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7440" yWindow="-96" windowWidth="20376" windowHeight="12816" tabRatio="929"/>
  </bookViews>
  <sheets>
    <sheet name="Data for C-22" sheetId="26" r:id="rId1"/>
    <sheet name="Tax Provision Calculation" sheetId="21" r:id="rId2"/>
    <sheet name="Deferred Tax Calculation" sheetId="4" r:id="rId3"/>
    <sheet name="Proration Adjustment" sheetId="22" r:id="rId4"/>
    <sheet name="Depreciation Calcs" sheetId="5" r:id="rId5"/>
    <sheet name="Tax Basis" sheetId="17" r:id="rId6"/>
    <sheet name="Book Summary" sheetId="14" r:id="rId7"/>
    <sheet name="13 Month Avg" sheetId="20" r:id="rId8"/>
    <sheet name="PIS and Depr Calc" sheetId="23" r:id="rId9"/>
    <sheet name="UI Data Export" sheetId="1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 localSheetId="6">'[1]SUMMARY-OLD'!#REF!</definedName>
    <definedName name="\A" localSheetId="8">#REF!</definedName>
    <definedName name="\a">'[1]SUMMARY-OLD'!#REF!</definedName>
    <definedName name="\c" localSheetId="6">#REF!</definedName>
    <definedName name="\C" localSheetId="8">#REF!</definedName>
    <definedName name="\c">#REF!</definedName>
    <definedName name="\d" localSheetId="6">#REF!</definedName>
    <definedName name="\d">#REF!</definedName>
    <definedName name="\e" localSheetId="6">'[1]SUMMARY-OLD'!#REF!</definedName>
    <definedName name="\e">'[1]SUMMARY-OLD'!#REF!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#REF!</definedName>
    <definedName name="\h">#REF!</definedName>
    <definedName name="\o">#REF!</definedName>
    <definedName name="\p" localSheetId="6">'[2]Provision to Return Reconciliat'!#REF!</definedName>
    <definedName name="\P" localSheetId="8">'[3]Cost of Capital Worksheet'!#REF!</definedName>
    <definedName name="\p">'[2]Provision to Return Reconciliat'!#REF!</definedName>
    <definedName name="\q" localSheetId="6">'[1]SUMMARY-OLD'!#REF!</definedName>
    <definedName name="\q">'[1]SUMMARY-OLD'!#REF!</definedName>
    <definedName name="\s" localSheetId="6">#REF!</definedName>
    <definedName name="\s">#REF!</definedName>
    <definedName name="\t" localSheetId="6">'[1]SUMMARY-OLD'!#REF!</definedName>
    <definedName name="\t">'[1]SUMMARY-OLD'!#REF!</definedName>
    <definedName name="\Z">#REF!</definedName>
    <definedName name="__C4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'[4]ST Corrections'!#REF!</definedName>
    <definedName name="_ATPRegress_Range2" hidden="1">'[4]ST Corrections'!#REF!</definedName>
    <definedName name="_ATPRegress_Range3" hidden="1">'[4]ST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AT1" localSheetId="6">'[5]D1 - Books'!#REF!</definedName>
    <definedName name="_DAT1" localSheetId="3">#REF!</definedName>
    <definedName name="_DAT1">'[5]D1 - Books'!#REF!</definedName>
    <definedName name="_DAT10" localSheetId="6">'[5]D1 - Books'!#REF!</definedName>
    <definedName name="_DAT10" localSheetId="3">#REF!</definedName>
    <definedName name="_DAT10">'[5]D1 - Books'!#REF!</definedName>
    <definedName name="_DAT11" localSheetId="6">'[5]D1 - Books'!#REF!</definedName>
    <definedName name="_DAT11" localSheetId="3">#REF!</definedName>
    <definedName name="_DAT11">'[5]D1 - Books'!#REF!</definedName>
    <definedName name="_DAT12" localSheetId="3">#REF!</definedName>
    <definedName name="_DAT12">'[5]D1 - Books'!#REF!</definedName>
    <definedName name="_DAT13" localSheetId="3">#REF!</definedName>
    <definedName name="_DAT13">'[5]D1 - Books'!#REF!</definedName>
    <definedName name="_DAT14" localSheetId="3">#REF!</definedName>
    <definedName name="_DAT14">'[5]D1 - Books'!#REF!</definedName>
    <definedName name="_DAT15" localSheetId="3">#REF!</definedName>
    <definedName name="_DAT15">'[5]D1 - Books'!#REF!</definedName>
    <definedName name="_DAT16" localSheetId="3">#REF!</definedName>
    <definedName name="_DAT16">'[5]D1 - Books'!#REF!</definedName>
    <definedName name="_DAT17" localSheetId="3">#REF!</definedName>
    <definedName name="_DAT17">'[5]D1 - Books'!#REF!</definedName>
    <definedName name="_DAT18" localSheetId="3">#REF!</definedName>
    <definedName name="_DAT18">'[5]D1 - Books'!#REF!</definedName>
    <definedName name="_DAT19">'[5]D1 - Books'!#REF!</definedName>
    <definedName name="_DAT2" localSheetId="3">#REF!</definedName>
    <definedName name="_DAT2">'[5]D1 - Books'!#REF!</definedName>
    <definedName name="_DAT20">'[5]D1 - Books'!#REF!</definedName>
    <definedName name="_DAT21">'[5]D1 - Books'!#REF!</definedName>
    <definedName name="_DAT22">'[5]D1 - Books'!#REF!</definedName>
    <definedName name="_DAT23">'[5]D1 - Books'!#REF!</definedName>
    <definedName name="_DAT24">'[5]D1 - Books'!#REF!</definedName>
    <definedName name="_DAT25">'[5]D1 - Books'!#REF!</definedName>
    <definedName name="_DAT26">'[5]D1 - Books'!#REF!</definedName>
    <definedName name="_DAT27">'[5]D1 - Books'!#REF!</definedName>
    <definedName name="_DAT28">'[5]D1 - Books'!#REF!</definedName>
    <definedName name="_DAT29">'[5]D1 - Books'!#REF!</definedName>
    <definedName name="_DAT3" localSheetId="3">#REF!</definedName>
    <definedName name="_DAT3">'[5]D1 - Books'!#REF!</definedName>
    <definedName name="_DAT30">'[5]D1 - Books'!#REF!</definedName>
    <definedName name="_DAT31">'[5]D1 - Books'!#REF!</definedName>
    <definedName name="_DAT32">'[5]D1 - Books'!#REF!</definedName>
    <definedName name="_DAT33">'[5]D1 - Books'!#REF!</definedName>
    <definedName name="_DAT34">'[5]D1 - Books'!#REF!</definedName>
    <definedName name="_DAT35">'[5]D1 - Books'!#REF!</definedName>
    <definedName name="_DAT36">'[5]D1 - Books'!#REF!</definedName>
    <definedName name="_DAT4" localSheetId="3">#REF!</definedName>
    <definedName name="_DAT4">'[5]D1 - Books'!#REF!</definedName>
    <definedName name="_DAT5" localSheetId="3">#REF!</definedName>
    <definedName name="_DAT5">'[5]D1 - Books'!#REF!</definedName>
    <definedName name="_DAT6" localSheetId="3">#REF!</definedName>
    <definedName name="_DAT6">'[5]D1 - Books'!#REF!</definedName>
    <definedName name="_DAT7" localSheetId="3">#REF!</definedName>
    <definedName name="_DAT7">'[5]D1 - Books'!#REF!</definedName>
    <definedName name="_DAT8" localSheetId="3">#REF!</definedName>
    <definedName name="_DAT8">'[5]D1 - Books'!#REF!</definedName>
    <definedName name="_DAT9" localSheetId="3">#REF!</definedName>
    <definedName name="_DAT9">'[5]D1 - Books'!#REF!</definedName>
    <definedName name="_Fill" hidden="1">#REF!</definedName>
    <definedName name="_xlnm._FilterDatabase" localSheetId="9" hidden="1">'UI Data Export'!$A$10:$BG$27</definedName>
    <definedName name="_hpe1" localSheetId="6">#REF!</definedName>
    <definedName name="_hpe1">#REF!</definedName>
    <definedName name="_hpe2" localSheetId="6">#REF!</definedName>
    <definedName name="_hpe2">#REF!</definedName>
    <definedName name="_hwp1" localSheetId="6">#REF!</definedName>
    <definedName name="_hwp1">#REF!</definedName>
    <definedName name="_hwp2">#REF!</definedName>
    <definedName name="_Key1" localSheetId="8" hidden="1">'[6]1999'!$D$9</definedName>
    <definedName name="_Key1" hidden="1">#REF!</definedName>
    <definedName name="_key2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Order1" hidden="1">255</definedName>
    <definedName name="_Order2" localSheetId="8" hidden="1">255</definedName>
    <definedName name="_Order2" hidden="1">0</definedName>
    <definedName name="_Own10" localSheetId="6">#REF!</definedName>
    <definedName name="_Own10">#REF!</definedName>
    <definedName name="_Own11" localSheetId="6">#REF!</definedName>
    <definedName name="_Own11">#REF!</definedName>
    <definedName name="_Own4" localSheetId="6">#REF!</definedName>
    <definedName name="_Own4">#REF!</definedName>
    <definedName name="_Own5">#REF!</definedName>
    <definedName name="_Own6">#REF!</definedName>
    <definedName name="_Own8">#REF!</definedName>
    <definedName name="_Sort" localSheetId="8" hidden="1">'[6]1999'!#REF!</definedName>
    <definedName name="_Sort" hidden="1">#REF!</definedName>
    <definedName name="_Table1_In1" hidden="1">#REF!</definedName>
    <definedName name="_Table1_Out" hidden="1">#REF!</definedName>
    <definedName name="_Table2_In2" hidden="1">#REF!</definedName>
    <definedName name="_Table2_Out" hidden="1">#REF!</definedName>
    <definedName name="a">#REF!</definedName>
    <definedName name="A_">#REF!</definedName>
    <definedName name="A_1">#REF!</definedName>
    <definedName name="abit">0.000000001</definedName>
    <definedName name="ACCNT" localSheetId="6">#REF!</definedName>
    <definedName name="ACCNT">#REF!</definedName>
    <definedName name="ACCOUNTS" localSheetId="6">#REF!</definedName>
    <definedName name="ACCOUNTS">#REF!</definedName>
    <definedName name="ACE" localSheetId="6">#REF!</definedName>
    <definedName name="ACE">#REF!</definedName>
    <definedName name="ACGDIST">#REF!</definedName>
    <definedName name="ALANDCO" localSheetId="6">'[1]SUMMARY-OLD'!#REF!</definedName>
    <definedName name="ALANDCO">'[1]SUMMARY-OLD'!#REF!</definedName>
    <definedName name="alloc1" localSheetId="6">#REF!</definedName>
    <definedName name="alloc1">#REF!</definedName>
    <definedName name="alloc2" localSheetId="6">#REF!</definedName>
    <definedName name="alloc2">#REF!</definedName>
    <definedName name="ALTADJ" localSheetId="6">#REF!</definedName>
    <definedName name="ALTADJ">#REF!</definedName>
    <definedName name="AMT">#REF!</definedName>
    <definedName name="Application">#REF!</definedName>
    <definedName name="apr">#REF!</definedName>
    <definedName name="april">#REF!</definedName>
    <definedName name="AS2DocOpenMode" hidden="1">"AS2DocumentEdit"</definedName>
    <definedName name="assumptions" localSheetId="6">#REF!</definedName>
    <definedName name="assumptions">#REF!</definedName>
    <definedName name="assumptions97" localSheetId="6">#REF!</definedName>
    <definedName name="assumptions97">#REF!</definedName>
    <definedName name="assumptions98" localSheetId="6">#REF!</definedName>
    <definedName name="assumptions98">#REF!</definedName>
    <definedName name="assumptions99">#REF!</definedName>
    <definedName name="ATAX">#REF!</definedName>
    <definedName name="aug">#REF!</definedName>
    <definedName name="avail">#REF!</definedName>
    <definedName name="B">#REF!</definedName>
    <definedName name="B_">#REF!</definedName>
    <definedName name="B_1">#REF!</definedName>
    <definedName name="B_2">#REF!</definedName>
    <definedName name="B_3">#REF!</definedName>
    <definedName name="balancesheet">#REF!</definedName>
    <definedName name="bayatxinc" localSheetId="6">[2]Provision!#REF!</definedName>
    <definedName name="bayatxinc" localSheetId="3">'[7]All Companies'!#REF!</definedName>
    <definedName name="bayatxinc">[2]Provision!#REF!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ADJ" localSheetId="6">#REF!</definedName>
    <definedName name="BIADJ">#REF!</definedName>
    <definedName name="bonus">'[8]Restoration - Detail'!$D$33</definedName>
    <definedName name="BottomUDA">#REF!</definedName>
    <definedName name="bra" localSheetId="6">[9]ConBeg!#REF!</definedName>
    <definedName name="bra">[9]ConBeg!#REF!</definedName>
    <definedName name="bradtxinc" localSheetId="6">#REF!</definedName>
    <definedName name="bradtxinc" localSheetId="3">'[10]All Companies'!#REF!</definedName>
    <definedName name="bradtxinc">#REF!</definedName>
    <definedName name="btwcols" localSheetId="6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btwcols" localSheetId="3">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</definedName>
    <definedName name="btwcols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BUSelection">#REF!</definedName>
    <definedName name="c_" localSheetId="6">#REF!</definedName>
    <definedName name="c_">#REF!</definedName>
    <definedName name="c_1" localSheetId="6">#REF!</definedName>
    <definedName name="c_1">#REF!</definedName>
    <definedName name="C_5" localSheetId="6">#REF!</definedName>
    <definedName name="C_5">#REF!</definedName>
    <definedName name="C00_tax_rptBak">#REF!</definedName>
    <definedName name="CALC">#REF!</definedName>
    <definedName name="calitxinc" localSheetId="6">[2]Provision!#REF!</definedName>
    <definedName name="calitxinc" localSheetId="3">'[7]All Companies'!#REF!</definedName>
    <definedName name="calitxinc">[2]Provision!#REF!</definedName>
    <definedName name="CapacityRate" localSheetId="6">HLOOKUP(ProjectYear,tblCapRate,swCaptbl+1)</definedName>
    <definedName name="CapacityRate" localSheetId="4">HLOOKUP(ProjectYear,tblCapRate,swCaptbl+1)</definedName>
    <definedName name="CapacityRate">HLOOKUP(ProjectYear,tblCapRate,swCaptbl+1)</definedName>
    <definedName name="CAPCALC" localSheetId="6">#REF!</definedName>
    <definedName name="CAPCALC">#REF!</definedName>
    <definedName name="CapGL" localSheetId="6">#REF!</definedName>
    <definedName name="CapGL">#REF!</definedName>
    <definedName name="CAPTI" localSheetId="6">#REF!</definedName>
    <definedName name="CAPTI">#REF!</definedName>
    <definedName name="CASH">#REF!</definedName>
    <definedName name="cashflowstatement">#REF!</definedName>
    <definedName name="CER">#REF!</definedName>
    <definedName name="ChartAccounts">#REF!</definedName>
    <definedName name="co_name_line1">#REF!</definedName>
    <definedName name="co_name_line2">#REF!</definedName>
    <definedName name="CONSOL">'[1]SUMMARY-OLD'!$C$3:$T$30</definedName>
    <definedName name="Contacts" localSheetId="6">#REF!</definedName>
    <definedName name="Contacts">#REF!</definedName>
    <definedName name="cosotxinc" localSheetId="6">#REF!</definedName>
    <definedName name="cosotxinc">#REF!</definedName>
    <definedName name="cover" localSheetId="6">#REF!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GALTADJ">#REF!</definedName>
    <definedName name="CPGATAX">#REF!</definedName>
    <definedName name="CPGBIADJ">#REF!</definedName>
    <definedName name="CPGRTAX">#REF!</definedName>
    <definedName name="CPGSUM">#REF!</definedName>
    <definedName name="CPGTI">#REF!</definedName>
    <definedName name="Credits">#REF!</definedName>
    <definedName name="CurrentOptions">#REF!</definedName>
    <definedName name="Customers">#REF!</definedName>
    <definedName name="D">#REF!</definedName>
    <definedName name="d_">#REF!</definedName>
    <definedName name="D_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dd" localSheetId="6">#REF!,#REF!,#REF!</definedName>
    <definedName name="Ddd">#REF!,#REF!,#REF!</definedName>
    <definedName name="debt" localSheetId="6">#REF!</definedName>
    <definedName name="debt">#REF!</definedName>
    <definedName name="debt97" localSheetId="6">#REF!</definedName>
    <definedName name="debt97">#REF!</definedName>
    <definedName name="debt98" localSheetId="6">#REF!</definedName>
    <definedName name="debt98">#REF!</definedName>
    <definedName name="debt99">#REF!</definedName>
    <definedName name="debtsenior">#REF!</definedName>
    <definedName name="dec">#REF!</definedName>
    <definedName name="deccwip">#REF!</definedName>
    <definedName name="DefaultPageMember1">#REF!</definedName>
    <definedName name="DefaultTitle">#REF!</definedName>
    <definedName name="DefaultUDA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TAIL_EST">#REF!</definedName>
    <definedName name="DF_GRID_1" localSheetId="8">#REF!</definedName>
    <definedName name="DF_GRID_1">#REF!</definedName>
    <definedName name="DF_NAVPANEL_13">#REF!</definedName>
    <definedName name="DF_NAVPANEL_18">#REF!</definedName>
    <definedName name="DIF_DETAIL">#REF!</definedName>
    <definedName name="DIF_SUM">#REF!</definedName>
    <definedName name="DIF_SUM_SUM">#REF!</definedName>
    <definedName name="diffexpl" localSheetId="6">[2]Provision!#REF!</definedName>
    <definedName name="diffexpl" localSheetId="3">'[7]All Companies'!#REF!</definedName>
    <definedName name="diffexpl">[2]Provision!#REF!</definedName>
    <definedName name="DISTR" localSheetId="6">#REF!</definedName>
    <definedName name="DISTR">#REF!</definedName>
    <definedName name="docket_num">#REF!</definedName>
    <definedName name="doswtxinc" localSheetId="6">#REF!</definedName>
    <definedName name="doswtxinc">#REF!</definedName>
    <definedName name="doubtxinc" localSheetId="6">[2]Provision!#REF!</definedName>
    <definedName name="doubtxinc" localSheetId="3">'[7]All Companies'!#REF!</definedName>
    <definedName name="doubtxinc">[2]Provision!#REF!</definedName>
    <definedName name="e" localSheetId="6">#REF!</definedName>
    <definedName name="e">#REF!</definedName>
    <definedName name="E_1" localSheetId="6">#REF!</definedName>
    <definedName name="E_1">#REF!</definedName>
    <definedName name="ebentxinc" localSheetId="6">[2]Provision!#REF!</definedName>
    <definedName name="ebentxinc" localSheetId="3">'[7]All Companies'!#REF!</definedName>
    <definedName name="ebentxinc">[2]Provision!#REF!</definedName>
    <definedName name="Energy" localSheetId="6">HLOOKUP(ProjectYear,tblEnergyRate,swEnergytbl+1)</definedName>
    <definedName name="Energy" localSheetId="4">HLOOKUP(ProjectYear,tblEnergyRate,swEnergytbl+1)</definedName>
    <definedName name="Energy">HLOOKUP(ProjectYear,tblEnergyRate,swEnergytbl+1)</definedName>
    <definedName name="Energy_Sales">#REF!</definedName>
    <definedName name="EnergyRate" localSheetId="6">HLOOKUP(ProjectYear,tblEnergyRate,swEnergytbl+1)</definedName>
    <definedName name="EnergyRate" localSheetId="4">HLOOKUP(ProjectYear,tblEnergyRate,swEnergytbl+1)</definedName>
    <definedName name="EnergyRate">HLOOKUP(ProjectYear,tblEnergyRate,swEnergytbl+1)</definedName>
    <definedName name="EntityName">[11]Input!$C$6</definedName>
    <definedName name="ER_Table">[12]Tables!$A$3:$C$13</definedName>
    <definedName name="ESI" localSheetId="6">'[1]SUMMARY-OLD'!#REF!</definedName>
    <definedName name="ESI">'[1]SUMMARY-OLD'!#REF!</definedName>
    <definedName name="esireport" localSheetId="3">'[7]All Companies'!$D$1:$H$118,'[7]All Companies'!$L$1:$M$118,'[7]All Companies'!$N$1:$O$118,'[7]All Companies'!$P$1:$Q$118,'[7]All Companies'!$R$1:$T$118,'[7]All Companies'!$U$1:$W$118,'[7]All Companies'!$X$1:$Y$118,'[7]All Companies'!$Z$1:$AA$118</definedName>
    <definedName name="esireport">[2]Provision!$B$1:$F$63,[2]Provision!$G$1:$J$63,[2]Provision!$K$1:$N$63,[2]Provision!$O$1:$R$63,[2]Provision!$S$1:$X$63,[2]Provision!$Y$1:$AD$63,[2]Provision!$AE$1:$AH$63,[2]Provision!$AI$1:$AL$63</definedName>
    <definedName name="Ess_Database">#REF!</definedName>
    <definedName name="EXAMP" localSheetId="6">#REF!</definedName>
    <definedName name="EXAMP">#REF!</definedName>
    <definedName name="exc" localSheetId="6">#REF!</definedName>
    <definedName name="exc">#REF!</definedName>
    <definedName name="exp" localSheetId="6">#REF!</definedName>
    <definedName name="exp">#REF!</definedName>
    <definedName name="EXP_OFFSET">#REF!</definedName>
    <definedName name="F">#REF!</definedName>
    <definedName name="feb">#REF!</definedName>
    <definedName name="fed_other" localSheetId="6">[13]BalancesNew!#REF!</definedName>
    <definedName name="fed_other">[13]BalancesNew!#REF!</definedName>
    <definedName name="file">[14]A!$A$1</definedName>
    <definedName name="financials" localSheetId="6">#REF!</definedName>
    <definedName name="financials">#REF!</definedName>
    <definedName name="financials97" localSheetId="6">#REF!</definedName>
    <definedName name="financials97">#REF!</definedName>
    <definedName name="financials98" localSheetId="6">#REF!</definedName>
    <definedName name="financials98">#REF!</definedName>
    <definedName name="financials99">#REF!</definedName>
    <definedName name="FormatSelection">#REF!</definedName>
    <definedName name="fpl">#REF!</definedName>
    <definedName name="fplds">#REF!</definedName>
    <definedName name="fplitxinc">#REF!</definedName>
    <definedName name="fplreport" localSheetId="3">'[7]All Companies'!$D$1:$H$92,'[7]All Companies'!$L$1:$M$92,'[7]All Companies'!$N$1:$O$92,'[7]All Companies'!$P$1:$Q$92,'[7]All Companies'!$R$1:$T$92,'[7]All Companies'!$U$1:$W$92,'[7]All Companies'!$X$1:$Y$92,'[7]All Companies'!$Z$1:$AA$92</definedName>
    <definedName name="fplreport">[2]Provision!$B$1:$F$46,[2]Provision!$G$1:$J$46,[2]Provision!$K$1:$N$46,[2]Provision!$O$1:$R$46,[2]Provision!$S$1:$X$46,[2]Provision!$Y$1:$AD$46,[2]Provision!$AE$1:$AH$46,[2]Provision!$AI$1:$AL$46</definedName>
    <definedName name="FUND" localSheetId="6">#REF!</definedName>
    <definedName name="FUND">#REF!</definedName>
    <definedName name="G" localSheetId="6">#REF!</definedName>
    <definedName name="G">#REF!</definedName>
    <definedName name="GAAP_Other" localSheetId="6">[13]BalancesNew!#REF!</definedName>
    <definedName name="GAAP_Other">[13]BalancesNew!#REF!</definedName>
    <definedName name="GP_COMPSTUD_Sheet">'[3]Cost of Capital Worksheet'!#REF!</definedName>
    <definedName name="GP_Cost_of_Capital">#REF!</definedName>
    <definedName name="GP_Sheet1">#REF!</definedName>
    <definedName name="GRPCALC" localSheetId="6">#REF!</definedName>
    <definedName name="GRPCALC">#REF!</definedName>
    <definedName name="GRPTI" localSheetId="6">#REF!</definedName>
    <definedName name="GRPTI">#REF!</definedName>
    <definedName name="H" localSheetId="6">#REF!</definedName>
    <definedName name="H">#REF!</definedName>
    <definedName name="HDLGSTI">#REF!</definedName>
    <definedName name="HELD">#REF!</definedName>
    <definedName name="HISTORICAL_YEAR_DATE">#REF!</definedName>
    <definedName name="HISTORICAL_YEAR_X">#REF!</definedName>
    <definedName name="HLDGSCALC">#REF!</definedName>
    <definedName name="howToChange">#REF!</definedName>
    <definedName name="howToCheck">#REF!</definedName>
    <definedName name="hwpcoc">#REF!</definedName>
    <definedName name="hwpcoc2">#REF!</definedName>
    <definedName name="hyp8txinc">#REF!</definedName>
    <definedName name="hyp9txinc">#REF!</definedName>
    <definedName name="impetxinc" localSheetId="6">[2]Provision!#REF!</definedName>
    <definedName name="impetxinc" localSheetId="3">'[7]All Companies'!#REF!</definedName>
    <definedName name="impetxinc">[2]Provision!#REF!</definedName>
    <definedName name="incomestatement" localSheetId="6">#REF!</definedName>
    <definedName name="incomestatement">#REF!</definedName>
    <definedName name="incr">[13]MMaint!A2=0</definedName>
    <definedName name="index" localSheetId="6">#REF!</definedName>
    <definedName name="index">#REF!</definedName>
    <definedName name="InfoPane">#REF!</definedName>
    <definedName name="InformationPane">#REF!</definedName>
    <definedName name="InfpPane">#REF!</definedName>
    <definedName name="insvc">'[15]in svc pt'!$A$3:$B$201</definedName>
    <definedName name="jan" localSheetId="6">#REF!</definedName>
    <definedName name="jan">#REF!</definedName>
    <definedName name="JEs">[16]JEs!$H$4,[16]JEs!$H$55,[16]JEs!$H$107,[16]JEs!$H$156,[16]JEs!$H$205,[16]JEs!$H$254,[16]JEs!$H$304,[16]JEs!$H$351,[16]JEs!$H$399,[16]JEs!$H$448,[16]JEs!$H$495,[16]JEs!$H$541,[16]JEs!$H$587,[16]JEs!$H$636,[16]JEs!$H$685,[16]JEs!$H$729,[16]JEs!$H$772,[16]JEs!$H$817,[16]JEs!$H$862,[16]JEs!$H$907</definedName>
    <definedName name="jonetxinc" localSheetId="6">#REF!</definedName>
    <definedName name="jonetxinc" localSheetId="3">'[10]All Companies'!#REF!</definedName>
    <definedName name="jonetxinc">#REF!</definedName>
    <definedName name="jpg" hidden="1">{"detail305",#N/A,FALSE,"BI-305"}</definedName>
    <definedName name="july" localSheetId="6">#REF!</definedName>
    <definedName name="july">#REF!</definedName>
    <definedName name="Jun2K4K7200">#REF!</definedName>
    <definedName name="june" localSheetId="6">#REF!</definedName>
    <definedName name="june">#REF!</definedName>
    <definedName name="kerntxinc" localSheetId="3">'[10]All Companies'!#REF!</definedName>
    <definedName name="kerntxinc">#REF!</definedName>
    <definedName name="keys">#REF!</definedName>
    <definedName name="KWH_Data">#REF!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IST">#REF!</definedName>
    <definedName name="LOLD">1</definedName>
    <definedName name="LOLD_Table">9</definedName>
    <definedName name="mar">#REF!</definedName>
    <definedName name="march_01_capital_accrual">'[17]CAPITAL ACCRUAL CALC JAN01'!$A$1:$F$41</definedName>
    <definedName name="may" localSheetId="6">#REF!</definedName>
    <definedName name="may">#REF!</definedName>
    <definedName name="midcols" localSheetId="6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idcols" localSheetId="3">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Companies'!#REF!,'[7]All Companies'!#REF!</definedName>
    <definedName name="midcols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txinc" localSheetId="6">[2]Provision!#REF!</definedName>
    <definedName name="monttxinc" localSheetId="3">'[7]All Companies'!#REF!</definedName>
    <definedName name="monttxinc">[2]Provision!#REF!</definedName>
    <definedName name="mthincst2003" localSheetId="6">#REF!</definedName>
    <definedName name="mthincst2003">#REF!</definedName>
    <definedName name="mthincstmt2002" localSheetId="6">#REF!</definedName>
    <definedName name="mthincstmt2002">#REF!</definedName>
    <definedName name="naec1" localSheetId="6">#REF!</definedName>
    <definedName name="naec1">#REF!</definedName>
    <definedName name="naec2">#REF!</definedName>
    <definedName name="naeccoc">#REF!</definedName>
    <definedName name="NAECCOC2">#REF!</definedName>
    <definedName name="name">#REF!</definedName>
    <definedName name="NavPane">#REF!</definedName>
    <definedName name="Net_Generation">#REF!</definedName>
    <definedName name="Net_Income">#REF!</definedName>
    <definedName name="NEW">#REF!</definedName>
    <definedName name="new_name">[18]tbl_festub_details!$A$1:$AZ$1067</definedName>
    <definedName name="newdata">[19]ytd!$A$2:$B$115</definedName>
    <definedName name="newtable">[20]table!$A$1:$B$287</definedName>
    <definedName name="nov" localSheetId="6">#REF!</definedName>
    <definedName name="nov">#REF!</definedName>
    <definedName name="numqtrs" localSheetId="6">#REF!</definedName>
    <definedName name="numqtrs">#REF!</definedName>
    <definedName name="OldDblClickSetting">#REF!</definedName>
    <definedName name="OldOptions">#REF!</definedName>
    <definedName name="OldRMouseSetting">#REF!</definedName>
    <definedName name="operatingrevenue" localSheetId="6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RIGACCR">'[21]1999 ACCRUAL'!$A$2:$B$13</definedName>
    <definedName name="ormetxinc" localSheetId="6">[2]Provision!#REF!</definedName>
    <definedName name="ormetxinc" localSheetId="3">'[7]All Companies'!#REF!</definedName>
    <definedName name="ormetxinc">[2]Provision!#REF!</definedName>
    <definedName name="OTHER" localSheetId="6">#REF!</definedName>
    <definedName name="OTHER">#REF!</definedName>
    <definedName name="Otl_Dims">#REF!</definedName>
    <definedName name="outbasis_esi" localSheetId="6">[13]BalancesNew!#REF!</definedName>
    <definedName name="outbasis_esi">[13]BalancesNew!#REF!</definedName>
    <definedName name="outbasis_other" localSheetId="6">[13]BalancesNew!#REF!</definedName>
    <definedName name="outbasis_other">[13]BalancesNew!#REF!</definedName>
    <definedName name="Own" localSheetId="6">#REF!</definedName>
    <definedName name="Own">#REF!</definedName>
    <definedName name="P1_">'[22]Overhauls, pg 2'!#REF!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2VIEWS">#REF!</definedName>
    <definedName name="PageDim1">#REF!</definedName>
    <definedName name="panel" localSheetId="6">#REF!</definedName>
    <definedName name="panel">#REF!</definedName>
    <definedName name="parea" localSheetId="6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" localSheetId="3">'[7]All Companies'!$D$6:$L$49,'[7]All Companies'!$M$6:$M$49,'[7]All Companies'!$N$6:$O$49,'[7]All Companies'!$Q$6:$R$49,'[7]All Companies'!$S$6:$T$49,'[7]All Companies'!$U$6:$W$49,'[7]All Companies'!$X$6:$Y$49,'[7]All Companies'!$D$54:$L$118,'[7]All Companies'!$M$54:$M$118,'[7]All Companies'!$N$54:$O$118,'[7]All Companies'!$Q$54:$R$118,'[7]All Companies'!$S$54:$T$118,'[7]All Companies'!$U$54:$W$118,'[7]All Companies'!$X$54:$Y$118,'[7]All Companies'!#REF!</definedName>
    <definedName name="parea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 localSheetId="6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 localSheetId="3">'[7]All Companies'!$D$6:$L$49,'[7]All Companies'!$M$6:$M$49,'[7]All Companies'!$N$6:$O$49,'[7]All Companies'!$Q$6:$R$49,'[7]All Companies'!$S$6:$T$49,'[7]All Companies'!$U$6:$W$49,'[7]All Companies'!$X$6:$Y$49,'[7]All Companies'!$D$54:$L$118,'[7]All Companies'!$M$54:$M$118,'[7]All Companies'!$N$54:$O$118,'[7]All Companies'!$Q$54:$R$118,'[7]All Companies'!$S$54:$T$118,'[7]All Companies'!$U$54:$W$118,'[7]All Companies'!$X$54:$Y$118,'[7]All Companies'!#REF!</definedName>
    <definedName name="pareaold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tialyr">[13]Assume1!$K$29</definedName>
    <definedName name="Password">#REF!</definedName>
    <definedName name="PEAK" localSheetId="6">#REF!</definedName>
    <definedName name="PEAK">#REF!</definedName>
    <definedName name="peaks" localSheetId="6">#REF!</definedName>
    <definedName name="peaks">#REF!</definedName>
    <definedName name="Period">[11]Input!$C$8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 localSheetId="6">#REF!</definedName>
    <definedName name="pm">#REF!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sdtxinc" localSheetId="6">#REF!</definedName>
    <definedName name="posdtxinc">#REF!</definedName>
    <definedName name="PPage" localSheetId="6">#REF!</definedName>
    <definedName name="PPage">#REF!</definedName>
    <definedName name="PPage1">#REF!</definedName>
    <definedName name="PPage2">#REF!</definedName>
    <definedName name="PRAXIS">#REF!</definedName>
    <definedName name="Prel_Estimate_for_Final">#REF!</definedName>
    <definedName name="PRELIMINARY_DETAIL_on_Summary_data">#REF!</definedName>
    <definedName name="Preliminary_Estimate">#REF!</definedName>
    <definedName name="PRhandicap">#REF!</definedName>
    <definedName name="PRINT">#REF!</definedName>
    <definedName name="_xlnm.Print_Area" localSheetId="7">'13 Month Avg'!$A$4:$S$55</definedName>
    <definedName name="_xlnm.Print_Area" localSheetId="6">'Book Summary'!$B$4:$X$116</definedName>
    <definedName name="_xlnm.Print_Area" localSheetId="0">'Data for C-22'!$A$3:$K$62</definedName>
    <definedName name="_xlnm.Print_Area" localSheetId="2">'Deferred Tax Calculation'!$B$4:$AU$58</definedName>
    <definedName name="_xlnm.Print_Area" localSheetId="4">'Depreciation Calcs'!$A$12:$X$131</definedName>
    <definedName name="_xlnm.Print_Area" localSheetId="8">'PIS and Depr Calc'!$A$4:$O$80</definedName>
    <definedName name="_xlnm.Print_Area" localSheetId="5">'Tax Basis'!$A$4:$E$48</definedName>
    <definedName name="_xlnm.Print_Area" localSheetId="1">'Tax Provision Calculation'!$A$4:$S$56</definedName>
    <definedName name="_xlnm.Print_Area" localSheetId="9">'UI Data Export'!$F$4:$BI$178</definedName>
    <definedName name="_xlnm.Print_Area">#REF!</definedName>
    <definedName name="Print_Area_MI" localSheetId="6">'[1]SUMMARY-OLD'!#REF!</definedName>
    <definedName name="Print_Area_MI">'[1]SUMMARY-OLD'!#REF!</definedName>
    <definedName name="_xlnm.Print_Titles" localSheetId="6">'Book Summary'!$A:$A,'Book Summary'!$4:$6</definedName>
    <definedName name="_xlnm.Print_Titles" localSheetId="2">'Deferred Tax Calculation'!$A:$A,'Deferred Tax Calculation'!$4:$8</definedName>
    <definedName name="_xlnm.Print_Titles" localSheetId="4">'Depreciation Calcs'!$A:$D,'Depreciation Calcs'!$9:$11</definedName>
    <definedName name="_xlnm.Print_Titles" localSheetId="8">'PIS and Depr Calc'!$4:$5</definedName>
    <definedName name="_xlnm.Print_Titles" localSheetId="1">'Tax Provision Calculation'!$5:$8</definedName>
    <definedName name="_xlnm.Print_Titles" localSheetId="9">'UI Data Export'!$A:$D,'UI Data Export'!$4:$10</definedName>
    <definedName name="Print_Titles_MI">'[1]SUMMARY-OLD'!$A:$A</definedName>
    <definedName name="PrintArea" localSheetId="6">#REF!</definedName>
    <definedName name="PrintArea" localSheetId="8">#REF!</definedName>
    <definedName name="PrintArea">#REF!</definedName>
    <definedName name="printfpli" localSheetId="6">[2]Provision!$U$5:$AJ$30,[2]Provision!$U$31:$AJ$63,[2]Provision!#REF!</definedName>
    <definedName name="printfpli" localSheetId="3">'[7]All Companies'!$S$6:$Z$49,'[7]All Companies'!$S$54:$Z$118,'[7]All Companies'!#REF!</definedName>
    <definedName name="printfpli">[2]Provision!$U$5:$AJ$30,[2]Provision!$U$31:$AJ$63,[2]Provision!#REF!</definedName>
    <definedName name="PRIOR_YEAR_DATE">#REF!</definedName>
    <definedName name="PRIOR_YEAR_X">#REF!</definedName>
    <definedName name="Profile">[23]PROFILES!$A$10:$B$15</definedName>
    <definedName name="project">[11]Input!$C$7</definedName>
    <definedName name="ProjectScenario">[13]Assume1!$B$13</definedName>
    <definedName name="ProjectTitle">[13]Assume1!$E$12</definedName>
    <definedName name="prtrecon" localSheetId="6">[2]Provision!#REF!,[2]Provision!#REF!,[2]Provision!#REF!,[2]Provision!#REF!</definedName>
    <definedName name="prtrecon" localSheetId="3">'[7]All Companies'!#REF!,'[7]All Companies'!#REF!,'[7]All Companies'!#REF!,'[7]All Companies'!#REF!</definedName>
    <definedName name="prtrecon">[2]Provision!#REF!,[2]Provision!#REF!,[2]Provision!#REF!,[2]Provision!#REF!</definedName>
    <definedName name="psnh1" localSheetId="6">#REF!</definedName>
    <definedName name="psnh1">#REF!</definedName>
    <definedName name="psnh2" localSheetId="6">#REF!</definedName>
    <definedName name="psnh2">#REF!</definedName>
    <definedName name="psnhcoc" localSheetId="6">#REF!</definedName>
    <definedName name="psnhcoc">#REF!</definedName>
    <definedName name="PSNHCOC2">#REF!</definedName>
    <definedName name="Purpose">#REF!</definedName>
    <definedName name="QUALTEC" localSheetId="6">'[1]SUMMARY-OLD'!#REF!</definedName>
    <definedName name="QUALTEC">'[1]SUMMARY-OLD'!#REF!</definedName>
    <definedName name="QUALTEC_QUALITY_SERVICES__INC." localSheetId="6">#REF!</definedName>
    <definedName name="QUALTEC_QUALITY_SERVICES__INC.">#REF!</definedName>
    <definedName name="rate_schedule" localSheetId="6">[2]Provision!#REF!</definedName>
    <definedName name="rate_schedule" localSheetId="3">'[7]All Companies'!#REF!</definedName>
    <definedName name="rate_schedule">[2]Provision!#REF!</definedName>
    <definedName name="reconciliation" localSheetId="6">#REF!</definedName>
    <definedName name="reconciliation">#REF!</definedName>
    <definedName name="ref">[24]ref!$A$20:$C$144</definedName>
    <definedName name="Rem">'[8]Restoration - Detail'!$D$34</definedName>
    <definedName name="RepAllFormat" localSheetId="6">#REF!</definedName>
    <definedName name="RepAllFormat">#REF!</definedName>
    <definedName name="RepAllHead" localSheetId="6">#REF!</definedName>
    <definedName name="RepAllHead">#REF!</definedName>
    <definedName name="RepDataFormat" localSheetId="6">#REF!</definedName>
    <definedName name="RepDataFormat">#REF!</definedName>
    <definedName name="RepDataMoney1" localSheetId="6">'[25]Standard Reports with reconc'!#REF!</definedName>
    <definedName name="RepDataMoney1">'[25]Standard Reports with reconc'!#REF!</definedName>
    <definedName name="RepDataMoney2" localSheetId="6">'[25]Standard Reports with reconc'!#REF!</definedName>
    <definedName name="RepDataMoney2">'[25]Standard Reports with reconc'!#REF!</definedName>
    <definedName name="RepDataMoney3" localSheetId="6">'[25]Standard Reports with reconc'!#REF!</definedName>
    <definedName name="RepDataMoney3">'[25]Standard Reports with reconc'!#REF!</definedName>
    <definedName name="RepDataMoney4" localSheetId="6">'[25]Standard Reports with reconc'!#REF!</definedName>
    <definedName name="RepDataMoney4">'[25]Standard Reports with reconc'!#REF!</definedName>
    <definedName name="RepDataPercent1">'[25]Standard Reports with reconc'!#REF!</definedName>
    <definedName name="RepDataPercent2">'[25]Standard Reports with reconc'!#REF!</definedName>
    <definedName name="RepDataPercent3">'[25]Standard Reports with reconc'!#REF!</definedName>
    <definedName name="RepDelete">'[25]Standard Reports with reconc'!#REF!</definedName>
    <definedName name="Report" localSheetId="6">#REF!</definedName>
    <definedName name="Report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 localSheetId="6">#REF!</definedName>
    <definedName name="RepPercent">#REF!</definedName>
    <definedName name="reserves" localSheetId="6">#REF!</definedName>
    <definedName name="reserve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>#REF!</definedName>
    <definedName name="rp_efoh_puf_yrs_rp_efoh_puf_yrs_List">#REF!</definedName>
    <definedName name="Rpt1_RequiredRev">#REF!</definedName>
    <definedName name="RTAX">#REF!</definedName>
    <definedName name="sada" hidden="1">{"summary",#N/A,FALSE,"PCR DIRECTORY"}</definedName>
    <definedName name="SAPBEXdnldView" hidden="1">"4FF00RAMDPJZ88O2AGW5D406R"</definedName>
    <definedName name="SAPBEXhrIndnt" localSheetId="8" hidden="1">"Wide"</definedName>
    <definedName name="SAPBEXhrIndnt" hidden="1">1</definedName>
    <definedName name="SAPBEXrevision" hidden="1">0</definedName>
    <definedName name="SAPBEXsysID" hidden="1">"GP1"</definedName>
    <definedName name="SAPBEXwbID" hidden="1">"4EHVVTWW5NJH9YQ89TMHA90XF"</definedName>
    <definedName name="SAPsysID" hidden="1">"708C5W7SBKP804JT78WJ0JNKI"</definedName>
    <definedName name="SAPwbID" hidden="1">"ARS"</definedName>
    <definedName name="SCALC">#REF!</definedName>
    <definedName name="SCHC22P1">#REF!</definedName>
    <definedName name="SCHC22P2">#REF!</definedName>
    <definedName name="sematxinc" localSheetId="6">[2]Provision!#REF!</definedName>
    <definedName name="sematxinc" localSheetId="3">'[7]All Companies'!#REF!</definedName>
    <definedName name="sematxinc">[2]Provision!#REF!</definedName>
    <definedName name="sencount" hidden="1">1</definedName>
    <definedName name="sep" localSheetId="6">#REF!</definedName>
    <definedName name="sep">#REF!</definedName>
    <definedName name="Server">#REF!</definedName>
    <definedName name="SIDE">'[1]SUMMARY-OLD'!$A$2:$A$30</definedName>
    <definedName name="siertxinc" localSheetId="6">[2]Provision!#REF!</definedName>
    <definedName name="siertxinc" localSheetId="3">'[7]All Companies'!#REF!</definedName>
    <definedName name="siertxinc">[2]Provision!#REF!</definedName>
    <definedName name="sign_date" localSheetId="6">'[26]October additions to ppd comm'!#REF!</definedName>
    <definedName name="sign_date">'[26]October additions to ppd comm'!#REF!</definedName>
    <definedName name="skyrtxinc" localSheetId="6">#REF!</definedName>
    <definedName name="skyrtxinc">#REF!</definedName>
    <definedName name="Source" localSheetId="6">#REF!</definedName>
    <definedName name="Source">#REF!</definedName>
    <definedName name="spec" localSheetId="6">[27]Detail!#REF!</definedName>
    <definedName name="spec">[27]Detail!#REF!</definedName>
    <definedName name="SRCA">#REF!</definedName>
    <definedName name="SRCM">#REF!</definedName>
    <definedName name="state_other" localSheetId="6">[13]BalancesNew!#REF!</definedName>
    <definedName name="state_other">[13]BalancesNew!#REF!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I" localSheetId="6">#REF!</definedName>
    <definedName name="STI">#REF!</definedName>
    <definedName name="Stratification_of_Cost">#REF!</definedName>
    <definedName name="SUBSEQUENT_YEAR_DATE">#REF!</definedName>
    <definedName name="SUBSEQUENT_YEAR_X">#REF!</definedName>
    <definedName name="sum" localSheetId="6">#REF!</definedName>
    <definedName name="sum">#REF!</definedName>
    <definedName name="SUMM" localSheetId="6">#REF!</definedName>
    <definedName name="SUMM">#REF!</definedName>
    <definedName name="sumtran2">#REF!</definedName>
    <definedName name="sumtrans">#REF!</definedName>
    <definedName name="SumUDA">#REF!</definedName>
    <definedName name="TAMI" hidden="1">{"summary",#N/A,FALSE,"PCR DIRECTORY"}</definedName>
    <definedName name="tbl_festub_ack">#REF!</definedName>
    <definedName name="tbl_festub_details">#REF!</definedName>
    <definedName name="temppt" localSheetId="3">'[7]All Companies'!$D$6:$L$49,'[7]All Companies'!$M$6:$M$49,'[7]All Companies'!$N$6:$Q$49,'[7]All Companies'!$R$6:$Z$49,'[7]All Companies'!$S$6:$U$49,'[7]All Companies'!$V$6:$W$49,'[7]All Companies'!$X$6:$Y$49,'[7]All Companies'!$D$54:$L$118,'[7]All Companies'!$M$54:$M$118,'[7]All Companies'!$N$54:$Q$118,'[7]All Companies'!$R$54:$R$118,'[7]All Companies'!$S$54:$U$118,'[7]All Companies'!$V$54:$W$118,'[7]All Companies'!$X$54:$Y$118</definedName>
    <definedName name="temppt">[2]Provision!$B$5:$H$30,[2]Provision!$I$5:$J$30,[2]Provision!$K$5:$R$30,[2]Provision!$S$5:$AJ$30,[2]Provision!$U$5:$Z$30,[2]Provision!$AA$5:$AD$30,[2]Provision!$AE$5:$AH$30,[2]Provision!$B$31:$H$63,[2]Provision!$I$31:$J$63,[2]Provision!$K$31:$R$63,[2]Provision!$S$31:$T$63,[2]Provision!$U$31:$Z$63,[2]Provision!$AA$31:$AD$63,[2]Provision!$AE$31:$AH$63</definedName>
    <definedName name="test" localSheetId="6">#REF!</definedName>
    <definedName name="test" localSheetId="8" hidden="1">{"detail305",#N/A,FALSE,"BI-305"}</definedName>
    <definedName name="test">#REF!</definedName>
    <definedName name="TEST_YEAR_DATE">#REF!</definedName>
    <definedName name="TEST_YEAR_X">#REF!</definedName>
    <definedName name="TEST0" localSheetId="6">'[5]D1 - Books'!#REF!</definedName>
    <definedName name="TEST0" localSheetId="3">#REF!</definedName>
    <definedName name="TEST0">'[5]D1 - Books'!#REF!</definedName>
    <definedName name="TEST1" localSheetId="6">#REF!</definedName>
    <definedName name="TEST1" localSheetId="3">'[28]YTD 2009'!#REF!</definedName>
    <definedName name="TEST1">#REF!</definedName>
    <definedName name="TEST10" localSheetId="6">#REF!</definedName>
    <definedName name="TEST10" localSheetId="3">#REF!</definedName>
    <definedName name="TEST10">#REF!</definedName>
    <definedName name="TEST11" localSheetId="6">#REF!</definedName>
    <definedName name="TEST11" localSheetId="3">#REF!</definedName>
    <definedName name="TEST11">#REF!</definedName>
    <definedName name="TEST12" localSheetId="3">#REF!</definedName>
    <definedName name="TEST12">#REF!</definedName>
    <definedName name="TEST13" localSheetId="3">#REF!</definedName>
    <definedName name="TEST13">#REF!</definedName>
    <definedName name="TEST14" localSheetId="3">#REF!</definedName>
    <definedName name="TEST14">#REF!</definedName>
    <definedName name="TEST15" localSheetId="3">#REF!</definedName>
    <definedName name="TEST15">#REF!</definedName>
    <definedName name="TEST16" localSheetId="3">#REF!</definedName>
    <definedName name="TEST16">#REF!</definedName>
    <definedName name="TEST17" localSheetId="3">#REF!</definedName>
    <definedName name="TEST17">#REF!</definedName>
    <definedName name="TEST18">#REF!</definedName>
    <definedName name="TEST19">#REF!</definedName>
    <definedName name="TEST2" localSheetId="3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localSheetId="3">#REF!</definedName>
    <definedName name="TEST3">#REF!</definedName>
    <definedName name="TEST30">#REF!</definedName>
    <definedName name="TEST31">#REF!</definedName>
    <definedName name="TEST4" localSheetId="3">#REF!</definedName>
    <definedName name="TEST4">#REF!</definedName>
    <definedName name="TEST5" localSheetId="3">#REF!</definedName>
    <definedName name="TEST5">#REF!</definedName>
    <definedName name="TEST6" localSheetId="3">#REF!</definedName>
    <definedName name="TEST6">#REF!</definedName>
    <definedName name="TEST7" localSheetId="3">#REF!</definedName>
    <definedName name="TEST7">#REF!</definedName>
    <definedName name="TEST8" localSheetId="3">#REF!</definedName>
    <definedName name="TEST8">#REF!</definedName>
    <definedName name="TEST9" localSheetId="3">#REF!</definedName>
    <definedName name="TEST9">#REF!</definedName>
    <definedName name="TESTHKEY" localSheetId="6">'[5]D1 - Books'!#REF!</definedName>
    <definedName name="TESTHKEY" localSheetId="3">#REF!</definedName>
    <definedName name="TESTHKEY">'[5]D1 - Books'!#REF!</definedName>
    <definedName name="TESTKEYS" localSheetId="6">'[5]D1 - Books'!#REF!</definedName>
    <definedName name="TESTKEYS" localSheetId="3">#REF!</definedName>
    <definedName name="TESTKEYS">'[5]D1 - Books'!#REF!</definedName>
    <definedName name="TESTVKEY" localSheetId="6">'[5]D1 - Books'!#REF!</definedName>
    <definedName name="TESTVKEY" localSheetId="3">#REF!</definedName>
    <definedName name="TESTVKEY">'[5]D1 - Books'!#REF!</definedName>
    <definedName name="th">#REF!</definedName>
    <definedName name="TI" localSheetId="6">#REF!</definedName>
    <definedName name="TI">#REF!</definedName>
    <definedName name="titles" localSheetId="3">'[7]All Companies'!$1:$5,'[7]All Companies'!$A:$A</definedName>
    <definedName name="titles">[2]Provision!$1:$4,[2]Provision!$A:$A</definedName>
    <definedName name="TOP" localSheetId="6">#REF!</definedName>
    <definedName name="TOP">#REF!</definedName>
    <definedName name="Total_Co">#REF!</definedName>
    <definedName name="totaltrans" localSheetId="6">#REF!</definedName>
    <definedName name="totaltrans">#REF!</definedName>
    <definedName name="Ttt" localSheetId="6">#REF!,#REF!,#REF!</definedName>
    <definedName name="Ttt">#REF!,#REF!,#REF!</definedName>
    <definedName name="TURNER" localSheetId="6">'[1]SUMMARY-OLD'!#REF!</definedName>
    <definedName name="TURNER">'[1]SUMMARY-OLD'!#REF!</definedName>
    <definedName name="Turner2" localSheetId="6">[29]ENTRY!#REF!</definedName>
    <definedName name="Turner2">[29]ENTRY!#REF!</definedName>
    <definedName name="two">#REF!</definedName>
    <definedName name="TYPE" localSheetId="6">#REF!</definedName>
    <definedName name="TYPE">#REF!</definedName>
    <definedName name="User">#REF!</definedName>
    <definedName name="UserPageMember1">#REF!</definedName>
    <definedName name="UserParameters">#REF!</definedName>
    <definedName name="victtxinc" localSheetId="6">#REF!</definedName>
    <definedName name="victtxinc">#REF!</definedName>
    <definedName name="votingshare" localSheetId="6">#REF!</definedName>
    <definedName name="votingshare">#REF!</definedName>
    <definedName name="waterfall">#REF!</definedName>
    <definedName name="westtxinc" localSheetId="6">[2]Provision!#REF!</definedName>
    <definedName name="westtxinc" localSheetId="3">'[7]All Companies'!#REF!</definedName>
    <definedName name="westtxinc">[2]Provision!#REF!</definedName>
    <definedName name="wmeco1" localSheetId="6">#REF!</definedName>
    <definedName name="wmeco1">#REF!</definedName>
    <definedName name="wmeco2" localSheetId="6">#REF!</definedName>
    <definedName name="wmeco2">#REF!</definedName>
    <definedName name="wmecococ" localSheetId="6">#REF!</definedName>
    <definedName name="wmecococ">#REF!</definedName>
    <definedName name="WMECOCOC2">#REF!</definedName>
    <definedName name="wo">#REF!</definedName>
    <definedName name="woorder" localSheetId="6">'[30]DESCRIPTION TABLE'!#REF!</definedName>
    <definedName name="woorder">'[30]DESCRIPTION TABLE'!#REF!</definedName>
    <definedName name="workingcapitalloan" localSheetId="6">#REF!</definedName>
    <definedName name="workingcapitalloan">#REF!</definedName>
    <definedName name="WorkOrders" localSheetId="6">#REF!</definedName>
    <definedName name="WorkOrders">#REF!</definedName>
    <definedName name="wpdesc" localSheetId="6">#REF!</definedName>
    <definedName name="wpdesc">#REF!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yoming">'[31](C-3) Middle Tier'!$A$11:$A$52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ytd" localSheetId="6">#REF!</definedName>
    <definedName name="ytd">#REF!</definedName>
    <definedName name="Yyyy" localSheetId="6">#REF!,#REF!,#REF!,#REF!</definedName>
    <definedName name="Yyyy">#REF!,#REF!,#REF!,#REF!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AH8" i="4" l="1"/>
  <c r="AI8" i="4"/>
  <c r="AH42" i="4"/>
  <c r="AH50" i="4"/>
  <c r="AI50" i="4"/>
  <c r="AJ8" i="4" l="1"/>
  <c r="AI42" i="4"/>
  <c r="Q130" i="5"/>
  <c r="AJ50" i="4" l="1"/>
  <c r="AK8" i="4"/>
  <c r="AJ42" i="4"/>
  <c r="B13" i="21"/>
  <c r="B12" i="21"/>
  <c r="B11" i="21"/>
  <c r="B10" i="21"/>
  <c r="AL8" i="4" l="1"/>
  <c r="AK42" i="4"/>
  <c r="AK50" i="4"/>
  <c r="B20" i="22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C38" i="14"/>
  <c r="B38" i="14"/>
  <c r="B66" i="14"/>
  <c r="C10" i="14"/>
  <c r="B10" i="14"/>
  <c r="AL50" i="4" l="1"/>
  <c r="AL42" i="4"/>
  <c r="W12" i="4" l="1"/>
  <c r="V12" i="4"/>
  <c r="U12" i="4"/>
  <c r="T12" i="4"/>
  <c r="S12" i="4"/>
  <c r="O12" i="4"/>
  <c r="N12" i="4"/>
  <c r="M12" i="4"/>
  <c r="L12" i="4"/>
  <c r="K12" i="4"/>
  <c r="J12" i="4"/>
  <c r="I12" i="4"/>
  <c r="H12" i="4"/>
  <c r="G12" i="4"/>
  <c r="F12" i="4"/>
  <c r="E12" i="4"/>
  <c r="D12" i="4"/>
  <c r="B12" i="4"/>
  <c r="B10" i="4"/>
  <c r="W104" i="14"/>
  <c r="V104" i="14"/>
  <c r="U104" i="14"/>
  <c r="T104" i="14"/>
  <c r="S104" i="14"/>
  <c r="R104" i="14"/>
  <c r="Q104" i="14"/>
  <c r="P104" i="14"/>
  <c r="O104" i="14"/>
  <c r="N104" i="14"/>
  <c r="M104" i="14"/>
  <c r="L104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C103" i="14"/>
  <c r="D103" i="14"/>
  <c r="E103" i="14"/>
  <c r="F103" i="14"/>
  <c r="G103" i="14"/>
  <c r="H103" i="14"/>
  <c r="I103" i="14"/>
  <c r="C104" i="14"/>
  <c r="D104" i="14"/>
  <c r="E104" i="14"/>
  <c r="F104" i="14"/>
  <c r="G104" i="14"/>
  <c r="H104" i="14"/>
  <c r="I104" i="14"/>
  <c r="B103" i="14"/>
  <c r="B104" i="14"/>
  <c r="B101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W95" i="14"/>
  <c r="V95" i="14"/>
  <c r="U95" i="14"/>
  <c r="T95" i="14"/>
  <c r="S95" i="14"/>
  <c r="R95" i="14"/>
  <c r="Q95" i="14"/>
  <c r="P95" i="14"/>
  <c r="O95" i="14"/>
  <c r="N95" i="14"/>
  <c r="M95" i="14"/>
  <c r="L95" i="14"/>
  <c r="B94" i="14"/>
  <c r="B96" i="14"/>
  <c r="B95" i="14"/>
  <c r="D96" i="14"/>
  <c r="E96" i="14"/>
  <c r="F96" i="14"/>
  <c r="G96" i="14"/>
  <c r="H96" i="14"/>
  <c r="I96" i="14"/>
  <c r="C96" i="14"/>
  <c r="C95" i="14"/>
  <c r="B73" i="14"/>
  <c r="D66" i="14"/>
  <c r="E66" i="14"/>
  <c r="F66" i="14"/>
  <c r="G66" i="14"/>
  <c r="H66" i="14"/>
  <c r="I66" i="14"/>
  <c r="B93" i="14"/>
  <c r="B64" i="14"/>
  <c r="B36" i="14"/>
  <c r="B85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I79" i="14"/>
  <c r="H79" i="14"/>
  <c r="G79" i="14"/>
  <c r="F79" i="14"/>
  <c r="E79" i="14"/>
  <c r="D79" i="14"/>
  <c r="C79" i="14"/>
  <c r="B79" i="14"/>
  <c r="X75" i="14"/>
  <c r="J75" i="14"/>
  <c r="X74" i="14"/>
  <c r="J74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I71" i="14"/>
  <c r="H71" i="14"/>
  <c r="G71" i="14"/>
  <c r="F71" i="14"/>
  <c r="E71" i="14"/>
  <c r="D71" i="14"/>
  <c r="C71" i="14"/>
  <c r="B71" i="14"/>
  <c r="B68" i="14"/>
  <c r="X67" i="14"/>
  <c r="J67" i="14"/>
  <c r="X66" i="14"/>
  <c r="B35" i="5"/>
  <c r="C45" i="17"/>
  <c r="B45" i="17"/>
  <c r="D25" i="23"/>
  <c r="D28" i="23" s="1"/>
  <c r="D29" i="23" s="1"/>
  <c r="B25" i="23"/>
  <c r="C40" i="23"/>
  <c r="C25" i="23"/>
  <c r="I9" i="17"/>
  <c r="I8" i="17"/>
  <c r="B100" i="5"/>
  <c r="C100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AL101" i="5" s="1"/>
  <c r="AM101" i="5" s="1"/>
  <c r="AN101" i="5" s="1"/>
  <c r="AO101" i="5" s="1"/>
  <c r="AP101" i="5" s="1"/>
  <c r="AQ101" i="5" s="1"/>
  <c r="AR101" i="5" s="1"/>
  <c r="AS101" i="5" s="1"/>
  <c r="AT101" i="5" s="1"/>
  <c r="AU101" i="5" s="1"/>
  <c r="AV101" i="5" s="1"/>
  <c r="B88" i="5"/>
  <c r="B78" i="5"/>
  <c r="B68" i="5"/>
  <c r="C28" i="17"/>
  <c r="B28" i="17"/>
  <c r="D4" i="23"/>
  <c r="E4" i="23" s="1"/>
  <c r="F4" i="23" s="1"/>
  <c r="G4" i="23" s="1"/>
  <c r="H4" i="23" s="1"/>
  <c r="I4" i="23" s="1"/>
  <c r="K4" i="23" s="1"/>
  <c r="L4" i="23" s="1"/>
  <c r="M4" i="23" s="1"/>
  <c r="N4" i="23" s="1"/>
  <c r="O4" i="23" s="1"/>
  <c r="D8" i="23"/>
  <c r="E8" i="23" s="1"/>
  <c r="C9" i="23"/>
  <c r="C12" i="23"/>
  <c r="C28" i="23"/>
  <c r="C39" i="23"/>
  <c r="I10" i="17" s="1"/>
  <c r="J57" i="23"/>
  <c r="J59" i="23"/>
  <c r="J60" i="23"/>
  <c r="J63" i="23"/>
  <c r="J64" i="23"/>
  <c r="J67" i="23"/>
  <c r="J68" i="23"/>
  <c r="C79" i="23"/>
  <c r="H10" i="17"/>
  <c r="D12" i="17"/>
  <c r="B104" i="5" s="1"/>
  <c r="D104" i="5" s="1"/>
  <c r="D11" i="17"/>
  <c r="B103" i="5" s="1"/>
  <c r="D103" i="5" s="1"/>
  <c r="D8" i="17"/>
  <c r="BK178" i="18"/>
  <c r="BK176" i="18"/>
  <c r="BK168" i="18"/>
  <c r="BK154" i="18"/>
  <c r="BF175" i="18"/>
  <c r="BE175" i="18"/>
  <c r="BD175" i="18"/>
  <c r="BC175" i="18"/>
  <c r="BB175" i="18"/>
  <c r="BA175" i="18"/>
  <c r="AZ175" i="18"/>
  <c r="AY175" i="18"/>
  <c r="AX175" i="18"/>
  <c r="AW175" i="18"/>
  <c r="AV175" i="18"/>
  <c r="AU175" i="18"/>
  <c r="BF174" i="18"/>
  <c r="BE174" i="18"/>
  <c r="BD174" i="18"/>
  <c r="BC174" i="18"/>
  <c r="BB174" i="18"/>
  <c r="BA174" i="18"/>
  <c r="AZ174" i="18"/>
  <c r="AY174" i="18"/>
  <c r="AX174" i="18"/>
  <c r="AW174" i="18"/>
  <c r="AV174" i="18"/>
  <c r="AU174" i="18"/>
  <c r="BF173" i="18"/>
  <c r="BE173" i="18"/>
  <c r="BD173" i="18"/>
  <c r="BC173" i="18"/>
  <c r="BB173" i="18"/>
  <c r="BA173" i="18"/>
  <c r="AZ173" i="18"/>
  <c r="AY173" i="18"/>
  <c r="AX173" i="18"/>
  <c r="AW173" i="18"/>
  <c r="AV173" i="18"/>
  <c r="AU173" i="18"/>
  <c r="AS175" i="18"/>
  <c r="AR175" i="18"/>
  <c r="AQ175" i="18"/>
  <c r="AP175" i="18"/>
  <c r="AO175" i="18"/>
  <c r="AN175" i="18"/>
  <c r="AM175" i="18"/>
  <c r="AL175" i="18"/>
  <c r="AK175" i="18"/>
  <c r="AJ175" i="18"/>
  <c r="AI175" i="18"/>
  <c r="AH175" i="18"/>
  <c r="AS174" i="18"/>
  <c r="AR174" i="18"/>
  <c r="AQ174" i="18"/>
  <c r="AP174" i="18"/>
  <c r="AO174" i="18"/>
  <c r="AN174" i="18"/>
  <c r="AM174" i="18"/>
  <c r="AL174" i="18"/>
  <c r="AK174" i="18"/>
  <c r="AJ174" i="18"/>
  <c r="AI174" i="18"/>
  <c r="AH174" i="18"/>
  <c r="AS173" i="18"/>
  <c r="AR173" i="18"/>
  <c r="AQ173" i="18"/>
  <c r="AP173" i="18"/>
  <c r="AO173" i="18"/>
  <c r="AN173" i="18"/>
  <c r="AM173" i="18"/>
  <c r="AL173" i="18"/>
  <c r="AK173" i="18"/>
  <c r="AJ173" i="18"/>
  <c r="AI173" i="18"/>
  <c r="AH173" i="18"/>
  <c r="AF175" i="18"/>
  <c r="AE175" i="18"/>
  <c r="AD175" i="18"/>
  <c r="AC175" i="18"/>
  <c r="AB175" i="18"/>
  <c r="AA175" i="18"/>
  <c r="Z175" i="18"/>
  <c r="Y175" i="18"/>
  <c r="X175" i="18"/>
  <c r="W175" i="18"/>
  <c r="V175" i="18"/>
  <c r="U175" i="18"/>
  <c r="AF174" i="18"/>
  <c r="AE174" i="18"/>
  <c r="AD174" i="18"/>
  <c r="AC174" i="18"/>
  <c r="AB174" i="18"/>
  <c r="AA174" i="18"/>
  <c r="Z174" i="18"/>
  <c r="Y174" i="18"/>
  <c r="X174" i="18"/>
  <c r="W174" i="18"/>
  <c r="V174" i="18"/>
  <c r="U174" i="18"/>
  <c r="AF173" i="18"/>
  <c r="AE173" i="18"/>
  <c r="AD173" i="18"/>
  <c r="AC173" i="18"/>
  <c r="AB173" i="18"/>
  <c r="AA173" i="18"/>
  <c r="Z173" i="18"/>
  <c r="Y173" i="18"/>
  <c r="X173" i="18"/>
  <c r="W173" i="18"/>
  <c r="V173" i="18"/>
  <c r="U173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5" i="18"/>
  <c r="G174" i="18"/>
  <c r="G173" i="18"/>
  <c r="F175" i="18"/>
  <c r="F174" i="18"/>
  <c r="F173" i="18"/>
  <c r="BF167" i="18"/>
  <c r="BE167" i="18"/>
  <c r="BD167" i="18"/>
  <c r="BC167" i="18"/>
  <c r="BB167" i="18"/>
  <c r="BA167" i="18"/>
  <c r="AZ167" i="18"/>
  <c r="AY167" i="18"/>
  <c r="BG167" i="18" s="1"/>
  <c r="AX167" i="18"/>
  <c r="AW167" i="18"/>
  <c r="AV167" i="18"/>
  <c r="AU167" i="18"/>
  <c r="BF166" i="18"/>
  <c r="BF168" i="18" s="1"/>
  <c r="BE166" i="18"/>
  <c r="BD166" i="18"/>
  <c r="BC166" i="18"/>
  <c r="BB166" i="18"/>
  <c r="BA166" i="18"/>
  <c r="AZ166" i="18"/>
  <c r="AY166" i="18"/>
  <c r="AX166" i="18"/>
  <c r="AX168" i="18" s="1"/>
  <c r="AW166" i="18"/>
  <c r="AV166" i="18"/>
  <c r="AU166" i="18"/>
  <c r="AU168" i="18" s="1"/>
  <c r="BF165" i="18"/>
  <c r="BE165" i="18"/>
  <c r="BD165" i="18"/>
  <c r="BC165" i="18"/>
  <c r="BC168" i="18" s="1"/>
  <c r="BB165" i="18"/>
  <c r="BB168" i="18" s="1"/>
  <c r="BA165" i="18"/>
  <c r="AZ165" i="18"/>
  <c r="AZ168" i="18" s="1"/>
  <c r="AY165" i="18"/>
  <c r="AY168" i="18" s="1"/>
  <c r="AX165" i="18"/>
  <c r="AW165" i="18"/>
  <c r="AV165" i="18"/>
  <c r="AU165" i="18"/>
  <c r="AS167" i="18"/>
  <c r="AR167" i="18"/>
  <c r="AQ167" i="18"/>
  <c r="AP167" i="18"/>
  <c r="AO167" i="18"/>
  <c r="AN167" i="18"/>
  <c r="AM167" i="18"/>
  <c r="AL167" i="18"/>
  <c r="AK167" i="18"/>
  <c r="AJ167" i="18"/>
  <c r="AI167" i="18"/>
  <c r="AH167" i="18"/>
  <c r="AS166" i="18"/>
  <c r="AS168" i="18" s="1"/>
  <c r="AR166" i="18"/>
  <c r="AR168" i="18" s="1"/>
  <c r="AQ166" i="18"/>
  <c r="AP166" i="18"/>
  <c r="AP168" i="18" s="1"/>
  <c r="AO166" i="18"/>
  <c r="AN166" i="18"/>
  <c r="AM166" i="18"/>
  <c r="AL166" i="18"/>
  <c r="AK166" i="18"/>
  <c r="AJ166" i="18"/>
  <c r="AI166" i="18"/>
  <c r="AH166" i="18"/>
  <c r="AH168" i="18" s="1"/>
  <c r="AS165" i="18"/>
  <c r="AR165" i="18"/>
  <c r="AQ165" i="18"/>
  <c r="AQ168" i="18" s="1"/>
  <c r="AP165" i="18"/>
  <c r="AO165" i="18"/>
  <c r="AO168" i="18" s="1"/>
  <c r="AN165" i="18"/>
  <c r="AN168" i="18" s="1"/>
  <c r="AM165" i="18"/>
  <c r="AM168" i="18" s="1"/>
  <c r="AL165" i="18"/>
  <c r="AL168" i="18" s="1"/>
  <c r="AK165" i="18"/>
  <c r="AJ165" i="18"/>
  <c r="AI165" i="18"/>
  <c r="AH165" i="18"/>
  <c r="AF167" i="18"/>
  <c r="AE167" i="18"/>
  <c r="AD167" i="18"/>
  <c r="AC167" i="18"/>
  <c r="AB167" i="18"/>
  <c r="AA167" i="18"/>
  <c r="Z167" i="18"/>
  <c r="AG167" i="18" s="1"/>
  <c r="Y167" i="18"/>
  <c r="X167" i="18"/>
  <c r="W167" i="18"/>
  <c r="V167" i="18"/>
  <c r="U167" i="18"/>
  <c r="AF166" i="18"/>
  <c r="AF168" i="18" s="1"/>
  <c r="AE166" i="18"/>
  <c r="AE168" i="18" s="1"/>
  <c r="AD166" i="18"/>
  <c r="AD168" i="18" s="1"/>
  <c r="AC166" i="18"/>
  <c r="AB166" i="18"/>
  <c r="AA166" i="18"/>
  <c r="Z166" i="18"/>
  <c r="Y166" i="18"/>
  <c r="X166" i="18"/>
  <c r="W166" i="18"/>
  <c r="V166" i="18"/>
  <c r="AG166" i="18" s="1"/>
  <c r="U166" i="18"/>
  <c r="AF165" i="18"/>
  <c r="AE165" i="18"/>
  <c r="AD165" i="18"/>
  <c r="AC165" i="18"/>
  <c r="AB165" i="18"/>
  <c r="AA165" i="18"/>
  <c r="AA168" i="18" s="1"/>
  <c r="Z165" i="18"/>
  <c r="Z168" i="18" s="1"/>
  <c r="Y165" i="18"/>
  <c r="X165" i="18"/>
  <c r="W165" i="18"/>
  <c r="V165" i="18"/>
  <c r="V168" i="18" s="1"/>
  <c r="U165" i="18"/>
  <c r="AG165" i="18" s="1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T167" i="18" s="1"/>
  <c r="S166" i="18"/>
  <c r="S168" i="18" s="1"/>
  <c r="R166" i="18"/>
  <c r="R168" i="18" s="1"/>
  <c r="Q166" i="18"/>
  <c r="Q168" i="18" s="1"/>
  <c r="P166" i="18"/>
  <c r="O166" i="18"/>
  <c r="N166" i="18"/>
  <c r="M166" i="18"/>
  <c r="L166" i="18"/>
  <c r="K166" i="18"/>
  <c r="J166" i="18"/>
  <c r="I166" i="18"/>
  <c r="I168" i="18" s="1"/>
  <c r="H166" i="18"/>
  <c r="S165" i="18"/>
  <c r="R165" i="18"/>
  <c r="Q165" i="18"/>
  <c r="P165" i="18"/>
  <c r="O165" i="18"/>
  <c r="N165" i="18"/>
  <c r="N168" i="18" s="1"/>
  <c r="M165" i="18"/>
  <c r="M168" i="18" s="1"/>
  <c r="L165" i="18"/>
  <c r="K165" i="18"/>
  <c r="J165" i="18"/>
  <c r="I165" i="18"/>
  <c r="H165" i="18"/>
  <c r="H168" i="18" s="1"/>
  <c r="G167" i="18"/>
  <c r="G168" i="18" s="1"/>
  <c r="G166" i="18"/>
  <c r="G165" i="18"/>
  <c r="F167" i="18"/>
  <c r="F166" i="18"/>
  <c r="F165" i="18"/>
  <c r="BE168" i="18"/>
  <c r="BD168" i="18"/>
  <c r="AW168" i="18"/>
  <c r="AV168" i="18"/>
  <c r="Y168" i="18"/>
  <c r="X168" i="18"/>
  <c r="W168" i="18"/>
  <c r="P168" i="18"/>
  <c r="O168" i="18"/>
  <c r="F168" i="18"/>
  <c r="AT167" i="18"/>
  <c r="BA168" i="18"/>
  <c r="AK168" i="18"/>
  <c r="AJ168" i="18"/>
  <c r="AI168" i="18"/>
  <c r="AC168" i="18"/>
  <c r="AB168" i="18"/>
  <c r="L168" i="18"/>
  <c r="K168" i="18"/>
  <c r="J168" i="18"/>
  <c r="G161" i="18"/>
  <c r="G160" i="18"/>
  <c r="G159" i="18"/>
  <c r="F161" i="18"/>
  <c r="F160" i="18"/>
  <c r="F159" i="18"/>
  <c r="M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S160" i="18"/>
  <c r="R160" i="18"/>
  <c r="Q160" i="18"/>
  <c r="P160" i="18"/>
  <c r="O160" i="18"/>
  <c r="O162" i="18" s="1"/>
  <c r="N160" i="18"/>
  <c r="N162" i="18" s="1"/>
  <c r="M160" i="18"/>
  <c r="L160" i="18"/>
  <c r="L162" i="18" s="1"/>
  <c r="K160" i="18"/>
  <c r="J160" i="18"/>
  <c r="I160" i="18"/>
  <c r="H160" i="18"/>
  <c r="S159" i="18"/>
  <c r="S162" i="18" s="1"/>
  <c r="R159" i="18"/>
  <c r="R162" i="18" s="1"/>
  <c r="Q159" i="18"/>
  <c r="Q162" i="18" s="1"/>
  <c r="P159" i="18"/>
  <c r="P162" i="18" s="1"/>
  <c r="O159" i="18"/>
  <c r="N159" i="18"/>
  <c r="M159" i="18"/>
  <c r="L159" i="18"/>
  <c r="K159" i="18"/>
  <c r="K162" i="18" s="1"/>
  <c r="J159" i="18"/>
  <c r="J162" i="18" s="1"/>
  <c r="I159" i="18"/>
  <c r="I162" i="18" s="1"/>
  <c r="H159" i="18"/>
  <c r="H162" i="18" s="1"/>
  <c r="AF161" i="18"/>
  <c r="AE161" i="18"/>
  <c r="AD161" i="18"/>
  <c r="AC161" i="18"/>
  <c r="AB161" i="18"/>
  <c r="AA161" i="18"/>
  <c r="Z161" i="18"/>
  <c r="Y161" i="18"/>
  <c r="X161" i="18"/>
  <c r="W161" i="18"/>
  <c r="V161" i="18"/>
  <c r="U161" i="18"/>
  <c r="AF160" i="18"/>
  <c r="AF162" i="18" s="1"/>
  <c r="AE160" i="18"/>
  <c r="AD160" i="18"/>
  <c r="AC160" i="18"/>
  <c r="AB160" i="18"/>
  <c r="AA160" i="18"/>
  <c r="AA162" i="18" s="1"/>
  <c r="Z160" i="18"/>
  <c r="Z162" i="18" s="1"/>
  <c r="Y160" i="18"/>
  <c r="Y162" i="18" s="1"/>
  <c r="X160" i="18"/>
  <c r="X162" i="18" s="1"/>
  <c r="W160" i="18"/>
  <c r="V160" i="18"/>
  <c r="U160" i="18"/>
  <c r="AF159" i="18"/>
  <c r="AE159" i="18"/>
  <c r="AE162" i="18" s="1"/>
  <c r="AD159" i="18"/>
  <c r="AD162" i="18" s="1"/>
  <c r="AC159" i="18"/>
  <c r="AC162" i="18" s="1"/>
  <c r="AB159" i="18"/>
  <c r="AB162" i="18" s="1"/>
  <c r="AA159" i="18"/>
  <c r="Z159" i="18"/>
  <c r="Y159" i="18"/>
  <c r="X159" i="18"/>
  <c r="W159" i="18"/>
  <c r="W162" i="18" s="1"/>
  <c r="V159" i="18"/>
  <c r="V162" i="18" s="1"/>
  <c r="U159" i="18"/>
  <c r="U162" i="18" s="1"/>
  <c r="AM162" i="18"/>
  <c r="AL162" i="18"/>
  <c r="AS161" i="18"/>
  <c r="AR161" i="18"/>
  <c r="AQ161" i="18"/>
  <c r="AP161" i="18"/>
  <c r="AO161" i="18"/>
  <c r="AN161" i="18"/>
  <c r="AM161" i="18"/>
  <c r="AL161" i="18"/>
  <c r="AK161" i="18"/>
  <c r="AJ161" i="18"/>
  <c r="AI161" i="18"/>
  <c r="AH161" i="18"/>
  <c r="AS160" i="18"/>
  <c r="AR160" i="18"/>
  <c r="AQ160" i="18"/>
  <c r="AP160" i="18"/>
  <c r="AO160" i="18"/>
  <c r="AO162" i="18" s="1"/>
  <c r="AN160" i="18"/>
  <c r="AN162" i="18" s="1"/>
  <c r="AM160" i="18"/>
  <c r="AL160" i="18"/>
  <c r="AK160" i="18"/>
  <c r="AJ160" i="18"/>
  <c r="AI160" i="18"/>
  <c r="AH160" i="18"/>
  <c r="AS159" i="18"/>
  <c r="AS162" i="18" s="1"/>
  <c r="AR159" i="18"/>
  <c r="AR162" i="18" s="1"/>
  <c r="AQ159" i="18"/>
  <c r="AQ162" i="18" s="1"/>
  <c r="AP159" i="18"/>
  <c r="AP162" i="18" s="1"/>
  <c r="AO159" i="18"/>
  <c r="AN159" i="18"/>
  <c r="AM159" i="18"/>
  <c r="AL159" i="18"/>
  <c r="AK159" i="18"/>
  <c r="AK162" i="18" s="1"/>
  <c r="AJ159" i="18"/>
  <c r="AJ162" i="18" s="1"/>
  <c r="AI159" i="18"/>
  <c r="AI162" i="18" s="1"/>
  <c r="AH159" i="18"/>
  <c r="AH162" i="18" s="1"/>
  <c r="AU159" i="18"/>
  <c r="AV159" i="18"/>
  <c r="AW159" i="18"/>
  <c r="AX159" i="18"/>
  <c r="AX162" i="18" s="1"/>
  <c r="AY159" i="18"/>
  <c r="AU160" i="18"/>
  <c r="AV160" i="18"/>
  <c r="AV162" i="18" s="1"/>
  <c r="AW160" i="18"/>
  <c r="AW162" i="18" s="1"/>
  <c r="AX160" i="18"/>
  <c r="AY160" i="18"/>
  <c r="AU161" i="18"/>
  <c r="AV161" i="18"/>
  <c r="AW161" i="18"/>
  <c r="AX161" i="18"/>
  <c r="AY161" i="18"/>
  <c r="AY162" i="18" s="1"/>
  <c r="AU162" i="18"/>
  <c r="BA159" i="18"/>
  <c r="BB159" i="18"/>
  <c r="BC159" i="18"/>
  <c r="BC162" i="18" s="1"/>
  <c r="BD159" i="18"/>
  <c r="BD162" i="18" s="1"/>
  <c r="BE159" i="18"/>
  <c r="BF159" i="18"/>
  <c r="BA160" i="18"/>
  <c r="BA162" i="18" s="1"/>
  <c r="BB160" i="18"/>
  <c r="BB162" i="18" s="1"/>
  <c r="BC160" i="18"/>
  <c r="BD160" i="18"/>
  <c r="BE160" i="18"/>
  <c r="BF160" i="18"/>
  <c r="BA161" i="18"/>
  <c r="BB161" i="18"/>
  <c r="BC161" i="18"/>
  <c r="BD161" i="18"/>
  <c r="BE161" i="18"/>
  <c r="BF161" i="18"/>
  <c r="BE162" i="18"/>
  <c r="BF162" i="18"/>
  <c r="AZ161" i="18"/>
  <c r="AZ160" i="18"/>
  <c r="AZ159" i="18"/>
  <c r="BI170" i="18"/>
  <c r="AH127" i="18"/>
  <c r="AQ127" i="18"/>
  <c r="AX127" i="18"/>
  <c r="AB135" i="18"/>
  <c r="AC135" i="18"/>
  <c r="AL136" i="18"/>
  <c r="AA151" i="18"/>
  <c r="S152" i="18"/>
  <c r="AK152" i="18"/>
  <c r="AR152" i="18"/>
  <c r="G156" i="18"/>
  <c r="G178" i="18" s="1"/>
  <c r="BA178" i="18"/>
  <c r="F156" i="18"/>
  <c r="BG116" i="18"/>
  <c r="BF116" i="18"/>
  <c r="BE116" i="18"/>
  <c r="BD116" i="18"/>
  <c r="BC116" i="18"/>
  <c r="BB116" i="18"/>
  <c r="BA116" i="18"/>
  <c r="AZ116" i="18"/>
  <c r="AY116" i="18"/>
  <c r="AX116" i="18"/>
  <c r="AW116" i="18"/>
  <c r="AV116" i="18"/>
  <c r="AU116" i="18"/>
  <c r="AT116" i="18"/>
  <c r="AS116" i="18"/>
  <c r="AR116" i="18"/>
  <c r="AQ116" i="18"/>
  <c r="AP116" i="18"/>
  <c r="AO116" i="18"/>
  <c r="AN116" i="18"/>
  <c r="AM116" i="18"/>
  <c r="AL116" i="18"/>
  <c r="AK116" i="18"/>
  <c r="AJ116" i="18"/>
  <c r="AI116" i="18"/>
  <c r="AH116" i="18"/>
  <c r="AG116" i="18"/>
  <c r="AF116" i="18"/>
  <c r="AE116" i="18"/>
  <c r="AD116" i="18"/>
  <c r="AC116" i="18"/>
  <c r="AB116" i="18"/>
  <c r="AA116" i="18"/>
  <c r="Z116" i="18"/>
  <c r="Y116" i="18"/>
  <c r="X116" i="18"/>
  <c r="W116" i="18"/>
  <c r="V116" i="18"/>
  <c r="U116" i="18"/>
  <c r="T116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BG112" i="18"/>
  <c r="BF112" i="18"/>
  <c r="BE112" i="18"/>
  <c r="BD112" i="18"/>
  <c r="BC112" i="18"/>
  <c r="BB112" i="18"/>
  <c r="BA112" i="18"/>
  <c r="AZ112" i="18"/>
  <c r="AY112" i="18"/>
  <c r="AX112" i="18"/>
  <c r="AW112" i="18"/>
  <c r="AV112" i="18"/>
  <c r="AU112" i="18"/>
  <c r="AT112" i="18"/>
  <c r="AS112" i="18"/>
  <c r="AR112" i="18"/>
  <c r="AQ112" i="18"/>
  <c r="AP112" i="18"/>
  <c r="AO112" i="18"/>
  <c r="AN112" i="18"/>
  <c r="AM112" i="18"/>
  <c r="AL112" i="18"/>
  <c r="AK112" i="18"/>
  <c r="AJ112" i="18"/>
  <c r="AI112" i="18"/>
  <c r="AH112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BI112" i="18" s="1"/>
  <c r="F112" i="18"/>
  <c r="BG110" i="18"/>
  <c r="BF110" i="18"/>
  <c r="BE110" i="18"/>
  <c r="BD110" i="18"/>
  <c r="BC110" i="18"/>
  <c r="BB110" i="18"/>
  <c r="BA110" i="18"/>
  <c r="AZ110" i="18"/>
  <c r="AY110" i="18"/>
  <c r="AX110" i="18"/>
  <c r="AW110" i="18"/>
  <c r="AV110" i="18"/>
  <c r="AU110" i="18"/>
  <c r="AT110" i="18"/>
  <c r="AS110" i="18"/>
  <c r="AR110" i="18"/>
  <c r="AQ110" i="18"/>
  <c r="AP110" i="18"/>
  <c r="AO110" i="18"/>
  <c r="AN110" i="18"/>
  <c r="AM110" i="18"/>
  <c r="AL110" i="18"/>
  <c r="AK110" i="18"/>
  <c r="AJ110" i="18"/>
  <c r="AI110" i="18"/>
  <c r="AH110" i="18"/>
  <c r="AG110" i="18"/>
  <c r="AF110" i="18"/>
  <c r="AE110" i="18"/>
  <c r="AD110" i="18"/>
  <c r="AC110" i="18"/>
  <c r="AB110" i="18"/>
  <c r="AA110" i="18"/>
  <c r="Z110" i="18"/>
  <c r="Y110" i="18"/>
  <c r="X110" i="18"/>
  <c r="W110" i="18"/>
  <c r="V110" i="18"/>
  <c r="U110" i="18"/>
  <c r="T110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BG107" i="18"/>
  <c r="BF107" i="18"/>
  <c r="BE107" i="18"/>
  <c r="BD107" i="18"/>
  <c r="BC107" i="18"/>
  <c r="BB107" i="18"/>
  <c r="BA107" i="18"/>
  <c r="AZ107" i="18"/>
  <c r="AY107" i="18"/>
  <c r="AX107" i="18"/>
  <c r="AW107" i="18"/>
  <c r="AV107" i="18"/>
  <c r="AU107" i="18"/>
  <c r="AT107" i="18"/>
  <c r="AS107" i="18"/>
  <c r="AR107" i="18"/>
  <c r="AQ107" i="18"/>
  <c r="AP107" i="18"/>
  <c r="AO107" i="18"/>
  <c r="AN107" i="18"/>
  <c r="AM107" i="18"/>
  <c r="AL107" i="18"/>
  <c r="AK107" i="18"/>
  <c r="AJ107" i="18"/>
  <c r="AI107" i="18"/>
  <c r="AH107" i="18"/>
  <c r="AG107" i="18"/>
  <c r="AF107" i="18"/>
  <c r="AE107" i="18"/>
  <c r="AD107" i="18"/>
  <c r="AC107" i="18"/>
  <c r="AB107" i="18"/>
  <c r="AA107" i="18"/>
  <c r="Z107" i="18"/>
  <c r="Y107" i="18"/>
  <c r="X107" i="18"/>
  <c r="W107" i="18"/>
  <c r="V107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BG104" i="18"/>
  <c r="BF104" i="18"/>
  <c r="BF134" i="18" s="1"/>
  <c r="BE104" i="18"/>
  <c r="BE134" i="18" s="1"/>
  <c r="BD104" i="18"/>
  <c r="BD134" i="18" s="1"/>
  <c r="BC104" i="18"/>
  <c r="BC134" i="18" s="1"/>
  <c r="BB104" i="18"/>
  <c r="BB134" i="18" s="1"/>
  <c r="BA104" i="18"/>
  <c r="BA134" i="18" s="1"/>
  <c r="AZ104" i="18"/>
  <c r="AZ134" i="18" s="1"/>
  <c r="AY104" i="18"/>
  <c r="AY134" i="18" s="1"/>
  <c r="AX104" i="18"/>
  <c r="AX134" i="18" s="1"/>
  <c r="AW104" i="18"/>
  <c r="AW134" i="18" s="1"/>
  <c r="AV104" i="18"/>
  <c r="AV134" i="18" s="1"/>
  <c r="AU104" i="18"/>
  <c r="AU134" i="18" s="1"/>
  <c r="AT104" i="18"/>
  <c r="AS104" i="18"/>
  <c r="AS134" i="18" s="1"/>
  <c r="AR104" i="18"/>
  <c r="AR134" i="18" s="1"/>
  <c r="AQ104" i="18"/>
  <c r="AQ134" i="18" s="1"/>
  <c r="AP104" i="18"/>
  <c r="AP134" i="18" s="1"/>
  <c r="AO104" i="18"/>
  <c r="AO134" i="18" s="1"/>
  <c r="AN104" i="18"/>
  <c r="AN134" i="18" s="1"/>
  <c r="AM104" i="18"/>
  <c r="AM134" i="18" s="1"/>
  <c r="AL104" i="18"/>
  <c r="AL134" i="18" s="1"/>
  <c r="AK104" i="18"/>
  <c r="AK134" i="18" s="1"/>
  <c r="AJ104" i="18"/>
  <c r="AJ134" i="18" s="1"/>
  <c r="AI104" i="18"/>
  <c r="AI134" i="18" s="1"/>
  <c r="AH104" i="18"/>
  <c r="AH134" i="18" s="1"/>
  <c r="AG104" i="18"/>
  <c r="AF104" i="18"/>
  <c r="AF134" i="18" s="1"/>
  <c r="AE104" i="18"/>
  <c r="AE134" i="18" s="1"/>
  <c r="AD104" i="18"/>
  <c r="AD134" i="18" s="1"/>
  <c r="AC104" i="18"/>
  <c r="AC134" i="18" s="1"/>
  <c r="AB104" i="18"/>
  <c r="AB134" i="18" s="1"/>
  <c r="AA104" i="18"/>
  <c r="AA134" i="18" s="1"/>
  <c r="Z104" i="18"/>
  <c r="Z134" i="18" s="1"/>
  <c r="Y104" i="18"/>
  <c r="Y134" i="18" s="1"/>
  <c r="X104" i="18"/>
  <c r="X134" i="18" s="1"/>
  <c r="W104" i="18"/>
  <c r="W134" i="18" s="1"/>
  <c r="V104" i="18"/>
  <c r="V134" i="18" s="1"/>
  <c r="U104" i="18"/>
  <c r="U134" i="18" s="1"/>
  <c r="U137" i="18" s="1"/>
  <c r="T104" i="18"/>
  <c r="S104" i="18"/>
  <c r="S134" i="18" s="1"/>
  <c r="R104" i="18"/>
  <c r="R134" i="18" s="1"/>
  <c r="Q104" i="18"/>
  <c r="Q134" i="18" s="1"/>
  <c r="P104" i="18"/>
  <c r="P134" i="18" s="1"/>
  <c r="O104" i="18"/>
  <c r="O134" i="18" s="1"/>
  <c r="N104" i="18"/>
  <c r="N134" i="18" s="1"/>
  <c r="M104" i="18"/>
  <c r="M134" i="18" s="1"/>
  <c r="L104" i="18"/>
  <c r="L134" i="18" s="1"/>
  <c r="K104" i="18"/>
  <c r="K134" i="18" s="1"/>
  <c r="J104" i="18"/>
  <c r="J134" i="18" s="1"/>
  <c r="I104" i="18"/>
  <c r="I134" i="18" s="1"/>
  <c r="H104" i="18"/>
  <c r="H134" i="18" s="1"/>
  <c r="G104" i="18"/>
  <c r="G134" i="18" s="1"/>
  <c r="F104" i="18"/>
  <c r="F134" i="18" s="1"/>
  <c r="BG101" i="18"/>
  <c r="BF101" i="18"/>
  <c r="BE101" i="18"/>
  <c r="BD101" i="18"/>
  <c r="BC101" i="18"/>
  <c r="BB101" i="18"/>
  <c r="BA101" i="18"/>
  <c r="AZ101" i="18"/>
  <c r="AY101" i="18"/>
  <c r="AX101" i="18"/>
  <c r="AW101" i="18"/>
  <c r="AV101" i="18"/>
  <c r="AU101" i="18"/>
  <c r="AT101" i="18"/>
  <c r="AS101" i="18"/>
  <c r="AR101" i="18"/>
  <c r="AQ101" i="18"/>
  <c r="AP101" i="18"/>
  <c r="AO101" i="18"/>
  <c r="AN101" i="18"/>
  <c r="AM101" i="18"/>
  <c r="AL101" i="18"/>
  <c r="AK101" i="18"/>
  <c r="AJ101" i="18"/>
  <c r="AI101" i="18"/>
  <c r="AH101" i="18"/>
  <c r="AG101" i="18"/>
  <c r="AF101" i="18"/>
  <c r="AE101" i="18"/>
  <c r="AD101" i="18"/>
  <c r="AC101" i="18"/>
  <c r="AB101" i="18"/>
  <c r="AA101" i="18"/>
  <c r="Z101" i="18"/>
  <c r="Y101" i="18"/>
  <c r="X101" i="18"/>
  <c r="W101" i="18"/>
  <c r="V101" i="18"/>
  <c r="U101" i="18"/>
  <c r="T101" i="18"/>
  <c r="BI101" i="18" s="1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BG97" i="18"/>
  <c r="BF97" i="18"/>
  <c r="BF136" i="18" s="1"/>
  <c r="BE97" i="18"/>
  <c r="BE136" i="18" s="1"/>
  <c r="BD97" i="18"/>
  <c r="BD136" i="18" s="1"/>
  <c r="BC97" i="18"/>
  <c r="BC136" i="18" s="1"/>
  <c r="BB97" i="18"/>
  <c r="BB136" i="18" s="1"/>
  <c r="BA97" i="18"/>
  <c r="BA136" i="18" s="1"/>
  <c r="AZ97" i="18"/>
  <c r="AZ136" i="18" s="1"/>
  <c r="AY97" i="18"/>
  <c r="AY136" i="18" s="1"/>
  <c r="AX97" i="18"/>
  <c r="AX136" i="18" s="1"/>
  <c r="AW97" i="18"/>
  <c r="AW136" i="18" s="1"/>
  <c r="AV97" i="18"/>
  <c r="AV136" i="18" s="1"/>
  <c r="AU97" i="18"/>
  <c r="AU136" i="18" s="1"/>
  <c r="AT97" i="18"/>
  <c r="AS97" i="18"/>
  <c r="AS136" i="18" s="1"/>
  <c r="AR97" i="18"/>
  <c r="AR136" i="18" s="1"/>
  <c r="AQ97" i="18"/>
  <c r="AQ136" i="18" s="1"/>
  <c r="AP97" i="18"/>
  <c r="AP136" i="18" s="1"/>
  <c r="AO97" i="18"/>
  <c r="AO136" i="18" s="1"/>
  <c r="AN97" i="18"/>
  <c r="AN136" i="18" s="1"/>
  <c r="AM97" i="18"/>
  <c r="AM136" i="18" s="1"/>
  <c r="AL97" i="18"/>
  <c r="AK97" i="18"/>
  <c r="AK136" i="18" s="1"/>
  <c r="AJ97" i="18"/>
  <c r="AJ136" i="18" s="1"/>
  <c r="AI97" i="18"/>
  <c r="AI136" i="18" s="1"/>
  <c r="AH97" i="18"/>
  <c r="AH136" i="18" s="1"/>
  <c r="AG97" i="18"/>
  <c r="BI97" i="18" s="1"/>
  <c r="AF97" i="18"/>
  <c r="AF136" i="18" s="1"/>
  <c r="AE97" i="18"/>
  <c r="AE136" i="18" s="1"/>
  <c r="AD97" i="18"/>
  <c r="AD136" i="18" s="1"/>
  <c r="AC97" i="18"/>
  <c r="AC136" i="18" s="1"/>
  <c r="AB97" i="18"/>
  <c r="AB136" i="18" s="1"/>
  <c r="AA97" i="18"/>
  <c r="AA136" i="18" s="1"/>
  <c r="Z97" i="18"/>
  <c r="Z136" i="18" s="1"/>
  <c r="Y97" i="18"/>
  <c r="Y136" i="18" s="1"/>
  <c r="X97" i="18"/>
  <c r="X136" i="18" s="1"/>
  <c r="W97" i="18"/>
  <c r="W136" i="18" s="1"/>
  <c r="V97" i="18"/>
  <c r="V136" i="18" s="1"/>
  <c r="U97" i="18"/>
  <c r="U136" i="18" s="1"/>
  <c r="T97" i="18"/>
  <c r="S97" i="18"/>
  <c r="S136" i="18" s="1"/>
  <c r="R97" i="18"/>
  <c r="R136" i="18" s="1"/>
  <c r="Q97" i="18"/>
  <c r="Q136" i="18" s="1"/>
  <c r="P97" i="18"/>
  <c r="P136" i="18" s="1"/>
  <c r="O97" i="18"/>
  <c r="O136" i="18" s="1"/>
  <c r="N97" i="18"/>
  <c r="N136" i="18" s="1"/>
  <c r="M97" i="18"/>
  <c r="M136" i="18" s="1"/>
  <c r="L97" i="18"/>
  <c r="L136" i="18" s="1"/>
  <c r="K97" i="18"/>
  <c r="K136" i="18" s="1"/>
  <c r="J97" i="18"/>
  <c r="J136" i="18" s="1"/>
  <c r="I97" i="18"/>
  <c r="I136" i="18" s="1"/>
  <c r="H97" i="18"/>
  <c r="H136" i="18" s="1"/>
  <c r="G97" i="18"/>
  <c r="G136" i="18" s="1"/>
  <c r="F97" i="18"/>
  <c r="F136" i="18" s="1"/>
  <c r="BG94" i="18"/>
  <c r="BF94" i="18"/>
  <c r="BF135" i="18" s="1"/>
  <c r="BE94" i="18"/>
  <c r="BE135" i="18" s="1"/>
  <c r="BD94" i="18"/>
  <c r="BD135" i="18" s="1"/>
  <c r="BC94" i="18"/>
  <c r="BC135" i="18" s="1"/>
  <c r="BB94" i="18"/>
  <c r="BB135" i="18" s="1"/>
  <c r="BA94" i="18"/>
  <c r="BA135" i="18" s="1"/>
  <c r="AZ94" i="18"/>
  <c r="AZ135" i="18" s="1"/>
  <c r="AY94" i="18"/>
  <c r="AY135" i="18" s="1"/>
  <c r="AX94" i="18"/>
  <c r="AX135" i="18" s="1"/>
  <c r="AW94" i="18"/>
  <c r="AW135" i="18" s="1"/>
  <c r="AV94" i="18"/>
  <c r="AV135" i="18" s="1"/>
  <c r="AU94" i="18"/>
  <c r="AU135" i="18" s="1"/>
  <c r="AT94" i="18"/>
  <c r="BI94" i="18" s="1"/>
  <c r="AS94" i="18"/>
  <c r="AS135" i="18" s="1"/>
  <c r="AR94" i="18"/>
  <c r="AR135" i="18" s="1"/>
  <c r="AQ94" i="18"/>
  <c r="AQ135" i="18" s="1"/>
  <c r="AP94" i="18"/>
  <c r="AP135" i="18" s="1"/>
  <c r="AO94" i="18"/>
  <c r="AO135" i="18" s="1"/>
  <c r="AN94" i="18"/>
  <c r="AN135" i="18" s="1"/>
  <c r="AM94" i="18"/>
  <c r="AM135" i="18" s="1"/>
  <c r="AL94" i="18"/>
  <c r="AL135" i="18" s="1"/>
  <c r="AK94" i="18"/>
  <c r="AK135" i="18" s="1"/>
  <c r="AJ94" i="18"/>
  <c r="AJ135" i="18" s="1"/>
  <c r="AI94" i="18"/>
  <c r="AI135" i="18" s="1"/>
  <c r="AH94" i="18"/>
  <c r="AH135" i="18" s="1"/>
  <c r="AG94" i="18"/>
  <c r="AF94" i="18"/>
  <c r="AF135" i="18" s="1"/>
  <c r="AE94" i="18"/>
  <c r="AE135" i="18" s="1"/>
  <c r="AD94" i="18"/>
  <c r="AD135" i="18" s="1"/>
  <c r="AC94" i="18"/>
  <c r="AB94" i="18"/>
  <c r="AA94" i="18"/>
  <c r="AA135" i="18" s="1"/>
  <c r="Z94" i="18"/>
  <c r="Z135" i="18" s="1"/>
  <c r="Y94" i="18"/>
  <c r="Y135" i="18" s="1"/>
  <c r="X94" i="18"/>
  <c r="X135" i="18" s="1"/>
  <c r="W94" i="18"/>
  <c r="W135" i="18" s="1"/>
  <c r="V94" i="18"/>
  <c r="V135" i="18" s="1"/>
  <c r="U94" i="18"/>
  <c r="U135" i="18" s="1"/>
  <c r="T94" i="18"/>
  <c r="S94" i="18"/>
  <c r="S135" i="18" s="1"/>
  <c r="R94" i="18"/>
  <c r="R135" i="18" s="1"/>
  <c r="Q94" i="18"/>
  <c r="Q135" i="18" s="1"/>
  <c r="P94" i="18"/>
  <c r="P135" i="18" s="1"/>
  <c r="O94" i="18"/>
  <c r="O135" i="18" s="1"/>
  <c r="N94" i="18"/>
  <c r="N135" i="18" s="1"/>
  <c r="M94" i="18"/>
  <c r="M135" i="18" s="1"/>
  <c r="L94" i="18"/>
  <c r="L135" i="18" s="1"/>
  <c r="K94" i="18"/>
  <c r="K135" i="18" s="1"/>
  <c r="J94" i="18"/>
  <c r="J135" i="18" s="1"/>
  <c r="I94" i="18"/>
  <c r="I135" i="18" s="1"/>
  <c r="H94" i="18"/>
  <c r="H135" i="18" s="1"/>
  <c r="G94" i="18"/>
  <c r="G135" i="18" s="1"/>
  <c r="F94" i="18"/>
  <c r="F135" i="18" s="1"/>
  <c r="BG91" i="18"/>
  <c r="BF91" i="18"/>
  <c r="BF131" i="18" s="1"/>
  <c r="BF147" i="18" s="1"/>
  <c r="BE91" i="18"/>
  <c r="BE131" i="18" s="1"/>
  <c r="BE147" i="18" s="1"/>
  <c r="BD91" i="18"/>
  <c r="BD131" i="18" s="1"/>
  <c r="BD147" i="18" s="1"/>
  <c r="BC91" i="18"/>
  <c r="BC131" i="18" s="1"/>
  <c r="BC147" i="18" s="1"/>
  <c r="BB91" i="18"/>
  <c r="BB131" i="18" s="1"/>
  <c r="BB147" i="18" s="1"/>
  <c r="BA91" i="18"/>
  <c r="BA131" i="18" s="1"/>
  <c r="BA147" i="18" s="1"/>
  <c r="AZ91" i="18"/>
  <c r="AZ131" i="18" s="1"/>
  <c r="AZ147" i="18" s="1"/>
  <c r="AY91" i="18"/>
  <c r="AY131" i="18" s="1"/>
  <c r="AY147" i="18" s="1"/>
  <c r="AX91" i="18"/>
  <c r="AX131" i="18" s="1"/>
  <c r="AX147" i="18" s="1"/>
  <c r="AW91" i="18"/>
  <c r="AW131" i="18" s="1"/>
  <c r="AW147" i="18" s="1"/>
  <c r="AV91" i="18"/>
  <c r="AV131" i="18" s="1"/>
  <c r="AV147" i="18" s="1"/>
  <c r="AU91" i="18"/>
  <c r="AU131" i="18" s="1"/>
  <c r="AU147" i="18" s="1"/>
  <c r="AT91" i="18"/>
  <c r="AS91" i="18"/>
  <c r="AS131" i="18" s="1"/>
  <c r="AS147" i="18" s="1"/>
  <c r="AR91" i="18"/>
  <c r="AR131" i="18" s="1"/>
  <c r="AR147" i="18" s="1"/>
  <c r="AQ91" i="18"/>
  <c r="AQ131" i="18" s="1"/>
  <c r="AQ147" i="18" s="1"/>
  <c r="AP91" i="18"/>
  <c r="AP131" i="18" s="1"/>
  <c r="AP147" i="18" s="1"/>
  <c r="AO91" i="18"/>
  <c r="AO131" i="18" s="1"/>
  <c r="AO147" i="18" s="1"/>
  <c r="AN91" i="18"/>
  <c r="AN131" i="18" s="1"/>
  <c r="AN147" i="18" s="1"/>
  <c r="AM91" i="18"/>
  <c r="AM131" i="18" s="1"/>
  <c r="AM147" i="18" s="1"/>
  <c r="AL91" i="18"/>
  <c r="AL131" i="18" s="1"/>
  <c r="AL147" i="18" s="1"/>
  <c r="AK91" i="18"/>
  <c r="AK131" i="18" s="1"/>
  <c r="AK147" i="18" s="1"/>
  <c r="AJ91" i="18"/>
  <c r="AJ131" i="18" s="1"/>
  <c r="AJ147" i="18" s="1"/>
  <c r="AI91" i="18"/>
  <c r="AI131" i="18" s="1"/>
  <c r="AI147" i="18" s="1"/>
  <c r="AH91" i="18"/>
  <c r="AH131" i="18" s="1"/>
  <c r="AG91" i="18"/>
  <c r="AF91" i="18"/>
  <c r="AF131" i="18" s="1"/>
  <c r="AF147" i="18" s="1"/>
  <c r="AE91" i="18"/>
  <c r="AE131" i="18" s="1"/>
  <c r="AE147" i="18" s="1"/>
  <c r="AD91" i="18"/>
  <c r="AD131" i="18" s="1"/>
  <c r="AD147" i="18" s="1"/>
  <c r="AC91" i="18"/>
  <c r="AC131" i="18" s="1"/>
  <c r="AC147" i="18" s="1"/>
  <c r="AB91" i="18"/>
  <c r="AB131" i="18" s="1"/>
  <c r="AB147" i="18" s="1"/>
  <c r="AA91" i="18"/>
  <c r="AA131" i="18" s="1"/>
  <c r="AA147" i="18" s="1"/>
  <c r="Z91" i="18"/>
  <c r="Z131" i="18" s="1"/>
  <c r="Z147" i="18" s="1"/>
  <c r="Y91" i="18"/>
  <c r="Y131" i="18" s="1"/>
  <c r="Y147" i="18" s="1"/>
  <c r="X91" i="18"/>
  <c r="X131" i="18" s="1"/>
  <c r="X147" i="18" s="1"/>
  <c r="W91" i="18"/>
  <c r="W131" i="18" s="1"/>
  <c r="W147" i="18" s="1"/>
  <c r="V91" i="18"/>
  <c r="V131" i="18" s="1"/>
  <c r="V147" i="18" s="1"/>
  <c r="U91" i="18"/>
  <c r="U131" i="18" s="1"/>
  <c r="U147" i="18" s="1"/>
  <c r="T91" i="18"/>
  <c r="S91" i="18"/>
  <c r="S131" i="18" s="1"/>
  <c r="S147" i="18" s="1"/>
  <c r="R91" i="18"/>
  <c r="R131" i="18" s="1"/>
  <c r="R147" i="18" s="1"/>
  <c r="Q91" i="18"/>
  <c r="Q131" i="18" s="1"/>
  <c r="Q147" i="18" s="1"/>
  <c r="P91" i="18"/>
  <c r="P131" i="18" s="1"/>
  <c r="P147" i="18" s="1"/>
  <c r="O91" i="18"/>
  <c r="O131" i="18" s="1"/>
  <c r="O147" i="18" s="1"/>
  <c r="N91" i="18"/>
  <c r="N131" i="18" s="1"/>
  <c r="N147" i="18" s="1"/>
  <c r="M91" i="18"/>
  <c r="M131" i="18" s="1"/>
  <c r="M147" i="18" s="1"/>
  <c r="L91" i="18"/>
  <c r="L131" i="18" s="1"/>
  <c r="L147" i="18" s="1"/>
  <c r="K91" i="18"/>
  <c r="K131" i="18" s="1"/>
  <c r="K147" i="18" s="1"/>
  <c r="J91" i="18"/>
  <c r="J131" i="18" s="1"/>
  <c r="J147" i="18" s="1"/>
  <c r="I91" i="18"/>
  <c r="I131" i="18" s="1"/>
  <c r="I147" i="18" s="1"/>
  <c r="H91" i="18"/>
  <c r="H131" i="18" s="1"/>
  <c r="H147" i="18" s="1"/>
  <c r="G91" i="18"/>
  <c r="G131" i="18" s="1"/>
  <c r="G147" i="18" s="1"/>
  <c r="F91" i="18"/>
  <c r="F131" i="18" s="1"/>
  <c r="BG82" i="18"/>
  <c r="BF82" i="18"/>
  <c r="BF153" i="18" s="1"/>
  <c r="BE82" i="18"/>
  <c r="BE153" i="18" s="1"/>
  <c r="BD82" i="18"/>
  <c r="BD153" i="18" s="1"/>
  <c r="BC82" i="18"/>
  <c r="BC153" i="18" s="1"/>
  <c r="BB82" i="18"/>
  <c r="BB153" i="18" s="1"/>
  <c r="BA82" i="18"/>
  <c r="BA153" i="18" s="1"/>
  <c r="AZ82" i="18"/>
  <c r="AZ153" i="18" s="1"/>
  <c r="AY82" i="18"/>
  <c r="AY153" i="18" s="1"/>
  <c r="AX82" i="18"/>
  <c r="AX153" i="18" s="1"/>
  <c r="AW82" i="18"/>
  <c r="AW153" i="18" s="1"/>
  <c r="AV82" i="18"/>
  <c r="AV153" i="18" s="1"/>
  <c r="AU82" i="18"/>
  <c r="AU153" i="18" s="1"/>
  <c r="AT82" i="18"/>
  <c r="AS82" i="18"/>
  <c r="AS153" i="18" s="1"/>
  <c r="AR82" i="18"/>
  <c r="AR153" i="18" s="1"/>
  <c r="AQ82" i="18"/>
  <c r="AQ153" i="18" s="1"/>
  <c r="AP82" i="18"/>
  <c r="AP153" i="18" s="1"/>
  <c r="AO82" i="18"/>
  <c r="AO153" i="18" s="1"/>
  <c r="AN82" i="18"/>
  <c r="AN153" i="18" s="1"/>
  <c r="AM82" i="18"/>
  <c r="AM153" i="18" s="1"/>
  <c r="AL82" i="18"/>
  <c r="AL153" i="18" s="1"/>
  <c r="AK82" i="18"/>
  <c r="AK153" i="18" s="1"/>
  <c r="AJ82" i="18"/>
  <c r="AJ153" i="18" s="1"/>
  <c r="AI82" i="18"/>
  <c r="AI153" i="18" s="1"/>
  <c r="AH82" i="18"/>
  <c r="AH153" i="18" s="1"/>
  <c r="AG82" i="18"/>
  <c r="AF82" i="18"/>
  <c r="AF153" i="18" s="1"/>
  <c r="AE82" i="18"/>
  <c r="AE153" i="18" s="1"/>
  <c r="AD82" i="18"/>
  <c r="AD153" i="18" s="1"/>
  <c r="AC82" i="18"/>
  <c r="AC153" i="18" s="1"/>
  <c r="AB82" i="18"/>
  <c r="AB153" i="18" s="1"/>
  <c r="AA82" i="18"/>
  <c r="AA153" i="18" s="1"/>
  <c r="Z82" i="18"/>
  <c r="Z153" i="18" s="1"/>
  <c r="Y82" i="18"/>
  <c r="Y153" i="18" s="1"/>
  <c r="X82" i="18"/>
  <c r="X153" i="18" s="1"/>
  <c r="W82" i="18"/>
  <c r="W153" i="18" s="1"/>
  <c r="V82" i="18"/>
  <c r="V153" i="18" s="1"/>
  <c r="U82" i="18"/>
  <c r="U153" i="18" s="1"/>
  <c r="T82" i="18"/>
  <c r="S82" i="18"/>
  <c r="S153" i="18" s="1"/>
  <c r="R82" i="18"/>
  <c r="R153" i="18" s="1"/>
  <c r="Q82" i="18"/>
  <c r="Q153" i="18" s="1"/>
  <c r="P82" i="18"/>
  <c r="P153" i="18" s="1"/>
  <c r="O82" i="18"/>
  <c r="O153" i="18" s="1"/>
  <c r="N82" i="18"/>
  <c r="N153" i="18" s="1"/>
  <c r="M82" i="18"/>
  <c r="M153" i="18" s="1"/>
  <c r="L82" i="18"/>
  <c r="L153" i="18" s="1"/>
  <c r="K82" i="18"/>
  <c r="K153" i="18" s="1"/>
  <c r="J82" i="18"/>
  <c r="J153" i="18" s="1"/>
  <c r="I82" i="18"/>
  <c r="I153" i="18" s="1"/>
  <c r="H82" i="18"/>
  <c r="H153" i="18" s="1"/>
  <c r="G82" i="18"/>
  <c r="G153" i="18" s="1"/>
  <c r="F82" i="18"/>
  <c r="F153" i="18" s="1"/>
  <c r="BG73" i="18"/>
  <c r="BG156" i="18" s="1"/>
  <c r="BG178" i="18" s="1"/>
  <c r="BF73" i="18"/>
  <c r="BF156" i="18" s="1"/>
  <c r="BF178" i="18" s="1"/>
  <c r="BE73" i="18"/>
  <c r="BE156" i="18" s="1"/>
  <c r="BE178" i="18" s="1"/>
  <c r="BD73" i="18"/>
  <c r="BD156" i="18" s="1"/>
  <c r="BD178" i="18" s="1"/>
  <c r="BC73" i="18"/>
  <c r="BC156" i="18" s="1"/>
  <c r="BC178" i="18" s="1"/>
  <c r="BB73" i="18"/>
  <c r="BB156" i="18" s="1"/>
  <c r="BB178" i="18" s="1"/>
  <c r="BA73" i="18"/>
  <c r="BA156" i="18" s="1"/>
  <c r="AZ73" i="18"/>
  <c r="AZ156" i="18" s="1"/>
  <c r="AZ178" i="18" s="1"/>
  <c r="AY73" i="18"/>
  <c r="AY156" i="18" s="1"/>
  <c r="AY178" i="18" s="1"/>
  <c r="AX73" i="18"/>
  <c r="AX156" i="18" s="1"/>
  <c r="AX178" i="18" s="1"/>
  <c r="AW73" i="18"/>
  <c r="AW156" i="18" s="1"/>
  <c r="AW178" i="18" s="1"/>
  <c r="AV73" i="18"/>
  <c r="AV156" i="18" s="1"/>
  <c r="AV178" i="18" s="1"/>
  <c r="AU73" i="18"/>
  <c r="AU156" i="18" s="1"/>
  <c r="AU178" i="18" s="1"/>
  <c r="AT73" i="18"/>
  <c r="AT156" i="18" s="1"/>
  <c r="AT178" i="18" s="1"/>
  <c r="AS73" i="18"/>
  <c r="AS156" i="18" s="1"/>
  <c r="AS178" i="18" s="1"/>
  <c r="AR73" i="18"/>
  <c r="AR156" i="18" s="1"/>
  <c r="AR178" i="18" s="1"/>
  <c r="AQ73" i="18"/>
  <c r="AQ156" i="18" s="1"/>
  <c r="AQ178" i="18" s="1"/>
  <c r="AP73" i="18"/>
  <c r="AP156" i="18" s="1"/>
  <c r="AP178" i="18" s="1"/>
  <c r="AO73" i="18"/>
  <c r="AO156" i="18" s="1"/>
  <c r="AO178" i="18" s="1"/>
  <c r="AN73" i="18"/>
  <c r="AN156" i="18" s="1"/>
  <c r="AN178" i="18" s="1"/>
  <c r="AM73" i="18"/>
  <c r="AM156" i="18" s="1"/>
  <c r="AM178" i="18" s="1"/>
  <c r="AL73" i="18"/>
  <c r="AL156" i="18" s="1"/>
  <c r="AL178" i="18" s="1"/>
  <c r="AK73" i="18"/>
  <c r="AK156" i="18" s="1"/>
  <c r="AK178" i="18" s="1"/>
  <c r="AJ73" i="18"/>
  <c r="AJ156" i="18" s="1"/>
  <c r="AJ178" i="18" s="1"/>
  <c r="AI73" i="18"/>
  <c r="AI156" i="18" s="1"/>
  <c r="AI178" i="18" s="1"/>
  <c r="AH73" i="18"/>
  <c r="AH156" i="18" s="1"/>
  <c r="AH178" i="18" s="1"/>
  <c r="AG73" i="18"/>
  <c r="AG156" i="18" s="1"/>
  <c r="AG178" i="18" s="1"/>
  <c r="AF73" i="18"/>
  <c r="AF156" i="18" s="1"/>
  <c r="AF178" i="18" s="1"/>
  <c r="AE73" i="18"/>
  <c r="AE156" i="18" s="1"/>
  <c r="AE178" i="18" s="1"/>
  <c r="AD73" i="18"/>
  <c r="AD156" i="18" s="1"/>
  <c r="AD178" i="18" s="1"/>
  <c r="AC73" i="18"/>
  <c r="AC156" i="18" s="1"/>
  <c r="AC178" i="18" s="1"/>
  <c r="AB73" i="18"/>
  <c r="AB156" i="18" s="1"/>
  <c r="AB178" i="18" s="1"/>
  <c r="AA73" i="18"/>
  <c r="AA156" i="18" s="1"/>
  <c r="AA178" i="18" s="1"/>
  <c r="Z73" i="18"/>
  <c r="Z156" i="18" s="1"/>
  <c r="Z178" i="18" s="1"/>
  <c r="Y73" i="18"/>
  <c r="Y156" i="18" s="1"/>
  <c r="Y178" i="18" s="1"/>
  <c r="X73" i="18"/>
  <c r="X156" i="18" s="1"/>
  <c r="X178" i="18" s="1"/>
  <c r="W73" i="18"/>
  <c r="W156" i="18" s="1"/>
  <c r="W178" i="18" s="1"/>
  <c r="V73" i="18"/>
  <c r="V156" i="18" s="1"/>
  <c r="V178" i="18" s="1"/>
  <c r="U73" i="18"/>
  <c r="U156" i="18" s="1"/>
  <c r="U178" i="18" s="1"/>
  <c r="T73" i="18"/>
  <c r="T156" i="18" s="1"/>
  <c r="T178" i="18" s="1"/>
  <c r="S73" i="18"/>
  <c r="S156" i="18" s="1"/>
  <c r="S178" i="18" s="1"/>
  <c r="R73" i="18"/>
  <c r="R156" i="18" s="1"/>
  <c r="R178" i="18" s="1"/>
  <c r="Q73" i="18"/>
  <c r="Q156" i="18" s="1"/>
  <c r="Q178" i="18" s="1"/>
  <c r="P73" i="18"/>
  <c r="P156" i="18" s="1"/>
  <c r="P178" i="18" s="1"/>
  <c r="O73" i="18"/>
  <c r="O156" i="18" s="1"/>
  <c r="O178" i="18" s="1"/>
  <c r="N73" i="18"/>
  <c r="N156" i="18" s="1"/>
  <c r="N178" i="18" s="1"/>
  <c r="M73" i="18"/>
  <c r="M156" i="18" s="1"/>
  <c r="M178" i="18" s="1"/>
  <c r="L73" i="18"/>
  <c r="L156" i="18" s="1"/>
  <c r="L178" i="18" s="1"/>
  <c r="K73" i="18"/>
  <c r="K156" i="18" s="1"/>
  <c r="K178" i="18" s="1"/>
  <c r="J73" i="18"/>
  <c r="J156" i="18" s="1"/>
  <c r="J178" i="18" s="1"/>
  <c r="I73" i="18"/>
  <c r="I156" i="18" s="1"/>
  <c r="I178" i="18" s="1"/>
  <c r="H73" i="18"/>
  <c r="H156" i="18" s="1"/>
  <c r="H178" i="18" s="1"/>
  <c r="G73" i="18"/>
  <c r="BI73" i="18" s="1"/>
  <c r="F73" i="18"/>
  <c r="BG64" i="18"/>
  <c r="BF64" i="18"/>
  <c r="BF152" i="18" s="1"/>
  <c r="BE64" i="18"/>
  <c r="BE152" i="18" s="1"/>
  <c r="BD64" i="18"/>
  <c r="BD152" i="18" s="1"/>
  <c r="BC64" i="18"/>
  <c r="BC152" i="18" s="1"/>
  <c r="BB64" i="18"/>
  <c r="BB152" i="18" s="1"/>
  <c r="BA64" i="18"/>
  <c r="BA152" i="18" s="1"/>
  <c r="AZ64" i="18"/>
  <c r="AZ152" i="18" s="1"/>
  <c r="AY64" i="18"/>
  <c r="AY152" i="18" s="1"/>
  <c r="AX64" i="18"/>
  <c r="AX152" i="18" s="1"/>
  <c r="AW64" i="18"/>
  <c r="AW152" i="18" s="1"/>
  <c r="AV64" i="18"/>
  <c r="AV152" i="18" s="1"/>
  <c r="AU64" i="18"/>
  <c r="AU152" i="18" s="1"/>
  <c r="AT64" i="18"/>
  <c r="AS64" i="18"/>
  <c r="AS152" i="18" s="1"/>
  <c r="AR64" i="18"/>
  <c r="AQ64" i="18"/>
  <c r="AQ152" i="18" s="1"/>
  <c r="AP64" i="18"/>
  <c r="AP152" i="18" s="1"/>
  <c r="AO64" i="18"/>
  <c r="AO152" i="18" s="1"/>
  <c r="AN64" i="18"/>
  <c r="AN152" i="18" s="1"/>
  <c r="AM64" i="18"/>
  <c r="AM152" i="18" s="1"/>
  <c r="AL64" i="18"/>
  <c r="AL152" i="18" s="1"/>
  <c r="AK64" i="18"/>
  <c r="AJ64" i="18"/>
  <c r="AJ152" i="18" s="1"/>
  <c r="AI64" i="18"/>
  <c r="AI152" i="18" s="1"/>
  <c r="AH64" i="18"/>
  <c r="AH152" i="18" s="1"/>
  <c r="AG64" i="18"/>
  <c r="AF64" i="18"/>
  <c r="AF152" i="18" s="1"/>
  <c r="AE64" i="18"/>
  <c r="AE152" i="18" s="1"/>
  <c r="AD64" i="18"/>
  <c r="AD152" i="18" s="1"/>
  <c r="AC64" i="18"/>
  <c r="AC152" i="18" s="1"/>
  <c r="AB64" i="18"/>
  <c r="AB152" i="18" s="1"/>
  <c r="AA64" i="18"/>
  <c r="AA152" i="18" s="1"/>
  <c r="Z64" i="18"/>
  <c r="Z152" i="18" s="1"/>
  <c r="Y64" i="18"/>
  <c r="Y152" i="18" s="1"/>
  <c r="X64" i="18"/>
  <c r="X152" i="18" s="1"/>
  <c r="W64" i="18"/>
  <c r="W152" i="18" s="1"/>
  <c r="V64" i="18"/>
  <c r="V152" i="18" s="1"/>
  <c r="U64" i="18"/>
  <c r="U152" i="18" s="1"/>
  <c r="T64" i="18"/>
  <c r="S64" i="18"/>
  <c r="R64" i="18"/>
  <c r="R152" i="18" s="1"/>
  <c r="Q64" i="18"/>
  <c r="Q152" i="18" s="1"/>
  <c r="P64" i="18"/>
  <c r="P152" i="18" s="1"/>
  <c r="O64" i="18"/>
  <c r="O152" i="18" s="1"/>
  <c r="N64" i="18"/>
  <c r="N152" i="18" s="1"/>
  <c r="M64" i="18"/>
  <c r="M152" i="18" s="1"/>
  <c r="L64" i="18"/>
  <c r="L152" i="18" s="1"/>
  <c r="K64" i="18"/>
  <c r="K152" i="18" s="1"/>
  <c r="J64" i="18"/>
  <c r="J152" i="18" s="1"/>
  <c r="I64" i="18"/>
  <c r="I152" i="18" s="1"/>
  <c r="H64" i="18"/>
  <c r="H152" i="18" s="1"/>
  <c r="G64" i="18"/>
  <c r="G152" i="18" s="1"/>
  <c r="F64" i="18"/>
  <c r="F152" i="18" s="1"/>
  <c r="BG55" i="18"/>
  <c r="BF55" i="18"/>
  <c r="BF151" i="18" s="1"/>
  <c r="BE55" i="18"/>
  <c r="BE151" i="18" s="1"/>
  <c r="BD55" i="18"/>
  <c r="BD151" i="18" s="1"/>
  <c r="BC55" i="18"/>
  <c r="BC151" i="18" s="1"/>
  <c r="BB55" i="18"/>
  <c r="BB151" i="18" s="1"/>
  <c r="BA55" i="18"/>
  <c r="BA151" i="18" s="1"/>
  <c r="AZ55" i="18"/>
  <c r="AZ151" i="18" s="1"/>
  <c r="AY55" i="18"/>
  <c r="AY151" i="18" s="1"/>
  <c r="AX55" i="18"/>
  <c r="AX151" i="18" s="1"/>
  <c r="AW55" i="18"/>
  <c r="AW151" i="18" s="1"/>
  <c r="AV55" i="18"/>
  <c r="AV151" i="18" s="1"/>
  <c r="AU55" i="18"/>
  <c r="AU151" i="18" s="1"/>
  <c r="AT55" i="18"/>
  <c r="AS55" i="18"/>
  <c r="AS151" i="18" s="1"/>
  <c r="AR55" i="18"/>
  <c r="AR151" i="18" s="1"/>
  <c r="AQ55" i="18"/>
  <c r="AQ151" i="18" s="1"/>
  <c r="AP55" i="18"/>
  <c r="AP151" i="18" s="1"/>
  <c r="AO55" i="18"/>
  <c r="AO151" i="18" s="1"/>
  <c r="AN55" i="18"/>
  <c r="AN151" i="18" s="1"/>
  <c r="AM55" i="18"/>
  <c r="AM151" i="18" s="1"/>
  <c r="AL55" i="18"/>
  <c r="AL151" i="18" s="1"/>
  <c r="AK55" i="18"/>
  <c r="AK151" i="18" s="1"/>
  <c r="AJ55" i="18"/>
  <c r="AJ151" i="18" s="1"/>
  <c r="AI55" i="18"/>
  <c r="AI151" i="18" s="1"/>
  <c r="AH55" i="18"/>
  <c r="AH151" i="18" s="1"/>
  <c r="AG55" i="18"/>
  <c r="AF55" i="18"/>
  <c r="AF151" i="18" s="1"/>
  <c r="AE55" i="18"/>
  <c r="AE151" i="18" s="1"/>
  <c r="AD55" i="18"/>
  <c r="AD151" i="18" s="1"/>
  <c r="AC55" i="18"/>
  <c r="AC151" i="18" s="1"/>
  <c r="AB55" i="18"/>
  <c r="AB151" i="18" s="1"/>
  <c r="AA55" i="18"/>
  <c r="Z55" i="18"/>
  <c r="Z151" i="18" s="1"/>
  <c r="Y55" i="18"/>
  <c r="Y151" i="18" s="1"/>
  <c r="X55" i="18"/>
  <c r="X151" i="18" s="1"/>
  <c r="W55" i="18"/>
  <c r="W151" i="18" s="1"/>
  <c r="V55" i="18"/>
  <c r="V151" i="18" s="1"/>
  <c r="U55" i="18"/>
  <c r="U151" i="18" s="1"/>
  <c r="T55" i="18"/>
  <c r="S55" i="18"/>
  <c r="S151" i="18" s="1"/>
  <c r="R55" i="18"/>
  <c r="R151" i="18" s="1"/>
  <c r="Q55" i="18"/>
  <c r="Q151" i="18" s="1"/>
  <c r="P55" i="18"/>
  <c r="P151" i="18" s="1"/>
  <c r="O55" i="18"/>
  <c r="O151" i="18" s="1"/>
  <c r="N55" i="18"/>
  <c r="N151" i="18" s="1"/>
  <c r="M55" i="18"/>
  <c r="M151" i="18" s="1"/>
  <c r="L55" i="18"/>
  <c r="L151" i="18" s="1"/>
  <c r="K55" i="18"/>
  <c r="K151" i="18" s="1"/>
  <c r="J55" i="18"/>
  <c r="J151" i="18" s="1"/>
  <c r="I55" i="18"/>
  <c r="I151" i="18" s="1"/>
  <c r="H55" i="18"/>
  <c r="H151" i="18" s="1"/>
  <c r="G55" i="18"/>
  <c r="G151" i="18" s="1"/>
  <c r="F55" i="18"/>
  <c r="F151" i="18" s="1"/>
  <c r="BG46" i="18"/>
  <c r="BF46" i="18"/>
  <c r="BF126" i="18" s="1"/>
  <c r="BE46" i="18"/>
  <c r="BE126" i="18" s="1"/>
  <c r="BD46" i="18"/>
  <c r="BD126" i="18" s="1"/>
  <c r="BC46" i="18"/>
  <c r="BC126" i="18" s="1"/>
  <c r="BB46" i="18"/>
  <c r="BB126" i="18" s="1"/>
  <c r="BA46" i="18"/>
  <c r="BA126" i="18" s="1"/>
  <c r="AZ46" i="18"/>
  <c r="AZ126" i="18" s="1"/>
  <c r="AY46" i="18"/>
  <c r="AY126" i="18" s="1"/>
  <c r="AY142" i="18" s="1"/>
  <c r="AX46" i="18"/>
  <c r="AX126" i="18" s="1"/>
  <c r="AW46" i="18"/>
  <c r="AW126" i="18" s="1"/>
  <c r="AV46" i="18"/>
  <c r="AV126" i="18" s="1"/>
  <c r="AU46" i="18"/>
  <c r="AU126" i="18" s="1"/>
  <c r="AT46" i="18"/>
  <c r="AS46" i="18"/>
  <c r="AS126" i="18" s="1"/>
  <c r="AR46" i="18"/>
  <c r="AR126" i="18" s="1"/>
  <c r="AQ46" i="18"/>
  <c r="AQ126" i="18" s="1"/>
  <c r="AQ142" i="18" s="1"/>
  <c r="AP46" i="18"/>
  <c r="AP126" i="18" s="1"/>
  <c r="AO46" i="18"/>
  <c r="AO126" i="18" s="1"/>
  <c r="AN46" i="18"/>
  <c r="AN126" i="18" s="1"/>
  <c r="AM46" i="18"/>
  <c r="AM126" i="18" s="1"/>
  <c r="AL46" i="18"/>
  <c r="AL126" i="18" s="1"/>
  <c r="AK46" i="18"/>
  <c r="AK126" i="18" s="1"/>
  <c r="AJ46" i="18"/>
  <c r="AJ126" i="18" s="1"/>
  <c r="AI46" i="18"/>
  <c r="AI126" i="18" s="1"/>
  <c r="AI142" i="18" s="1"/>
  <c r="AH46" i="18"/>
  <c r="AH126" i="18" s="1"/>
  <c r="AG46" i="18"/>
  <c r="AF46" i="18"/>
  <c r="AF126" i="18" s="1"/>
  <c r="AE46" i="18"/>
  <c r="AE126" i="18" s="1"/>
  <c r="AD46" i="18"/>
  <c r="AD126" i="18" s="1"/>
  <c r="AC46" i="18"/>
  <c r="AC126" i="18" s="1"/>
  <c r="AB46" i="18"/>
  <c r="AB126" i="18" s="1"/>
  <c r="AA46" i="18"/>
  <c r="AA126" i="18" s="1"/>
  <c r="AA142" i="18" s="1"/>
  <c r="Z46" i="18"/>
  <c r="Z126" i="18" s="1"/>
  <c r="Y46" i="18"/>
  <c r="Y126" i="18" s="1"/>
  <c r="X46" i="18"/>
  <c r="X126" i="18" s="1"/>
  <c r="W46" i="18"/>
  <c r="W126" i="18" s="1"/>
  <c r="V46" i="18"/>
  <c r="V126" i="18" s="1"/>
  <c r="U46" i="18"/>
  <c r="U126" i="18" s="1"/>
  <c r="T46" i="18"/>
  <c r="BI46" i="18" s="1"/>
  <c r="S46" i="18"/>
  <c r="S126" i="18" s="1"/>
  <c r="R46" i="18"/>
  <c r="R126" i="18" s="1"/>
  <c r="R142" i="18" s="1"/>
  <c r="Q46" i="18"/>
  <c r="Q126" i="18" s="1"/>
  <c r="P46" i="18"/>
  <c r="P126" i="18" s="1"/>
  <c r="O46" i="18"/>
  <c r="O126" i="18" s="1"/>
  <c r="N46" i="18"/>
  <c r="N126" i="18" s="1"/>
  <c r="M46" i="18"/>
  <c r="M126" i="18" s="1"/>
  <c r="L46" i="18"/>
  <c r="L126" i="18" s="1"/>
  <c r="K46" i="18"/>
  <c r="K126" i="18" s="1"/>
  <c r="J46" i="18"/>
  <c r="J126" i="18" s="1"/>
  <c r="I46" i="18"/>
  <c r="I126" i="18" s="1"/>
  <c r="H46" i="18"/>
  <c r="H126" i="18" s="1"/>
  <c r="G46" i="18"/>
  <c r="G126" i="18" s="1"/>
  <c r="F46" i="18"/>
  <c r="F126" i="18" s="1"/>
  <c r="BG37" i="18"/>
  <c r="BF37" i="18"/>
  <c r="BE37" i="18"/>
  <c r="BD37" i="18"/>
  <c r="BC37" i="18"/>
  <c r="BB37" i="18"/>
  <c r="BA37" i="18"/>
  <c r="AZ37" i="18"/>
  <c r="AY37" i="18"/>
  <c r="AX37" i="18"/>
  <c r="AW37" i="18"/>
  <c r="AV37" i="18"/>
  <c r="AU37" i="18"/>
  <c r="AT37" i="18"/>
  <c r="AS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BI37" i="18" s="1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BG28" i="18"/>
  <c r="BF28" i="18"/>
  <c r="BF128" i="18" s="1"/>
  <c r="BE28" i="18"/>
  <c r="BE128" i="18" s="1"/>
  <c r="BD28" i="18"/>
  <c r="BD128" i="18" s="1"/>
  <c r="BC28" i="18"/>
  <c r="BC128" i="18" s="1"/>
  <c r="BB28" i="18"/>
  <c r="BB128" i="18" s="1"/>
  <c r="BA28" i="18"/>
  <c r="BA128" i="18" s="1"/>
  <c r="AZ28" i="18"/>
  <c r="AZ128" i="18" s="1"/>
  <c r="AY28" i="18"/>
  <c r="AY128" i="18" s="1"/>
  <c r="AX28" i="18"/>
  <c r="AX128" i="18" s="1"/>
  <c r="AW28" i="18"/>
  <c r="AW128" i="18" s="1"/>
  <c r="AV28" i="18"/>
  <c r="AV128" i="18" s="1"/>
  <c r="AU28" i="18"/>
  <c r="AU128" i="18" s="1"/>
  <c r="AT28" i="18"/>
  <c r="BI28" i="18" s="1"/>
  <c r="AS28" i="18"/>
  <c r="AS128" i="18" s="1"/>
  <c r="AR28" i="18"/>
  <c r="AR128" i="18" s="1"/>
  <c r="AQ28" i="18"/>
  <c r="AQ128" i="18" s="1"/>
  <c r="AP28" i="18"/>
  <c r="AP128" i="18" s="1"/>
  <c r="AO28" i="18"/>
  <c r="AO128" i="18" s="1"/>
  <c r="AN28" i="18"/>
  <c r="AN128" i="18" s="1"/>
  <c r="AM28" i="18"/>
  <c r="AM128" i="18" s="1"/>
  <c r="AL28" i="18"/>
  <c r="AL128" i="18" s="1"/>
  <c r="AK28" i="18"/>
  <c r="AK128" i="18" s="1"/>
  <c r="AJ28" i="18"/>
  <c r="AJ128" i="18" s="1"/>
  <c r="AI28" i="18"/>
  <c r="AI128" i="18" s="1"/>
  <c r="AH28" i="18"/>
  <c r="AH128" i="18" s="1"/>
  <c r="AG28" i="18"/>
  <c r="AF28" i="18"/>
  <c r="AF128" i="18" s="1"/>
  <c r="AE28" i="18"/>
  <c r="AE128" i="18" s="1"/>
  <c r="AD28" i="18"/>
  <c r="AD128" i="18" s="1"/>
  <c r="AC28" i="18"/>
  <c r="AC128" i="18" s="1"/>
  <c r="AB28" i="18"/>
  <c r="AB128" i="18" s="1"/>
  <c r="AA28" i="18"/>
  <c r="AA128" i="18" s="1"/>
  <c r="Z28" i="18"/>
  <c r="Z128" i="18" s="1"/>
  <c r="Y28" i="18"/>
  <c r="Y128" i="18" s="1"/>
  <c r="X28" i="18"/>
  <c r="X128" i="18" s="1"/>
  <c r="W28" i="18"/>
  <c r="W128" i="18" s="1"/>
  <c r="W144" i="18" s="1"/>
  <c r="V28" i="18"/>
  <c r="V128" i="18" s="1"/>
  <c r="V144" i="18" s="1"/>
  <c r="U28" i="18"/>
  <c r="U128" i="18" s="1"/>
  <c r="T28" i="18"/>
  <c r="S28" i="18"/>
  <c r="S128" i="18" s="1"/>
  <c r="R28" i="18"/>
  <c r="R128" i="18" s="1"/>
  <c r="Q28" i="18"/>
  <c r="Q128" i="18" s="1"/>
  <c r="P28" i="18"/>
  <c r="P128" i="18" s="1"/>
  <c r="O28" i="18"/>
  <c r="O128" i="18" s="1"/>
  <c r="N28" i="18"/>
  <c r="N128" i="18" s="1"/>
  <c r="M28" i="18"/>
  <c r="M128" i="18" s="1"/>
  <c r="L28" i="18"/>
  <c r="L128" i="18" s="1"/>
  <c r="K28" i="18"/>
  <c r="K128" i="18" s="1"/>
  <c r="J28" i="18"/>
  <c r="J128" i="18" s="1"/>
  <c r="I28" i="18"/>
  <c r="I128" i="18" s="1"/>
  <c r="H28" i="18"/>
  <c r="H128" i="18" s="1"/>
  <c r="G28" i="18"/>
  <c r="G128" i="18" s="1"/>
  <c r="G144" i="18" s="1"/>
  <c r="F28" i="18"/>
  <c r="F128" i="18" s="1"/>
  <c r="BG19" i="18"/>
  <c r="BF19" i="18"/>
  <c r="BF127" i="18" s="1"/>
  <c r="BE19" i="18"/>
  <c r="BE127" i="18" s="1"/>
  <c r="BD19" i="18"/>
  <c r="BD127" i="18" s="1"/>
  <c r="BC19" i="18"/>
  <c r="BC127" i="18" s="1"/>
  <c r="BB19" i="18"/>
  <c r="BB127" i="18" s="1"/>
  <c r="BA19" i="18"/>
  <c r="BA127" i="18" s="1"/>
  <c r="AZ19" i="18"/>
  <c r="AZ127" i="18" s="1"/>
  <c r="AY19" i="18"/>
  <c r="AY127" i="18" s="1"/>
  <c r="AX19" i="18"/>
  <c r="AW19" i="18"/>
  <c r="AW127" i="18" s="1"/>
  <c r="AV19" i="18"/>
  <c r="AV127" i="18" s="1"/>
  <c r="AU19" i="18"/>
  <c r="AU127" i="18" s="1"/>
  <c r="AT19" i="18"/>
  <c r="AS19" i="18"/>
  <c r="AS127" i="18" s="1"/>
  <c r="AR19" i="18"/>
  <c r="AR127" i="18" s="1"/>
  <c r="AQ19" i="18"/>
  <c r="AP19" i="18"/>
  <c r="AP127" i="18" s="1"/>
  <c r="AO19" i="18"/>
  <c r="AO127" i="18" s="1"/>
  <c r="AN19" i="18"/>
  <c r="AN127" i="18" s="1"/>
  <c r="AM19" i="18"/>
  <c r="AM127" i="18" s="1"/>
  <c r="AL19" i="18"/>
  <c r="AL127" i="18" s="1"/>
  <c r="AK19" i="18"/>
  <c r="AK127" i="18" s="1"/>
  <c r="AJ19" i="18"/>
  <c r="AJ127" i="18" s="1"/>
  <c r="AI19" i="18"/>
  <c r="AI127" i="18" s="1"/>
  <c r="AH19" i="18"/>
  <c r="AG19" i="18"/>
  <c r="AF19" i="18"/>
  <c r="AF127" i="18" s="1"/>
  <c r="AE19" i="18"/>
  <c r="AE127" i="18" s="1"/>
  <c r="AD19" i="18"/>
  <c r="AD127" i="18" s="1"/>
  <c r="AC19" i="18"/>
  <c r="AC127" i="18" s="1"/>
  <c r="AB19" i="18"/>
  <c r="AB127" i="18" s="1"/>
  <c r="AA19" i="18"/>
  <c r="AA127" i="18" s="1"/>
  <c r="Z19" i="18"/>
  <c r="Z127" i="18" s="1"/>
  <c r="Y19" i="18"/>
  <c r="Y127" i="18" s="1"/>
  <c r="X19" i="18"/>
  <c r="X127" i="18" s="1"/>
  <c r="W19" i="18"/>
  <c r="W127" i="18" s="1"/>
  <c r="V19" i="18"/>
  <c r="V127" i="18" s="1"/>
  <c r="U19" i="18"/>
  <c r="U127" i="18" s="1"/>
  <c r="T19" i="18"/>
  <c r="S19" i="18"/>
  <c r="S127" i="18" s="1"/>
  <c r="R19" i="18"/>
  <c r="R127" i="18" s="1"/>
  <c r="Q19" i="18"/>
  <c r="Q127" i="18" s="1"/>
  <c r="P19" i="18"/>
  <c r="P127" i="18" s="1"/>
  <c r="O19" i="18"/>
  <c r="O127" i="18" s="1"/>
  <c r="N19" i="18"/>
  <c r="N127" i="18" s="1"/>
  <c r="M19" i="18"/>
  <c r="M127" i="18" s="1"/>
  <c r="L19" i="18"/>
  <c r="L127" i="18" s="1"/>
  <c r="K19" i="18"/>
  <c r="K127" i="18" s="1"/>
  <c r="J19" i="18"/>
  <c r="J127" i="18" s="1"/>
  <c r="I19" i="18"/>
  <c r="I127" i="18" s="1"/>
  <c r="H19" i="18"/>
  <c r="H127" i="18" s="1"/>
  <c r="G19" i="18"/>
  <c r="G127" i="18" s="1"/>
  <c r="F19" i="18"/>
  <c r="F127" i="18" s="1"/>
  <c r="C65" i="14" l="1"/>
  <c r="C68" i="14" s="1"/>
  <c r="D65" i="14" s="1"/>
  <c r="D68" i="14" s="1"/>
  <c r="H9" i="20"/>
  <c r="E25" i="23"/>
  <c r="E28" i="23" s="1"/>
  <c r="E29" i="23" s="1"/>
  <c r="U104" i="5"/>
  <c r="T84" i="14" s="1"/>
  <c r="I11" i="17"/>
  <c r="J10" i="17"/>
  <c r="B76" i="14"/>
  <c r="J66" i="14"/>
  <c r="B80" i="14"/>
  <c r="B87" i="14" s="1"/>
  <c r="AS103" i="5"/>
  <c r="O103" i="5"/>
  <c r="N83" i="14" s="1"/>
  <c r="W103" i="5"/>
  <c r="V83" i="14" s="1"/>
  <c r="Y103" i="5"/>
  <c r="AE103" i="5"/>
  <c r="AM103" i="5"/>
  <c r="AU103" i="5"/>
  <c r="G103" i="5"/>
  <c r="D83" i="14" s="1"/>
  <c r="AQ104" i="5"/>
  <c r="AI104" i="5"/>
  <c r="AA104" i="5"/>
  <c r="S104" i="5"/>
  <c r="R84" i="14" s="1"/>
  <c r="K104" i="5"/>
  <c r="H84" i="14" s="1"/>
  <c r="AN104" i="5"/>
  <c r="P104" i="5"/>
  <c r="O84" i="14" s="1"/>
  <c r="AE104" i="5"/>
  <c r="G104" i="5"/>
  <c r="D84" i="14" s="1"/>
  <c r="AD104" i="5"/>
  <c r="AP104" i="5"/>
  <c r="AH104" i="5"/>
  <c r="Z104" i="5"/>
  <c r="R104" i="5"/>
  <c r="Q84" i="14" s="1"/>
  <c r="J104" i="5"/>
  <c r="G84" i="14" s="1"/>
  <c r="F104" i="5"/>
  <c r="C84" i="14" s="1"/>
  <c r="AV104" i="5"/>
  <c r="X104" i="5"/>
  <c r="W84" i="14" s="1"/>
  <c r="AU104" i="5"/>
  <c r="O104" i="5"/>
  <c r="N84" i="14" s="1"/>
  <c r="AL104" i="5"/>
  <c r="AO104" i="5"/>
  <c r="AG104" i="5"/>
  <c r="Y104" i="5"/>
  <c r="Q104" i="5"/>
  <c r="P84" i="14" s="1"/>
  <c r="I104" i="5"/>
  <c r="F84" i="14" s="1"/>
  <c r="AF104" i="5"/>
  <c r="H104" i="5"/>
  <c r="E84" i="14" s="1"/>
  <c r="AM104" i="5"/>
  <c r="W104" i="5"/>
  <c r="V84" i="14" s="1"/>
  <c r="AT104" i="5"/>
  <c r="V104" i="5"/>
  <c r="U84" i="14" s="1"/>
  <c r="N104" i="5"/>
  <c r="M84" i="14" s="1"/>
  <c r="AR104" i="5"/>
  <c r="AJ104" i="5"/>
  <c r="AB104" i="5"/>
  <c r="T104" i="5"/>
  <c r="S84" i="14" s="1"/>
  <c r="L104" i="5"/>
  <c r="I84" i="14" s="1"/>
  <c r="AC104" i="5"/>
  <c r="AK104" i="5"/>
  <c r="AS104" i="5"/>
  <c r="M104" i="5"/>
  <c r="L84" i="14" s="1"/>
  <c r="N103" i="5"/>
  <c r="M83" i="14" s="1"/>
  <c r="V103" i="5"/>
  <c r="U83" i="14" s="1"/>
  <c r="U85" i="14" s="1"/>
  <c r="AD103" i="5"/>
  <c r="AL103" i="5"/>
  <c r="AT103" i="5"/>
  <c r="H103" i="5"/>
  <c r="E83" i="14" s="1"/>
  <c r="AF103" i="5"/>
  <c r="Q103" i="5"/>
  <c r="P83" i="14" s="1"/>
  <c r="AO103" i="5"/>
  <c r="Z103" i="5"/>
  <c r="K103" i="5"/>
  <c r="H83" i="14" s="1"/>
  <c r="H85" i="14" s="1"/>
  <c r="S103" i="5"/>
  <c r="R83" i="14" s="1"/>
  <c r="AA103" i="5"/>
  <c r="AI103" i="5"/>
  <c r="AQ103" i="5"/>
  <c r="X103" i="5"/>
  <c r="W83" i="14" s="1"/>
  <c r="W85" i="14" s="1"/>
  <c r="AV103" i="5"/>
  <c r="I103" i="5"/>
  <c r="F83" i="14" s="1"/>
  <c r="AG103" i="5"/>
  <c r="R103" i="5"/>
  <c r="Q83" i="14" s="1"/>
  <c r="Q85" i="14" s="1"/>
  <c r="AP103" i="5"/>
  <c r="L103" i="5"/>
  <c r="I83" i="14" s="1"/>
  <c r="T103" i="5"/>
  <c r="S83" i="14" s="1"/>
  <c r="S85" i="14" s="1"/>
  <c r="AB103" i="5"/>
  <c r="AJ103" i="5"/>
  <c r="AR103" i="5"/>
  <c r="P103" i="5"/>
  <c r="O83" i="14" s="1"/>
  <c r="AN103" i="5"/>
  <c r="F103" i="5"/>
  <c r="C83" i="14" s="1"/>
  <c r="J103" i="5"/>
  <c r="G83" i="14" s="1"/>
  <c r="AH103" i="5"/>
  <c r="M103" i="5"/>
  <c r="L83" i="14" s="1"/>
  <c r="L85" i="14" s="1"/>
  <c r="U103" i="5"/>
  <c r="T83" i="14" s="1"/>
  <c r="AC103" i="5"/>
  <c r="AK103" i="5"/>
  <c r="C41" i="23"/>
  <c r="D40" i="23"/>
  <c r="C29" i="23"/>
  <c r="F25" i="23"/>
  <c r="C44" i="23"/>
  <c r="C59" i="23" s="1"/>
  <c r="C56" i="23"/>
  <c r="C26" i="23"/>
  <c r="C32" i="23" s="1"/>
  <c r="C13" i="23"/>
  <c r="C16" i="23" s="1"/>
  <c r="F8" i="23"/>
  <c r="E12" i="23"/>
  <c r="D12" i="23"/>
  <c r="D9" i="23"/>
  <c r="D13" i="17"/>
  <c r="D15" i="17" s="1"/>
  <c r="BG166" i="18"/>
  <c r="AT166" i="18"/>
  <c r="T166" i="18"/>
  <c r="AG168" i="18"/>
  <c r="BI167" i="18"/>
  <c r="BG165" i="18"/>
  <c r="BG168" i="18" s="1"/>
  <c r="U168" i="18"/>
  <c r="AT165" i="18"/>
  <c r="T165" i="18"/>
  <c r="AJ142" i="18"/>
  <c r="N154" i="18"/>
  <c r="N137" i="18"/>
  <c r="BB137" i="18"/>
  <c r="BI104" i="18"/>
  <c r="AN137" i="18"/>
  <c r="BI64" i="18"/>
  <c r="BI107" i="18"/>
  <c r="AD143" i="18"/>
  <c r="AR142" i="18"/>
  <c r="AL154" i="18"/>
  <c r="F137" i="18"/>
  <c r="BI110" i="18"/>
  <c r="BB143" i="18"/>
  <c r="L142" i="18"/>
  <c r="AD137" i="18"/>
  <c r="BI55" i="18"/>
  <c r="BI82" i="18"/>
  <c r="AL143" i="18"/>
  <c r="AB142" i="18"/>
  <c r="V137" i="18"/>
  <c r="BI19" i="18"/>
  <c r="BI91" i="18"/>
  <c r="BI116" i="18"/>
  <c r="Q144" i="18"/>
  <c r="BE144" i="18"/>
  <c r="AK142" i="18"/>
  <c r="W137" i="18"/>
  <c r="BC137" i="18"/>
  <c r="G162" i="18"/>
  <c r="AL137" i="18"/>
  <c r="R144" i="18"/>
  <c r="AV154" i="18"/>
  <c r="X137" i="18"/>
  <c r="N129" i="18"/>
  <c r="Y144" i="18"/>
  <c r="U142" i="18"/>
  <c r="BA142" i="18"/>
  <c r="AE137" i="18"/>
  <c r="AP144" i="18"/>
  <c r="P154" i="18"/>
  <c r="BD154" i="18"/>
  <c r="P137" i="18"/>
  <c r="BD137" i="18"/>
  <c r="BE137" i="18"/>
  <c r="AO144" i="18"/>
  <c r="AC142" i="18"/>
  <c r="AG153" i="18"/>
  <c r="BG135" i="18"/>
  <c r="G137" i="18"/>
  <c r="AM137" i="18"/>
  <c r="BG161" i="18"/>
  <c r="F129" i="18"/>
  <c r="BB142" i="18"/>
  <c r="BF137" i="18"/>
  <c r="H137" i="18"/>
  <c r="AV137" i="18"/>
  <c r="I144" i="18"/>
  <c r="AS142" i="18"/>
  <c r="O137" i="18"/>
  <c r="AU137" i="18"/>
  <c r="AH144" i="18"/>
  <c r="AL142" i="18"/>
  <c r="X154" i="18"/>
  <c r="AF137" i="18"/>
  <c r="T152" i="18"/>
  <c r="AV129" i="18"/>
  <c r="AW129" i="18"/>
  <c r="BG151" i="18"/>
  <c r="T159" i="18"/>
  <c r="BG152" i="18"/>
  <c r="J144" i="18"/>
  <c r="AT159" i="18"/>
  <c r="AG160" i="18"/>
  <c r="Q143" i="18"/>
  <c r="AA144" i="18"/>
  <c r="AY144" i="18"/>
  <c r="W129" i="18"/>
  <c r="AU142" i="18"/>
  <c r="Y137" i="18"/>
  <c r="AW137" i="18"/>
  <c r="AC137" i="18"/>
  <c r="AX137" i="18"/>
  <c r="AZ162" i="18"/>
  <c r="AB137" i="18"/>
  <c r="AY143" i="18"/>
  <c r="AO142" i="18"/>
  <c r="S137" i="18"/>
  <c r="U154" i="18"/>
  <c r="AX129" i="18"/>
  <c r="Z144" i="18"/>
  <c r="I143" i="18"/>
  <c r="AQ144" i="18"/>
  <c r="AM129" i="18"/>
  <c r="Q137" i="18"/>
  <c r="AG159" i="18"/>
  <c r="BF129" i="18"/>
  <c r="T160" i="18"/>
  <c r="BG160" i="18"/>
  <c r="AS154" i="18"/>
  <c r="T151" i="18"/>
  <c r="M137" i="18"/>
  <c r="Q142" i="18"/>
  <c r="AT152" i="18"/>
  <c r="BE129" i="18"/>
  <c r="AI144" i="18"/>
  <c r="AE129" i="18"/>
  <c r="BC129" i="18"/>
  <c r="I137" i="18"/>
  <c r="AO137" i="18"/>
  <c r="AC154" i="18"/>
  <c r="AK154" i="18"/>
  <c r="BA154" i="18"/>
  <c r="AG134" i="18"/>
  <c r="AK137" i="18"/>
  <c r="AG161" i="18"/>
  <c r="M154" i="18"/>
  <c r="L137" i="18"/>
  <c r="T161" i="18"/>
  <c r="AF154" i="18"/>
  <c r="V154" i="18"/>
  <c r="AD154" i="18"/>
  <c r="BB154" i="18"/>
  <c r="BG153" i="18"/>
  <c r="T135" i="18"/>
  <c r="AT136" i="18"/>
  <c r="AT160" i="18"/>
  <c r="H154" i="18"/>
  <c r="AS137" i="18"/>
  <c r="K137" i="18"/>
  <c r="J143" i="18"/>
  <c r="AJ144" i="18"/>
  <c r="AR144" i="18"/>
  <c r="AZ144" i="18"/>
  <c r="BD129" i="18"/>
  <c r="AT131" i="18"/>
  <c r="T136" i="18"/>
  <c r="J137" i="18"/>
  <c r="R137" i="18"/>
  <c r="Z137" i="18"/>
  <c r="AH137" i="18"/>
  <c r="AP137" i="18"/>
  <c r="Z143" i="18"/>
  <c r="BA144" i="18"/>
  <c r="AG152" i="18"/>
  <c r="AG136" i="18"/>
  <c r="AA137" i="18"/>
  <c r="AI137" i="18"/>
  <c r="AQ137" i="18"/>
  <c r="BG134" i="18"/>
  <c r="AY137" i="18"/>
  <c r="AB143" i="18"/>
  <c r="AR143" i="18"/>
  <c r="BB144" i="18"/>
  <c r="BB145" i="18" s="1"/>
  <c r="AJ137" i="18"/>
  <c r="AR137" i="18"/>
  <c r="AZ137" i="18"/>
  <c r="K142" i="18"/>
  <c r="S142" i="18"/>
  <c r="BA137" i="18"/>
  <c r="AU129" i="18"/>
  <c r="U143" i="18"/>
  <c r="L143" i="18"/>
  <c r="BD142" i="18"/>
  <c r="AV142" i="18"/>
  <c r="O129" i="18"/>
  <c r="AZ129" i="18"/>
  <c r="Z129" i="18"/>
  <c r="I129" i="18"/>
  <c r="S129" i="18"/>
  <c r="BA129" i="18"/>
  <c r="J129" i="18"/>
  <c r="AN129" i="18"/>
  <c r="AF129" i="18"/>
  <c r="X129" i="18"/>
  <c r="AP129" i="18"/>
  <c r="AH129" i="18"/>
  <c r="Y129" i="18"/>
  <c r="P129" i="18"/>
  <c r="H129" i="18"/>
  <c r="AA129" i="18"/>
  <c r="K129" i="18"/>
  <c r="AC129" i="18"/>
  <c r="U129" i="18"/>
  <c r="AD129" i="18"/>
  <c r="V129" i="18"/>
  <c r="M129" i="18"/>
  <c r="G129" i="18"/>
  <c r="Q129" i="18"/>
  <c r="AO129" i="18"/>
  <c r="AC143" i="18"/>
  <c r="R129" i="18"/>
  <c r="AQ129" i="18"/>
  <c r="AY129" i="18"/>
  <c r="L129" i="18"/>
  <c r="AB129" i="18"/>
  <c r="AJ129" i="18"/>
  <c r="AR129" i="18"/>
  <c r="AK129" i="18"/>
  <c r="AS129" i="18"/>
  <c r="AI129" i="18"/>
  <c r="AL129" i="18"/>
  <c r="BB129" i="18"/>
  <c r="BC144" i="18"/>
  <c r="AU144" i="18"/>
  <c r="AL144" i="18"/>
  <c r="V143" i="18"/>
  <c r="M143" i="18"/>
  <c r="BE142" i="18"/>
  <c r="AW142" i="18"/>
  <c r="AN142" i="18"/>
  <c r="T126" i="18"/>
  <c r="BG128" i="18"/>
  <c r="AG147" i="18"/>
  <c r="AF144" i="18"/>
  <c r="X144" i="18"/>
  <c r="O144" i="18"/>
  <c r="Z142" i="18"/>
  <c r="I142" i="18"/>
  <c r="BG127" i="18"/>
  <c r="AG127" i="18"/>
  <c r="AT126" i="18"/>
  <c r="AW144" i="18"/>
  <c r="AN144" i="18"/>
  <c r="AE144" i="18"/>
  <c r="AP142" i="18"/>
  <c r="AH142" i="18"/>
  <c r="Y142" i="18"/>
  <c r="P142" i="18"/>
  <c r="H142" i="18"/>
  <c r="AT127" i="18"/>
  <c r="BI178" i="18"/>
  <c r="BD144" i="18"/>
  <c r="AV144" i="18"/>
  <c r="AM144" i="18"/>
  <c r="AD144" i="18"/>
  <c r="N143" i="18"/>
  <c r="BF142" i="18"/>
  <c r="AX142" i="18"/>
  <c r="AF142" i="18"/>
  <c r="X142" i="18"/>
  <c r="BG147" i="18"/>
  <c r="T147" i="18"/>
  <c r="T128" i="18"/>
  <c r="T131" i="18"/>
  <c r="AT128" i="18"/>
  <c r="AH147" i="18"/>
  <c r="AT147" i="18" s="1"/>
  <c r="N144" i="18"/>
  <c r="AG126" i="18"/>
  <c r="AT151" i="18"/>
  <c r="BG136" i="18"/>
  <c r="BF144" i="18"/>
  <c r="AX144" i="18"/>
  <c r="AP143" i="18"/>
  <c r="AH143" i="18"/>
  <c r="Y143" i="18"/>
  <c r="P143" i="18"/>
  <c r="H143" i="18"/>
  <c r="AZ142" i="18"/>
  <c r="T153" i="18"/>
  <c r="AT134" i="18"/>
  <c r="BG159" i="18"/>
  <c r="AK143" i="18"/>
  <c r="S143" i="18"/>
  <c r="BF143" i="18"/>
  <c r="AO143" i="18"/>
  <c r="O143" i="18"/>
  <c r="AT153" i="18"/>
  <c r="AE176" i="18"/>
  <c r="BA143" i="18"/>
  <c r="AJ143" i="18"/>
  <c r="AA143" i="18"/>
  <c r="M144" i="18"/>
  <c r="BE143" i="18"/>
  <c r="AW143" i="18"/>
  <c r="AN143" i="18"/>
  <c r="AE143" i="18"/>
  <c r="W143" i="18"/>
  <c r="O142" i="18"/>
  <c r="G142" i="18"/>
  <c r="AG131" i="18"/>
  <c r="AG151" i="18"/>
  <c r="BI156" i="18"/>
  <c r="AS143" i="18"/>
  <c r="K143" i="18"/>
  <c r="AX143" i="18"/>
  <c r="AF143" i="18"/>
  <c r="G143" i="18"/>
  <c r="AG128" i="18"/>
  <c r="AT135" i="18"/>
  <c r="BG126" i="18"/>
  <c r="AN154" i="18"/>
  <c r="P144" i="18"/>
  <c r="H144" i="18"/>
  <c r="AZ143" i="18"/>
  <c r="AQ143" i="18"/>
  <c r="AI143" i="18"/>
  <c r="J142" i="18"/>
  <c r="J145" i="18" s="1"/>
  <c r="AC144" i="18"/>
  <c r="U144" i="18"/>
  <c r="L144" i="18"/>
  <c r="BD143" i="18"/>
  <c r="AV143" i="18"/>
  <c r="AM143" i="18"/>
  <c r="AE142" i="18"/>
  <c r="W142" i="18"/>
  <c r="W145" i="18" s="1"/>
  <c r="N142" i="18"/>
  <c r="T134" i="18"/>
  <c r="AT161" i="18"/>
  <c r="X143" i="18"/>
  <c r="AS144" i="18"/>
  <c r="AK144" i="18"/>
  <c r="AB144" i="18"/>
  <c r="S144" i="18"/>
  <c r="K144" i="18"/>
  <c r="BC143" i="18"/>
  <c r="AU143" i="18"/>
  <c r="AD142" i="18"/>
  <c r="V142" i="18"/>
  <c r="M142" i="18"/>
  <c r="T127" i="18"/>
  <c r="AG135" i="18"/>
  <c r="BG131" i="18"/>
  <c r="AJ154" i="18"/>
  <c r="AU154" i="18"/>
  <c r="AE154" i="18"/>
  <c r="O154" i="18"/>
  <c r="AR154" i="18"/>
  <c r="L154" i="18"/>
  <c r="BF154" i="18"/>
  <c r="AX154" i="18"/>
  <c r="AP154" i="18"/>
  <c r="AH154" i="18"/>
  <c r="Z154" i="18"/>
  <c r="R154" i="18"/>
  <c r="J154" i="18"/>
  <c r="AB154" i="18"/>
  <c r="BC154" i="18"/>
  <c r="AM154" i="18"/>
  <c r="W154" i="18"/>
  <c r="G154" i="18"/>
  <c r="BE154" i="18"/>
  <c r="AW154" i="18"/>
  <c r="AO154" i="18"/>
  <c r="Y154" i="18"/>
  <c r="Q154" i="18"/>
  <c r="I154" i="18"/>
  <c r="AZ154" i="18"/>
  <c r="AY154" i="18"/>
  <c r="AQ154" i="18"/>
  <c r="AI154" i="18"/>
  <c r="AA154" i="18"/>
  <c r="S154" i="18"/>
  <c r="K154" i="18"/>
  <c r="AV176" i="18"/>
  <c r="R143" i="18"/>
  <c r="R145" i="18" s="1"/>
  <c r="BC142" i="18"/>
  <c r="AM142" i="18"/>
  <c r="L117" i="18"/>
  <c r="T117" i="18"/>
  <c r="AJ117" i="18"/>
  <c r="AR117" i="18"/>
  <c r="AZ117" i="18"/>
  <c r="F117" i="18"/>
  <c r="N117" i="18"/>
  <c r="V117" i="18"/>
  <c r="AD117" i="18"/>
  <c r="AL117" i="18"/>
  <c r="AT117" i="18"/>
  <c r="BB117" i="18"/>
  <c r="AB117" i="18"/>
  <c r="G117" i="18"/>
  <c r="O117" i="18"/>
  <c r="W117" i="18"/>
  <c r="AE117" i="18"/>
  <c r="AM117" i="18"/>
  <c r="AU117" i="18"/>
  <c r="BC117" i="18"/>
  <c r="BD117" i="18"/>
  <c r="H117" i="18"/>
  <c r="AF117" i="18"/>
  <c r="I117" i="18"/>
  <c r="Q117" i="18"/>
  <c r="Y117" i="18"/>
  <c r="AG117" i="18"/>
  <c r="AO117" i="18"/>
  <c r="AW117" i="18"/>
  <c r="BE117" i="18"/>
  <c r="P117" i="18"/>
  <c r="AN117" i="18"/>
  <c r="J117" i="18"/>
  <c r="R117" i="18"/>
  <c r="Z117" i="18"/>
  <c r="AH117" i="18"/>
  <c r="AP117" i="18"/>
  <c r="AX117" i="18"/>
  <c r="BF117" i="18"/>
  <c r="X117" i="18"/>
  <c r="AV117" i="18"/>
  <c r="K117" i="18"/>
  <c r="S117" i="18"/>
  <c r="AA117" i="18"/>
  <c r="AI117" i="18"/>
  <c r="AQ117" i="18"/>
  <c r="AY117" i="18"/>
  <c r="BG117" i="18"/>
  <c r="M117" i="18"/>
  <c r="U117" i="18"/>
  <c r="AC117" i="18"/>
  <c r="AK117" i="18"/>
  <c r="AS117" i="18"/>
  <c r="BA117" i="18"/>
  <c r="E31" i="22"/>
  <c r="F29" i="22"/>
  <c r="F28" i="22"/>
  <c r="F27" i="22"/>
  <c r="F26" i="22"/>
  <c r="F25" i="22"/>
  <c r="F24" i="22"/>
  <c r="F23" i="22"/>
  <c r="F22" i="22"/>
  <c r="F21" i="22"/>
  <c r="F20" i="22"/>
  <c r="F19" i="22"/>
  <c r="H10" i="20" l="1"/>
  <c r="C72" i="14"/>
  <c r="R9" i="20"/>
  <c r="R85" i="14"/>
  <c r="T85" i="14"/>
  <c r="V85" i="14"/>
  <c r="G85" i="14"/>
  <c r="I85" i="14"/>
  <c r="F85" i="14"/>
  <c r="D85" i="14"/>
  <c r="X84" i="14"/>
  <c r="N85" i="14"/>
  <c r="X83" i="14"/>
  <c r="M85" i="14"/>
  <c r="P85" i="14"/>
  <c r="J84" i="14"/>
  <c r="C85" i="14"/>
  <c r="E85" i="14"/>
  <c r="J83" i="14"/>
  <c r="O85" i="14"/>
  <c r="E65" i="14"/>
  <c r="E68" i="14" s="1"/>
  <c r="H11" i="20"/>
  <c r="C20" i="23"/>
  <c r="C21" i="23" s="1"/>
  <c r="C17" i="23"/>
  <c r="D19" i="17"/>
  <c r="D21" i="17" s="1"/>
  <c r="B102" i="5"/>
  <c r="E9" i="23"/>
  <c r="D13" i="23"/>
  <c r="G8" i="23"/>
  <c r="F12" i="23"/>
  <c r="D41" i="23"/>
  <c r="C45" i="23"/>
  <c r="C48" i="23" s="1"/>
  <c r="C52" i="23" s="1"/>
  <c r="C53" i="23" s="1"/>
  <c r="E13" i="23"/>
  <c r="C57" i="23"/>
  <c r="D26" i="23"/>
  <c r="D32" i="23" s="1"/>
  <c r="D44" i="23"/>
  <c r="D59" i="23" s="1"/>
  <c r="E40" i="23"/>
  <c r="D56" i="23"/>
  <c r="G25" i="23"/>
  <c r="F28" i="23"/>
  <c r="AT168" i="18"/>
  <c r="BI166" i="18"/>
  <c r="T168" i="18"/>
  <c r="BI165" i="18"/>
  <c r="BI168" i="18" s="1"/>
  <c r="T162" i="18"/>
  <c r="BC176" i="18"/>
  <c r="AI145" i="18"/>
  <c r="V145" i="18"/>
  <c r="T137" i="18"/>
  <c r="AA145" i="18"/>
  <c r="J176" i="18"/>
  <c r="G176" i="18"/>
  <c r="AS176" i="18"/>
  <c r="BD176" i="18"/>
  <c r="AG162" i="18"/>
  <c r="AT162" i="18"/>
  <c r="Q145" i="18"/>
  <c r="O176" i="18"/>
  <c r="BI160" i="18"/>
  <c r="AG154" i="18"/>
  <c r="U145" i="18"/>
  <c r="BE176" i="18"/>
  <c r="AE145" i="18"/>
  <c r="T154" i="18"/>
  <c r="AR145" i="18"/>
  <c r="R176" i="18"/>
  <c r="BA145" i="18"/>
  <c r="AK145" i="18"/>
  <c r="AM145" i="18"/>
  <c r="BA176" i="18"/>
  <c r="V176" i="18"/>
  <c r="Y176" i="18"/>
  <c r="AG137" i="18"/>
  <c r="Z176" i="18"/>
  <c r="AJ145" i="18"/>
  <c r="AQ145" i="18"/>
  <c r="AO145" i="18"/>
  <c r="AM176" i="18"/>
  <c r="BI161" i="18"/>
  <c r="AL145" i="18"/>
  <c r="AZ176" i="18"/>
  <c r="BI159" i="18"/>
  <c r="AY145" i="18"/>
  <c r="BG154" i="18"/>
  <c r="BC145" i="18"/>
  <c r="N176" i="18"/>
  <c r="AS145" i="18"/>
  <c r="AP176" i="18"/>
  <c r="I145" i="18"/>
  <c r="AN145" i="18"/>
  <c r="L145" i="18"/>
  <c r="BG137" i="18"/>
  <c r="AL176" i="18"/>
  <c r="AO176" i="18"/>
  <c r="BF176" i="18"/>
  <c r="AF145" i="18"/>
  <c r="Z145" i="18"/>
  <c r="AD176" i="18"/>
  <c r="AC176" i="18"/>
  <c r="AN176" i="18"/>
  <c r="BB176" i="18"/>
  <c r="W176" i="18"/>
  <c r="AC145" i="18"/>
  <c r="AW176" i="18"/>
  <c r="AD145" i="18"/>
  <c r="AB145" i="18"/>
  <c r="BI152" i="18"/>
  <c r="AP145" i="18"/>
  <c r="X176" i="18"/>
  <c r="G145" i="18"/>
  <c r="AF176" i="18"/>
  <c r="O145" i="18"/>
  <c r="AZ145" i="18"/>
  <c r="AX145" i="18"/>
  <c r="AH145" i="18"/>
  <c r="X145" i="18"/>
  <c r="BI153" i="18"/>
  <c r="M145" i="18"/>
  <c r="BF145" i="18"/>
  <c r="H145" i="18"/>
  <c r="BG162" i="18"/>
  <c r="AW145" i="18"/>
  <c r="BE145" i="18"/>
  <c r="AK176" i="18"/>
  <c r="BI151" i="18"/>
  <c r="BI154" i="18" s="1"/>
  <c r="P145" i="18"/>
  <c r="AV145" i="18"/>
  <c r="S145" i="18"/>
  <c r="M176" i="18"/>
  <c r="AU176" i="18"/>
  <c r="N145" i="18"/>
  <c r="Y145" i="18"/>
  <c r="BD145" i="18"/>
  <c r="K145" i="18"/>
  <c r="AU145" i="18"/>
  <c r="K176" i="18"/>
  <c r="BG129" i="18"/>
  <c r="AT137" i="18"/>
  <c r="AG142" i="18"/>
  <c r="AT129" i="18"/>
  <c r="AG129" i="18"/>
  <c r="T129" i="18"/>
  <c r="BG144" i="18"/>
  <c r="BG142" i="18"/>
  <c r="BG175" i="18"/>
  <c r="S176" i="18"/>
  <c r="AT144" i="18"/>
  <c r="AG143" i="18"/>
  <c r="AT142" i="18"/>
  <c r="BG173" i="18"/>
  <c r="Q176" i="18"/>
  <c r="BG143" i="18"/>
  <c r="T142" i="18"/>
  <c r="BI126" i="18"/>
  <c r="AT173" i="18"/>
  <c r="AJ176" i="18"/>
  <c r="T175" i="18"/>
  <c r="T143" i="18"/>
  <c r="AG175" i="18"/>
  <c r="L176" i="18"/>
  <c r="AX176" i="18"/>
  <c r="AT154" i="18"/>
  <c r="H176" i="18"/>
  <c r="T174" i="18"/>
  <c r="T144" i="18"/>
  <c r="AT174" i="18"/>
  <c r="P176" i="18"/>
  <c r="I176" i="18"/>
  <c r="AT175" i="18"/>
  <c r="AG174" i="18"/>
  <c r="T173" i="18"/>
  <c r="U176" i="18"/>
  <c r="AG173" i="18"/>
  <c r="AT143" i="18"/>
  <c r="BG174" i="18"/>
  <c r="AG144" i="18"/>
  <c r="AH176" i="18"/>
  <c r="AQ176" i="18"/>
  <c r="AI176" i="18"/>
  <c r="AY176" i="18"/>
  <c r="AB176" i="18"/>
  <c r="AA176" i="18"/>
  <c r="AR176" i="18"/>
  <c r="N22" i="21"/>
  <c r="R22" i="21" s="1"/>
  <c r="F22" i="21"/>
  <c r="L22" i="21" s="1"/>
  <c r="E119" i="5"/>
  <c r="F119" i="5" s="1"/>
  <c r="G119" i="5" s="1"/>
  <c r="H119" i="5" s="1"/>
  <c r="I119" i="5" s="1"/>
  <c r="J119" i="5" s="1"/>
  <c r="K119" i="5" s="1"/>
  <c r="L119" i="5" s="1"/>
  <c r="M119" i="5" s="1"/>
  <c r="N119" i="5" s="1"/>
  <c r="O119" i="5" s="1"/>
  <c r="P119" i="5" s="1"/>
  <c r="Q119" i="5" s="1"/>
  <c r="R119" i="5" s="1"/>
  <c r="S119" i="5" s="1"/>
  <c r="T119" i="5" s="1"/>
  <c r="U119" i="5" s="1"/>
  <c r="V119" i="5" s="1"/>
  <c r="W119" i="5" s="1"/>
  <c r="X119" i="5" s="1"/>
  <c r="H18" i="21"/>
  <c r="N18" i="21" s="1"/>
  <c r="O14" i="21"/>
  <c r="N14" i="21"/>
  <c r="M14" i="21"/>
  <c r="L14" i="21"/>
  <c r="K14" i="21"/>
  <c r="X85" i="14" l="1"/>
  <c r="J85" i="14"/>
  <c r="F65" i="14"/>
  <c r="F68" i="14" s="1"/>
  <c r="H12" i="20"/>
  <c r="D102" i="5"/>
  <c r="B106" i="5"/>
  <c r="D16" i="23"/>
  <c r="F9" i="23"/>
  <c r="F13" i="23"/>
  <c r="C60" i="23"/>
  <c r="D45" i="23"/>
  <c r="D60" i="23" s="1"/>
  <c r="F29" i="23"/>
  <c r="E26" i="23"/>
  <c r="F26" i="23" s="1"/>
  <c r="G26" i="23" s="1"/>
  <c r="H8" i="23"/>
  <c r="G12" i="23"/>
  <c r="C49" i="23"/>
  <c r="H25" i="23"/>
  <c r="G28" i="23"/>
  <c r="E44" i="23"/>
  <c r="F40" i="23"/>
  <c r="E56" i="23"/>
  <c r="E41" i="23"/>
  <c r="D57" i="23"/>
  <c r="C63" i="23"/>
  <c r="C33" i="23"/>
  <c r="C36" i="23"/>
  <c r="BI162" i="18"/>
  <c r="T145" i="18"/>
  <c r="BG145" i="18"/>
  <c r="AT145" i="18"/>
  <c r="BI142" i="18"/>
  <c r="AG145" i="18"/>
  <c r="BG176" i="18"/>
  <c r="BI175" i="18"/>
  <c r="BI174" i="18"/>
  <c r="T176" i="18"/>
  <c r="BI173" i="18"/>
  <c r="AT176" i="18"/>
  <c r="AG176" i="18"/>
  <c r="K23" i="21"/>
  <c r="E12" i="21"/>
  <c r="H12" i="21"/>
  <c r="R12" i="21" s="1"/>
  <c r="H10" i="21"/>
  <c r="F10" i="21" s="1"/>
  <c r="F18" i="21"/>
  <c r="L18" i="21" s="1"/>
  <c r="E10" i="21"/>
  <c r="R18" i="21"/>
  <c r="E18" i="21"/>
  <c r="C64" i="23" l="1"/>
  <c r="H26" i="23"/>
  <c r="G65" i="14"/>
  <c r="G68" i="14" s="1"/>
  <c r="H13" i="20"/>
  <c r="AU102" i="5"/>
  <c r="K102" i="5"/>
  <c r="AJ102" i="5"/>
  <c r="U102" i="5"/>
  <c r="AN102" i="5"/>
  <c r="D106" i="5"/>
  <c r="AG102" i="5"/>
  <c r="AC102" i="5"/>
  <c r="AM102" i="5"/>
  <c r="AH102" i="5"/>
  <c r="L102" i="5"/>
  <c r="M102" i="5"/>
  <c r="AF102" i="5"/>
  <c r="W102" i="5"/>
  <c r="V102" i="5"/>
  <c r="Y102" i="5"/>
  <c r="N102" i="5"/>
  <c r="AE102" i="5"/>
  <c r="R102" i="5"/>
  <c r="AA102" i="5"/>
  <c r="F102" i="5"/>
  <c r="X102" i="5"/>
  <c r="I102" i="5"/>
  <c r="AT102" i="5"/>
  <c r="AP102" i="5"/>
  <c r="AR102" i="5"/>
  <c r="P102" i="5"/>
  <c r="AB102" i="5"/>
  <c r="AQ102" i="5"/>
  <c r="AV102" i="5"/>
  <c r="O102" i="5"/>
  <c r="AL102" i="5"/>
  <c r="J102" i="5"/>
  <c r="T102" i="5"/>
  <c r="H102" i="5"/>
  <c r="G102" i="5"/>
  <c r="AD102" i="5"/>
  <c r="AS102" i="5"/>
  <c r="AI102" i="5"/>
  <c r="S102" i="5"/>
  <c r="Q102" i="5"/>
  <c r="AK102" i="5"/>
  <c r="Z102" i="5"/>
  <c r="AO102" i="5"/>
  <c r="D48" i="23"/>
  <c r="D63" i="23" s="1"/>
  <c r="C37" i="23"/>
  <c r="C68" i="23" s="1"/>
  <c r="C67" i="23"/>
  <c r="E45" i="23"/>
  <c r="E60" i="23" s="1"/>
  <c r="E59" i="23"/>
  <c r="G13" i="23"/>
  <c r="G9" i="23"/>
  <c r="I25" i="23"/>
  <c r="H28" i="23"/>
  <c r="E57" i="23"/>
  <c r="G29" i="23"/>
  <c r="I8" i="23"/>
  <c r="H12" i="23"/>
  <c r="F41" i="23"/>
  <c r="F57" i="23" s="1"/>
  <c r="E16" i="23"/>
  <c r="D17" i="23"/>
  <c r="D20" i="23"/>
  <c r="G40" i="23"/>
  <c r="F44" i="23"/>
  <c r="F56" i="23"/>
  <c r="E32" i="23"/>
  <c r="D33" i="23"/>
  <c r="D36" i="23"/>
  <c r="D37" i="23" s="1"/>
  <c r="BI176" i="18"/>
  <c r="F12" i="21"/>
  <c r="G12" i="21" s="1"/>
  <c r="Q12" i="21" s="1"/>
  <c r="S12" i="21" s="1"/>
  <c r="R10" i="21"/>
  <c r="G10" i="21"/>
  <c r="I10" i="21" s="1"/>
  <c r="K18" i="21"/>
  <c r="G18" i="21"/>
  <c r="D52" i="23" l="1"/>
  <c r="D53" i="23" s="1"/>
  <c r="D49" i="23"/>
  <c r="I26" i="23"/>
  <c r="K25" i="23"/>
  <c r="E48" i="23"/>
  <c r="E52" i="23" s="1"/>
  <c r="E53" i="23" s="1"/>
  <c r="H65" i="14"/>
  <c r="H68" i="14" s="1"/>
  <c r="H14" i="20"/>
  <c r="H40" i="23"/>
  <c r="G44" i="23"/>
  <c r="G56" i="23"/>
  <c r="H9" i="23"/>
  <c r="E33" i="23"/>
  <c r="F32" i="23"/>
  <c r="E36" i="23"/>
  <c r="E37" i="23" s="1"/>
  <c r="D21" i="23"/>
  <c r="H13" i="23"/>
  <c r="H29" i="23"/>
  <c r="F45" i="23"/>
  <c r="F60" i="23" s="1"/>
  <c r="F59" i="23"/>
  <c r="G41" i="23"/>
  <c r="I12" i="23"/>
  <c r="K8" i="23"/>
  <c r="J25" i="23"/>
  <c r="I28" i="23"/>
  <c r="E17" i="23"/>
  <c r="F16" i="23"/>
  <c r="E20" i="23"/>
  <c r="D64" i="23"/>
  <c r="I12" i="21"/>
  <c r="Q10" i="21"/>
  <c r="S10" i="21" s="1"/>
  <c r="I18" i="21"/>
  <c r="M18" i="21"/>
  <c r="D67" i="23" l="1"/>
  <c r="D68" i="23"/>
  <c r="E49" i="23"/>
  <c r="E63" i="23"/>
  <c r="H41" i="23"/>
  <c r="H57" i="23" s="1"/>
  <c r="I65" i="14"/>
  <c r="I68" i="14" s="1"/>
  <c r="H15" i="20"/>
  <c r="G57" i="23"/>
  <c r="F48" i="23"/>
  <c r="F63" i="23" s="1"/>
  <c r="I29" i="23"/>
  <c r="K28" i="23"/>
  <c r="F33" i="23"/>
  <c r="G32" i="23"/>
  <c r="F36" i="23"/>
  <c r="F37" i="23" s="1"/>
  <c r="K9" i="23"/>
  <c r="L8" i="23"/>
  <c r="G45" i="23"/>
  <c r="G60" i="23" s="1"/>
  <c r="G59" i="23"/>
  <c r="I13" i="23"/>
  <c r="K12" i="23"/>
  <c r="F52" i="23"/>
  <c r="F53" i="23" s="1"/>
  <c r="I40" i="23"/>
  <c r="K40" i="23" s="1"/>
  <c r="K56" i="23" s="1"/>
  <c r="H44" i="23"/>
  <c r="H56" i="23"/>
  <c r="E21" i="23"/>
  <c r="E68" i="23" s="1"/>
  <c r="E67" i="23"/>
  <c r="I9" i="23"/>
  <c r="F17" i="23"/>
  <c r="G16" i="23"/>
  <c r="F20" i="23"/>
  <c r="E64" i="23"/>
  <c r="O18" i="21"/>
  <c r="Q18" i="21"/>
  <c r="S18" i="21" s="1"/>
  <c r="F49" i="23" l="1"/>
  <c r="L65" i="14"/>
  <c r="L68" i="14" s="1"/>
  <c r="H16" i="20"/>
  <c r="F21" i="23"/>
  <c r="F68" i="23" s="1"/>
  <c r="F67" i="23"/>
  <c r="L25" i="23"/>
  <c r="M25" i="23" s="1"/>
  <c r="N25" i="23" s="1"/>
  <c r="O25" i="23" s="1"/>
  <c r="K26" i="23"/>
  <c r="K29" i="23"/>
  <c r="L28" i="23"/>
  <c r="K13" i="23"/>
  <c r="L12" i="23"/>
  <c r="H45" i="23"/>
  <c r="H60" i="23" s="1"/>
  <c r="H59" i="23"/>
  <c r="G48" i="23"/>
  <c r="G63" i="23" s="1"/>
  <c r="G33" i="23"/>
  <c r="H32" i="23"/>
  <c r="G36" i="23"/>
  <c r="G37" i="23" s="1"/>
  <c r="J40" i="23"/>
  <c r="I44" i="23"/>
  <c r="I56" i="23"/>
  <c r="I41" i="23"/>
  <c r="I57" i="23" s="1"/>
  <c r="G17" i="23"/>
  <c r="H16" i="23"/>
  <c r="G20" i="23"/>
  <c r="M8" i="23"/>
  <c r="F64" i="23"/>
  <c r="L9" i="23"/>
  <c r="L26" i="23" l="1"/>
  <c r="M26" i="23" s="1"/>
  <c r="N26" i="23" s="1"/>
  <c r="O26" i="23" s="1"/>
  <c r="M65" i="14"/>
  <c r="M68" i="14" s="1"/>
  <c r="H17" i="20"/>
  <c r="M12" i="23"/>
  <c r="L13" i="23"/>
  <c r="M28" i="23"/>
  <c r="L29" i="23"/>
  <c r="I45" i="23"/>
  <c r="I60" i="23" s="1"/>
  <c r="K44" i="23"/>
  <c r="I59" i="23"/>
  <c r="N8" i="23"/>
  <c r="M9" i="23"/>
  <c r="J56" i="23"/>
  <c r="K41" i="23"/>
  <c r="G49" i="23"/>
  <c r="G64" i="23" s="1"/>
  <c r="H48" i="23"/>
  <c r="G52" i="23"/>
  <c r="G53" i="23" s="1"/>
  <c r="G21" i="23"/>
  <c r="H17" i="23"/>
  <c r="I16" i="23"/>
  <c r="H20" i="23"/>
  <c r="H33" i="23"/>
  <c r="I32" i="23"/>
  <c r="H36" i="23"/>
  <c r="H37" i="23" s="1"/>
  <c r="A36" i="20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K10" i="20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C36" i="17"/>
  <c r="B36" i="17"/>
  <c r="G68" i="23" l="1"/>
  <c r="N65" i="14"/>
  <c r="N68" i="14" s="1"/>
  <c r="H18" i="20"/>
  <c r="K57" i="23"/>
  <c r="K32" i="23"/>
  <c r="I33" i="23"/>
  <c r="I36" i="23"/>
  <c r="I37" i="23" s="1"/>
  <c r="H21" i="23"/>
  <c r="O8" i="23"/>
  <c r="K16" i="23"/>
  <c r="I17" i="23"/>
  <c r="I20" i="23"/>
  <c r="L40" i="23"/>
  <c r="K45" i="23"/>
  <c r="K60" i="23" s="1"/>
  <c r="L44" i="23"/>
  <c r="K59" i="23"/>
  <c r="H49" i="23"/>
  <c r="H64" i="23" s="1"/>
  <c r="I48" i="23"/>
  <c r="H52" i="23"/>
  <c r="H53" i="23" s="1"/>
  <c r="H63" i="23"/>
  <c r="N12" i="23"/>
  <c r="M13" i="23"/>
  <c r="G67" i="23"/>
  <c r="N9" i="23"/>
  <c r="N28" i="23"/>
  <c r="M29" i="23"/>
  <c r="F142" i="18"/>
  <c r="BI134" i="18"/>
  <c r="O65" i="14" l="1"/>
  <c r="O68" i="14" s="1"/>
  <c r="H19" i="20"/>
  <c r="K48" i="23"/>
  <c r="K63" i="23" s="1"/>
  <c r="I49" i="23"/>
  <c r="I64" i="23" s="1"/>
  <c r="I52" i="23"/>
  <c r="I53" i="23" s="1"/>
  <c r="O28" i="23"/>
  <c r="N29" i="23"/>
  <c r="L32" i="23"/>
  <c r="K33" i="23"/>
  <c r="K36" i="23"/>
  <c r="K37" i="23" s="1"/>
  <c r="H68" i="23"/>
  <c r="H67" i="23"/>
  <c r="M40" i="23"/>
  <c r="L56" i="23"/>
  <c r="O9" i="23"/>
  <c r="O12" i="23"/>
  <c r="N13" i="23"/>
  <c r="M44" i="23"/>
  <c r="L45" i="23"/>
  <c r="L60" i="23" s="1"/>
  <c r="L59" i="23"/>
  <c r="I63" i="23"/>
  <c r="L41" i="23"/>
  <c r="I21" i="23"/>
  <c r="L16" i="23"/>
  <c r="K17" i="23"/>
  <c r="K20" i="23"/>
  <c r="P65" i="14" l="1"/>
  <c r="P68" i="14" s="1"/>
  <c r="H20" i="20"/>
  <c r="K21" i="23"/>
  <c r="N44" i="23"/>
  <c r="M45" i="23"/>
  <c r="M60" i="23" s="1"/>
  <c r="M59" i="23"/>
  <c r="M16" i="23"/>
  <c r="L17" i="23"/>
  <c r="L20" i="23"/>
  <c r="L48" i="23"/>
  <c r="K49" i="23"/>
  <c r="K64" i="23" s="1"/>
  <c r="K52" i="23"/>
  <c r="K53" i="23" s="1"/>
  <c r="I67" i="23"/>
  <c r="M41" i="23"/>
  <c r="L57" i="23"/>
  <c r="O29" i="23"/>
  <c r="N40" i="23"/>
  <c r="M56" i="23"/>
  <c r="M32" i="23"/>
  <c r="L33" i="23"/>
  <c r="L36" i="23"/>
  <c r="L37" i="23" s="1"/>
  <c r="I68" i="23"/>
  <c r="O13" i="23"/>
  <c r="BI139" i="18"/>
  <c r="B17" i="17"/>
  <c r="E17" i="17" s="1"/>
  <c r="F178" i="18"/>
  <c r="F147" i="18"/>
  <c r="K68" i="23" l="1"/>
  <c r="K67" i="23"/>
  <c r="Q65" i="14"/>
  <c r="Q68" i="14" s="1"/>
  <c r="H21" i="20"/>
  <c r="I21" i="20" s="1"/>
  <c r="I31" i="20" s="1"/>
  <c r="N32" i="23"/>
  <c r="M33" i="23"/>
  <c r="M36" i="23"/>
  <c r="M37" i="23" s="1"/>
  <c r="N41" i="23"/>
  <c r="M57" i="23"/>
  <c r="M48" i="23"/>
  <c r="L49" i="23"/>
  <c r="L64" i="23" s="1"/>
  <c r="L52" i="23"/>
  <c r="L53" i="23" s="1"/>
  <c r="O40" i="23"/>
  <c r="N56" i="23"/>
  <c r="L21" i="23"/>
  <c r="L63" i="23"/>
  <c r="N16" i="23"/>
  <c r="M63" i="23"/>
  <c r="M17" i="23"/>
  <c r="M20" i="23"/>
  <c r="O44" i="23"/>
  <c r="N45" i="23"/>
  <c r="N60" i="23" s="1"/>
  <c r="N59" i="23"/>
  <c r="B11" i="17"/>
  <c r="B12" i="17"/>
  <c r="C11" i="17"/>
  <c r="N10" i="4"/>
  <c r="F10" i="4"/>
  <c r="C12" i="17"/>
  <c r="BI147" i="18"/>
  <c r="O10" i="4"/>
  <c r="G10" i="4"/>
  <c r="T10" i="4"/>
  <c r="J10" i="4"/>
  <c r="BI127" i="18"/>
  <c r="BI135" i="18"/>
  <c r="H10" i="4"/>
  <c r="I10" i="4"/>
  <c r="BI136" i="18"/>
  <c r="BI131" i="18"/>
  <c r="S10" i="4"/>
  <c r="BI128" i="18"/>
  <c r="H38" i="14"/>
  <c r="W10" i="4"/>
  <c r="M10" i="4"/>
  <c r="F38" i="14"/>
  <c r="F10" i="14"/>
  <c r="F95" i="14" s="1"/>
  <c r="D38" i="14"/>
  <c r="D10" i="14"/>
  <c r="E10" i="4"/>
  <c r="E10" i="14"/>
  <c r="E95" i="14" s="1"/>
  <c r="I10" i="14"/>
  <c r="I95" i="14" s="1"/>
  <c r="F162" i="18"/>
  <c r="E38" i="14"/>
  <c r="C8" i="17"/>
  <c r="B33" i="5" s="1"/>
  <c r="G38" i="14"/>
  <c r="V10" i="4"/>
  <c r="L10" i="4"/>
  <c r="D10" i="4"/>
  <c r="U10" i="4"/>
  <c r="K10" i="4"/>
  <c r="F154" i="18"/>
  <c r="F144" i="18"/>
  <c r="G10" i="14"/>
  <c r="G95" i="14" s="1"/>
  <c r="I38" i="14"/>
  <c r="H10" i="14"/>
  <c r="B8" i="17"/>
  <c r="F143" i="18"/>
  <c r="F145" i="18" s="1"/>
  <c r="H95" i="14" l="1"/>
  <c r="D95" i="14"/>
  <c r="L67" i="23"/>
  <c r="R65" i="14"/>
  <c r="R68" i="14" s="1"/>
  <c r="B71" i="5"/>
  <c r="E11" i="17"/>
  <c r="B14" i="5"/>
  <c r="H8" i="17"/>
  <c r="E8" i="17"/>
  <c r="H9" i="17"/>
  <c r="J9" i="17" s="1"/>
  <c r="B72" i="5"/>
  <c r="E12" i="17"/>
  <c r="M21" i="23"/>
  <c r="O56" i="23"/>
  <c r="O45" i="23"/>
  <c r="O60" i="23" s="1"/>
  <c r="O59" i="23"/>
  <c r="N17" i="23"/>
  <c r="O16" i="23"/>
  <c r="N20" i="23"/>
  <c r="O41" i="23"/>
  <c r="O57" i="23" s="1"/>
  <c r="P122" i="14" s="1"/>
  <c r="N57" i="23"/>
  <c r="L68" i="23"/>
  <c r="N48" i="23"/>
  <c r="M49" i="23"/>
  <c r="M64" i="23" s="1"/>
  <c r="M52" i="23"/>
  <c r="M53" i="23" s="1"/>
  <c r="N33" i="23"/>
  <c r="O32" i="23"/>
  <c r="N36" i="23"/>
  <c r="N37" i="23" s="1"/>
  <c r="BI137" i="18"/>
  <c r="BI129" i="18"/>
  <c r="C31" i="17"/>
  <c r="B31" i="17"/>
  <c r="B32" i="17"/>
  <c r="C32" i="17"/>
  <c r="BI143" i="18"/>
  <c r="BI144" i="18"/>
  <c r="F176" i="18"/>
  <c r="J8" i="17" l="1"/>
  <c r="H11" i="17"/>
  <c r="D32" i="17"/>
  <c r="D31" i="17"/>
  <c r="J11" i="17"/>
  <c r="S65" i="14"/>
  <c r="S68" i="14" s="1"/>
  <c r="N21" i="23"/>
  <c r="N49" i="23"/>
  <c r="N64" i="23" s="1"/>
  <c r="O48" i="23"/>
  <c r="O63" i="23" s="1"/>
  <c r="P123" i="14" s="1"/>
  <c r="N52" i="23"/>
  <c r="N53" i="23" s="1"/>
  <c r="O33" i="23"/>
  <c r="O36" i="23"/>
  <c r="O37" i="23" s="1"/>
  <c r="N63" i="23"/>
  <c r="M67" i="23"/>
  <c r="O17" i="23"/>
  <c r="O20" i="23"/>
  <c r="M68" i="23"/>
  <c r="BI145" i="18"/>
  <c r="B40" i="17"/>
  <c r="B82" i="5"/>
  <c r="B39" i="17"/>
  <c r="B81" i="5"/>
  <c r="C40" i="17"/>
  <c r="B92" i="5"/>
  <c r="C39" i="17"/>
  <c r="B91" i="5"/>
  <c r="AD50" i="4"/>
  <c r="AC50" i="4"/>
  <c r="AB50" i="4"/>
  <c r="AA50" i="4"/>
  <c r="Z50" i="4"/>
  <c r="Y50" i="4"/>
  <c r="X50" i="4"/>
  <c r="W50" i="4"/>
  <c r="V50" i="4"/>
  <c r="U50" i="4"/>
  <c r="T50" i="4"/>
  <c r="S50" i="4"/>
  <c r="O50" i="4"/>
  <c r="N50" i="4"/>
  <c r="M50" i="4"/>
  <c r="L50" i="4"/>
  <c r="K50" i="4"/>
  <c r="J50" i="4"/>
  <c r="I50" i="4"/>
  <c r="H50" i="4"/>
  <c r="G50" i="4"/>
  <c r="F50" i="4"/>
  <c r="E50" i="4"/>
  <c r="D50" i="4"/>
  <c r="B50" i="4"/>
  <c r="AD42" i="4"/>
  <c r="AC42" i="4"/>
  <c r="AB42" i="4"/>
  <c r="AA42" i="4"/>
  <c r="Z42" i="4"/>
  <c r="Y42" i="4"/>
  <c r="X42" i="4"/>
  <c r="W42" i="4"/>
  <c r="V42" i="4"/>
  <c r="U42" i="4"/>
  <c r="T42" i="4"/>
  <c r="S42" i="4"/>
  <c r="O42" i="4"/>
  <c r="N42" i="4"/>
  <c r="M42" i="4"/>
  <c r="L42" i="4"/>
  <c r="K42" i="4"/>
  <c r="J42" i="4"/>
  <c r="I42" i="4"/>
  <c r="H42" i="4"/>
  <c r="G42" i="4"/>
  <c r="F42" i="4"/>
  <c r="E42" i="4"/>
  <c r="D42" i="4"/>
  <c r="B42" i="4"/>
  <c r="D39" i="17" l="1"/>
  <c r="N68" i="23"/>
  <c r="N67" i="23"/>
  <c r="T65" i="14"/>
  <c r="T68" i="14" s="1"/>
  <c r="B112" i="5"/>
  <c r="B113" i="5"/>
  <c r="O21" i="23"/>
  <c r="O49" i="23"/>
  <c r="O64" i="23" s="1"/>
  <c r="O52" i="23"/>
  <c r="O53" i="23" s="1"/>
  <c r="D40" i="17"/>
  <c r="B45" i="14"/>
  <c r="B102" i="14" s="1"/>
  <c r="B28" i="14"/>
  <c r="B113" i="14" s="1"/>
  <c r="B27" i="14"/>
  <c r="B112" i="14" s="1"/>
  <c r="U8" i="4"/>
  <c r="V8" i="4" s="1"/>
  <c r="W8" i="4" s="1"/>
  <c r="X8" i="4" s="1"/>
  <c r="Y8" i="4" s="1"/>
  <c r="Z8" i="4" s="1"/>
  <c r="AA8" i="4" s="1"/>
  <c r="AB8" i="4" s="1"/>
  <c r="AC8" i="4" s="1"/>
  <c r="AD8" i="4" s="1"/>
  <c r="T8" i="4"/>
  <c r="S8" i="4"/>
  <c r="F8" i="4"/>
  <c r="G8" i="4" s="1"/>
  <c r="H8" i="4" s="1"/>
  <c r="I8" i="4" s="1"/>
  <c r="J8" i="4" s="1"/>
  <c r="K8" i="4" s="1"/>
  <c r="L8" i="4" s="1"/>
  <c r="M8" i="4" s="1"/>
  <c r="N8" i="4" s="1"/>
  <c r="O8" i="4" s="1"/>
  <c r="E8" i="4"/>
  <c r="D8" i="4"/>
  <c r="D91" i="5"/>
  <c r="C88" i="5"/>
  <c r="E89" i="5"/>
  <c r="F89" i="5" s="1"/>
  <c r="G89" i="5" s="1"/>
  <c r="H89" i="5" s="1"/>
  <c r="I89" i="5" s="1"/>
  <c r="J89" i="5" s="1"/>
  <c r="K89" i="5" s="1"/>
  <c r="L89" i="5" s="1"/>
  <c r="M89" i="5" s="1"/>
  <c r="N89" i="5" s="1"/>
  <c r="O89" i="5" s="1"/>
  <c r="P89" i="5" s="1"/>
  <c r="Q89" i="5" s="1"/>
  <c r="R89" i="5" s="1"/>
  <c r="S89" i="5" s="1"/>
  <c r="T89" i="5" s="1"/>
  <c r="U89" i="5" s="1"/>
  <c r="V89" i="5" s="1"/>
  <c r="W89" i="5" s="1"/>
  <c r="X89" i="5" s="1"/>
  <c r="Y89" i="5" s="1"/>
  <c r="Z89" i="5" s="1"/>
  <c r="AA89" i="5" s="1"/>
  <c r="AB89" i="5" s="1"/>
  <c r="AC89" i="5" s="1"/>
  <c r="AD89" i="5" s="1"/>
  <c r="AE89" i="5" s="1"/>
  <c r="AF89" i="5" s="1"/>
  <c r="AG89" i="5" s="1"/>
  <c r="AH89" i="5" s="1"/>
  <c r="AI89" i="5" s="1"/>
  <c r="AJ89" i="5" s="1"/>
  <c r="AK89" i="5" s="1"/>
  <c r="AL89" i="5" s="1"/>
  <c r="AM89" i="5" s="1"/>
  <c r="AN89" i="5" s="1"/>
  <c r="AO89" i="5" s="1"/>
  <c r="AP89" i="5" s="1"/>
  <c r="AQ89" i="5" s="1"/>
  <c r="AR89" i="5" s="1"/>
  <c r="AS89" i="5" s="1"/>
  <c r="AT89" i="5" s="1"/>
  <c r="AU89" i="5" s="1"/>
  <c r="AV89" i="5" s="1"/>
  <c r="D81" i="5"/>
  <c r="D71" i="5"/>
  <c r="U65" i="14" l="1"/>
  <c r="U68" i="14" s="1"/>
  <c r="D112" i="5"/>
  <c r="O68" i="23"/>
  <c r="O67" i="23"/>
  <c r="M91" i="5"/>
  <c r="X91" i="5"/>
  <c r="AP91" i="5"/>
  <c r="AF91" i="5"/>
  <c r="Y91" i="5"/>
  <c r="AV91" i="5"/>
  <c r="I91" i="5"/>
  <c r="AG91" i="5"/>
  <c r="P91" i="5"/>
  <c r="H91" i="5"/>
  <c r="Z91" i="5"/>
  <c r="F91" i="5"/>
  <c r="J91" i="5"/>
  <c r="AH91" i="5"/>
  <c r="Q91" i="5"/>
  <c r="AN91" i="5"/>
  <c r="R91" i="5"/>
  <c r="AO91" i="5"/>
  <c r="L91" i="5"/>
  <c r="AR91" i="5"/>
  <c r="AJ91" i="5"/>
  <c r="AB91" i="5"/>
  <c r="T91" i="5"/>
  <c r="AQ91" i="5"/>
  <c r="AI91" i="5"/>
  <c r="AA91" i="5"/>
  <c r="S91" i="5"/>
  <c r="K91" i="5"/>
  <c r="AU91" i="5"/>
  <c r="AM91" i="5"/>
  <c r="AE91" i="5"/>
  <c r="W91" i="5"/>
  <c r="O91" i="5"/>
  <c r="G91" i="5"/>
  <c r="AT91" i="5"/>
  <c r="AL91" i="5"/>
  <c r="AD91" i="5"/>
  <c r="V91" i="5"/>
  <c r="N91" i="5"/>
  <c r="AS91" i="5"/>
  <c r="AK91" i="5"/>
  <c r="AC91" i="5"/>
  <c r="U91" i="5"/>
  <c r="D92" i="5"/>
  <c r="D82" i="5"/>
  <c r="E79" i="5"/>
  <c r="F79" i="5" s="1"/>
  <c r="G79" i="5" s="1"/>
  <c r="H79" i="5" s="1"/>
  <c r="I79" i="5" s="1"/>
  <c r="J79" i="5" s="1"/>
  <c r="K79" i="5" s="1"/>
  <c r="L79" i="5" s="1"/>
  <c r="M79" i="5" s="1"/>
  <c r="N79" i="5" s="1"/>
  <c r="O79" i="5" s="1"/>
  <c r="P79" i="5" s="1"/>
  <c r="Q79" i="5" s="1"/>
  <c r="R79" i="5" s="1"/>
  <c r="S79" i="5" s="1"/>
  <c r="T79" i="5" s="1"/>
  <c r="U79" i="5" s="1"/>
  <c r="V79" i="5" s="1"/>
  <c r="W79" i="5" s="1"/>
  <c r="X79" i="5" s="1"/>
  <c r="Y79" i="5" s="1"/>
  <c r="Z79" i="5" s="1"/>
  <c r="AA79" i="5" s="1"/>
  <c r="AB79" i="5" s="1"/>
  <c r="AC79" i="5" s="1"/>
  <c r="AD79" i="5" s="1"/>
  <c r="AE79" i="5" s="1"/>
  <c r="AF79" i="5" s="1"/>
  <c r="AG79" i="5" s="1"/>
  <c r="AH79" i="5" s="1"/>
  <c r="AI79" i="5" s="1"/>
  <c r="AJ79" i="5" s="1"/>
  <c r="AK79" i="5" s="1"/>
  <c r="AL79" i="5" s="1"/>
  <c r="AM79" i="5" s="1"/>
  <c r="AN79" i="5" s="1"/>
  <c r="AO79" i="5" s="1"/>
  <c r="AP79" i="5" s="1"/>
  <c r="AQ79" i="5" s="1"/>
  <c r="AR79" i="5" s="1"/>
  <c r="AS79" i="5" s="1"/>
  <c r="AT79" i="5" s="1"/>
  <c r="AU79" i="5" s="1"/>
  <c r="AV79" i="5" s="1"/>
  <c r="E69" i="5"/>
  <c r="F69" i="5" s="1"/>
  <c r="G69" i="5" s="1"/>
  <c r="H69" i="5" s="1"/>
  <c r="I69" i="5" s="1"/>
  <c r="J69" i="5" s="1"/>
  <c r="K69" i="5" s="1"/>
  <c r="L69" i="5" s="1"/>
  <c r="M69" i="5" s="1"/>
  <c r="N69" i="5" s="1"/>
  <c r="O69" i="5" s="1"/>
  <c r="P69" i="5" s="1"/>
  <c r="Q69" i="5" s="1"/>
  <c r="R69" i="5" s="1"/>
  <c r="S69" i="5" s="1"/>
  <c r="T69" i="5" s="1"/>
  <c r="U69" i="5" s="1"/>
  <c r="V69" i="5" s="1"/>
  <c r="W69" i="5" s="1"/>
  <c r="X69" i="5" s="1"/>
  <c r="Y69" i="5" s="1"/>
  <c r="Z69" i="5" s="1"/>
  <c r="AA69" i="5" s="1"/>
  <c r="AB69" i="5" s="1"/>
  <c r="AC69" i="5" s="1"/>
  <c r="AD69" i="5" s="1"/>
  <c r="AE69" i="5" s="1"/>
  <c r="AF69" i="5" s="1"/>
  <c r="AG69" i="5" s="1"/>
  <c r="AH69" i="5" s="1"/>
  <c r="AI69" i="5" s="1"/>
  <c r="AJ69" i="5" s="1"/>
  <c r="AK69" i="5" s="1"/>
  <c r="AL69" i="5" s="1"/>
  <c r="AM69" i="5" s="1"/>
  <c r="AN69" i="5" s="1"/>
  <c r="AO69" i="5" s="1"/>
  <c r="AP69" i="5" s="1"/>
  <c r="AQ69" i="5" s="1"/>
  <c r="AR69" i="5" s="1"/>
  <c r="AS69" i="5" s="1"/>
  <c r="AT69" i="5" s="1"/>
  <c r="AU69" i="5" s="1"/>
  <c r="AV69" i="5" s="1"/>
  <c r="E60" i="5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AL60" i="5" s="1"/>
  <c r="AM60" i="5" s="1"/>
  <c r="AN60" i="5" s="1"/>
  <c r="AO60" i="5" s="1"/>
  <c r="AP60" i="5" s="1"/>
  <c r="AQ60" i="5" s="1"/>
  <c r="AR60" i="5" s="1"/>
  <c r="AS60" i="5" s="1"/>
  <c r="AT60" i="5" s="1"/>
  <c r="AU60" i="5" s="1"/>
  <c r="AV60" i="5" s="1"/>
  <c r="E32" i="5"/>
  <c r="F32" i="5" s="1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B32" i="5" s="1"/>
  <c r="AC32" i="5" s="1"/>
  <c r="AD32" i="5" s="1"/>
  <c r="AE32" i="5" s="1"/>
  <c r="AF32" i="5" s="1"/>
  <c r="AG32" i="5" s="1"/>
  <c r="AH32" i="5" s="1"/>
  <c r="AI32" i="5" s="1"/>
  <c r="AJ32" i="5" s="1"/>
  <c r="AK32" i="5" s="1"/>
  <c r="AL32" i="5" s="1"/>
  <c r="AM32" i="5" s="1"/>
  <c r="AN32" i="5" s="1"/>
  <c r="AO32" i="5" s="1"/>
  <c r="AP32" i="5" s="1"/>
  <c r="AQ32" i="5" s="1"/>
  <c r="AR32" i="5" s="1"/>
  <c r="AS32" i="5" s="1"/>
  <c r="AT32" i="5" s="1"/>
  <c r="AU32" i="5" s="1"/>
  <c r="AV32" i="5" s="1"/>
  <c r="B62" i="5"/>
  <c r="B16" i="5"/>
  <c r="B61" i="5" s="1"/>
  <c r="V65" i="14" l="1"/>
  <c r="V68" i="14" s="1"/>
  <c r="F106" i="5"/>
  <c r="C73" i="14" s="1"/>
  <c r="K92" i="5"/>
  <c r="S92" i="5"/>
  <c r="AA92" i="5"/>
  <c r="AI92" i="5"/>
  <c r="AQ92" i="5"/>
  <c r="L92" i="5"/>
  <c r="T92" i="5"/>
  <c r="AB92" i="5"/>
  <c r="AJ92" i="5"/>
  <c r="AR92" i="5"/>
  <c r="M92" i="5"/>
  <c r="U92" i="5"/>
  <c r="AC92" i="5"/>
  <c r="AK92" i="5"/>
  <c r="AS92" i="5"/>
  <c r="F92" i="5"/>
  <c r="I92" i="5"/>
  <c r="Q92" i="5"/>
  <c r="Y92" i="5"/>
  <c r="AG92" i="5"/>
  <c r="AO92" i="5"/>
  <c r="J92" i="5"/>
  <c r="R92" i="5"/>
  <c r="Z92" i="5"/>
  <c r="AH92" i="5"/>
  <c r="AP92" i="5"/>
  <c r="H92" i="5"/>
  <c r="AE92" i="5"/>
  <c r="AN92" i="5"/>
  <c r="N92" i="5"/>
  <c r="AF92" i="5"/>
  <c r="W92" i="5"/>
  <c r="O92" i="5"/>
  <c r="AL92" i="5"/>
  <c r="P92" i="5"/>
  <c r="AM92" i="5"/>
  <c r="V92" i="5"/>
  <c r="AT92" i="5"/>
  <c r="X92" i="5"/>
  <c r="AU92" i="5"/>
  <c r="G92" i="5"/>
  <c r="AD92" i="5"/>
  <c r="AV92" i="5"/>
  <c r="D72" i="5"/>
  <c r="D113" i="5" s="1"/>
  <c r="C80" i="14" l="1"/>
  <c r="C76" i="14"/>
  <c r="W65" i="14"/>
  <c r="W68" i="14" s="1"/>
  <c r="E13" i="17"/>
  <c r="E15" i="17" s="1"/>
  <c r="C13" i="17"/>
  <c r="B34" i="5" s="1"/>
  <c r="B13" i="17"/>
  <c r="D72" i="14" l="1"/>
  <c r="R10" i="20"/>
  <c r="C87" i="14"/>
  <c r="B15" i="17"/>
  <c r="B70" i="5" s="1"/>
  <c r="C15" i="17"/>
  <c r="B36" i="5"/>
  <c r="B15" i="5"/>
  <c r="B17" i="5" s="1"/>
  <c r="E19" i="17"/>
  <c r="E21" i="17" s="1"/>
  <c r="F13" i="5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AA13" i="5" s="1"/>
  <c r="AB13" i="5" s="1"/>
  <c r="AC13" i="5" s="1"/>
  <c r="AD13" i="5" s="1"/>
  <c r="AE13" i="5" s="1"/>
  <c r="AF13" i="5" s="1"/>
  <c r="AG13" i="5" s="1"/>
  <c r="AH13" i="5" s="1"/>
  <c r="AI13" i="5" s="1"/>
  <c r="AJ13" i="5" s="1"/>
  <c r="AK13" i="5" s="1"/>
  <c r="AL13" i="5" s="1"/>
  <c r="AM13" i="5" s="1"/>
  <c r="AN13" i="5" s="1"/>
  <c r="AO13" i="5" s="1"/>
  <c r="AP13" i="5" s="1"/>
  <c r="AQ13" i="5" s="1"/>
  <c r="AR13" i="5" s="1"/>
  <c r="AS13" i="5" s="1"/>
  <c r="AT13" i="5" s="1"/>
  <c r="AU13" i="5" s="1"/>
  <c r="AV13" i="5" s="1"/>
  <c r="B109" i="14"/>
  <c r="W108" i="14"/>
  <c r="V108" i="14"/>
  <c r="U108" i="14"/>
  <c r="T108" i="14"/>
  <c r="S108" i="14"/>
  <c r="R108" i="14"/>
  <c r="Q108" i="14"/>
  <c r="P108" i="14"/>
  <c r="O108" i="14"/>
  <c r="N108" i="14"/>
  <c r="M108" i="14"/>
  <c r="L108" i="14"/>
  <c r="I108" i="14"/>
  <c r="H108" i="14"/>
  <c r="G108" i="14"/>
  <c r="F108" i="14"/>
  <c r="E108" i="14"/>
  <c r="D108" i="14"/>
  <c r="C108" i="14"/>
  <c r="B108" i="14"/>
  <c r="W100" i="14"/>
  <c r="V100" i="14"/>
  <c r="U100" i="14"/>
  <c r="T100" i="14"/>
  <c r="S100" i="14"/>
  <c r="R100" i="14"/>
  <c r="Q100" i="14"/>
  <c r="P100" i="14"/>
  <c r="O100" i="14"/>
  <c r="N100" i="14"/>
  <c r="M100" i="14"/>
  <c r="L100" i="14"/>
  <c r="I100" i="14"/>
  <c r="H100" i="14"/>
  <c r="G100" i="14"/>
  <c r="F100" i="14"/>
  <c r="E100" i="14"/>
  <c r="D100" i="14"/>
  <c r="C100" i="14"/>
  <c r="B100" i="14"/>
  <c r="B52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I51" i="14"/>
  <c r="H51" i="14"/>
  <c r="G51" i="14"/>
  <c r="F51" i="14"/>
  <c r="E51" i="14"/>
  <c r="D51" i="14"/>
  <c r="C51" i="14"/>
  <c r="B51" i="14"/>
  <c r="B48" i="14"/>
  <c r="O9" i="20" s="1"/>
  <c r="X47" i="14"/>
  <c r="J47" i="14"/>
  <c r="X46" i="14"/>
  <c r="J46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I43" i="14"/>
  <c r="H43" i="14"/>
  <c r="G43" i="14"/>
  <c r="F43" i="14"/>
  <c r="E43" i="14"/>
  <c r="D43" i="14"/>
  <c r="C43" i="14"/>
  <c r="B43" i="14"/>
  <c r="X39" i="14"/>
  <c r="J39" i="14"/>
  <c r="B19" i="17" l="1"/>
  <c r="B21" i="17" s="1"/>
  <c r="J96" i="14"/>
  <c r="B30" i="17"/>
  <c r="C30" i="17"/>
  <c r="C38" i="17"/>
  <c r="B38" i="17"/>
  <c r="D70" i="5"/>
  <c r="C44" i="14"/>
  <c r="X103" i="14"/>
  <c r="X96" i="14"/>
  <c r="J104" i="14"/>
  <c r="J103" i="14"/>
  <c r="X104" i="14"/>
  <c r="B105" i="14"/>
  <c r="C101" i="14" s="1"/>
  <c r="B38" i="5"/>
  <c r="C36" i="5"/>
  <c r="C17" i="5"/>
  <c r="C20" i="5" s="1"/>
  <c r="B20" i="5"/>
  <c r="W23" i="14"/>
  <c r="V23" i="14"/>
  <c r="U23" i="14"/>
  <c r="T23" i="14"/>
  <c r="S23" i="14"/>
  <c r="R23" i="14"/>
  <c r="Q23" i="14"/>
  <c r="P23" i="14"/>
  <c r="O23" i="14"/>
  <c r="N23" i="14"/>
  <c r="M23" i="14"/>
  <c r="L23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C23" i="14"/>
  <c r="D23" i="14"/>
  <c r="E23" i="14"/>
  <c r="F23" i="14"/>
  <c r="G23" i="14"/>
  <c r="H23" i="14"/>
  <c r="I23" i="14"/>
  <c r="B23" i="14"/>
  <c r="C15" i="14"/>
  <c r="D15" i="14"/>
  <c r="E15" i="14"/>
  <c r="F15" i="14"/>
  <c r="G15" i="14"/>
  <c r="H15" i="14"/>
  <c r="I15" i="14"/>
  <c r="B15" i="14"/>
  <c r="X19" i="14"/>
  <c r="J19" i="14"/>
  <c r="X18" i="14"/>
  <c r="J18" i="14"/>
  <c r="B24" i="14"/>
  <c r="B20" i="14"/>
  <c r="L9" i="20" s="1"/>
  <c r="X11" i="14"/>
  <c r="J11" i="14"/>
  <c r="D30" i="17" l="1"/>
  <c r="D33" i="17" s="1"/>
  <c r="D38" i="17"/>
  <c r="D41" i="17" s="1"/>
  <c r="B41" i="17"/>
  <c r="B47" i="17" s="1"/>
  <c r="F90" i="5"/>
  <c r="F94" i="5" s="1"/>
  <c r="C41" i="17"/>
  <c r="C47" i="17" s="1"/>
  <c r="C33" i="17"/>
  <c r="C48" i="17" s="1"/>
  <c r="B90" i="5"/>
  <c r="B33" i="17"/>
  <c r="B48" i="17" s="1"/>
  <c r="B80" i="5"/>
  <c r="C16" i="14"/>
  <c r="D17" i="5"/>
  <c r="D20" i="5" s="1"/>
  <c r="D36" i="5"/>
  <c r="D38" i="5" s="1"/>
  <c r="F40" i="5"/>
  <c r="C38" i="5"/>
  <c r="X10" i="14"/>
  <c r="J10" i="14"/>
  <c r="B12" i="14"/>
  <c r="C9" i="14" l="1"/>
  <c r="B9" i="20"/>
  <c r="D48" i="17"/>
  <c r="D47" i="17"/>
  <c r="C43" i="17"/>
  <c r="B43" i="17"/>
  <c r="D43" i="17"/>
  <c r="B111" i="5"/>
  <c r="B114" i="5" s="1"/>
  <c r="B94" i="5"/>
  <c r="D90" i="5"/>
  <c r="D80" i="5"/>
  <c r="B84" i="5"/>
  <c r="C12" i="14"/>
  <c r="B10" i="20" s="1"/>
  <c r="D111" i="5" l="1"/>
  <c r="D114" i="5" s="1"/>
  <c r="AP106" i="5"/>
  <c r="AH106" i="5"/>
  <c r="Z106" i="5"/>
  <c r="R106" i="5"/>
  <c r="Q73" i="14" s="1"/>
  <c r="J106" i="5"/>
  <c r="G73" i="14" s="1"/>
  <c r="G80" i="14" s="1"/>
  <c r="G87" i="14" s="1"/>
  <c r="AA106" i="5"/>
  <c r="AO106" i="5"/>
  <c r="AG106" i="5"/>
  <c r="Y106" i="5"/>
  <c r="Q106" i="5"/>
  <c r="P73" i="14" s="1"/>
  <c r="P80" i="14" s="1"/>
  <c r="P87" i="14" s="1"/>
  <c r="I106" i="5"/>
  <c r="F73" i="14" s="1"/>
  <c r="F80" i="14" s="1"/>
  <c r="F87" i="14" s="1"/>
  <c r="AU106" i="5"/>
  <c r="AE106" i="5"/>
  <c r="O106" i="5"/>
  <c r="N73" i="14" s="1"/>
  <c r="N80" i="14" s="1"/>
  <c r="N87" i="14" s="1"/>
  <c r="AJ106" i="5"/>
  <c r="S106" i="5"/>
  <c r="R73" i="14" s="1"/>
  <c r="R80" i="14" s="1"/>
  <c r="R87" i="14" s="1"/>
  <c r="AV106" i="5"/>
  <c r="AN106" i="5"/>
  <c r="AF106" i="5"/>
  <c r="X106" i="5"/>
  <c r="W73" i="14" s="1"/>
  <c r="W80" i="14" s="1"/>
  <c r="W87" i="14" s="1"/>
  <c r="P106" i="5"/>
  <c r="O73" i="14" s="1"/>
  <c r="O80" i="14" s="1"/>
  <c r="O87" i="14" s="1"/>
  <c r="H106" i="5"/>
  <c r="E73" i="14" s="1"/>
  <c r="E80" i="14" s="1"/>
  <c r="E87" i="14" s="1"/>
  <c r="AM106" i="5"/>
  <c r="W106" i="5"/>
  <c r="V73" i="14" s="1"/>
  <c r="V80" i="14" s="1"/>
  <c r="V87" i="14" s="1"/>
  <c r="G106" i="5"/>
  <c r="D73" i="14" s="1"/>
  <c r="T106" i="5"/>
  <c r="S73" i="14" s="1"/>
  <c r="S80" i="14" s="1"/>
  <c r="S87" i="14" s="1"/>
  <c r="AQ106" i="5"/>
  <c r="K106" i="5"/>
  <c r="H73" i="14" s="1"/>
  <c r="H80" i="14" s="1"/>
  <c r="H87" i="14" s="1"/>
  <c r="AT106" i="5"/>
  <c r="AL106" i="5"/>
  <c r="AD106" i="5"/>
  <c r="V106" i="5"/>
  <c r="U73" i="14" s="1"/>
  <c r="U80" i="14" s="1"/>
  <c r="U87" i="14" s="1"/>
  <c r="N106" i="5"/>
  <c r="M73" i="14" s="1"/>
  <c r="M80" i="14" s="1"/>
  <c r="M87" i="14" s="1"/>
  <c r="AS106" i="5"/>
  <c r="AK106" i="5"/>
  <c r="AC106" i="5"/>
  <c r="U106" i="5"/>
  <c r="T73" i="14" s="1"/>
  <c r="T80" i="14" s="1"/>
  <c r="T87" i="14" s="1"/>
  <c r="M106" i="5"/>
  <c r="L73" i="14" s="1"/>
  <c r="L80" i="14" s="1"/>
  <c r="AR106" i="5"/>
  <c r="AB106" i="5"/>
  <c r="L106" i="5"/>
  <c r="I73" i="14" s="1"/>
  <c r="I80" i="14" s="1"/>
  <c r="I87" i="14" s="1"/>
  <c r="AI106" i="5"/>
  <c r="D84" i="5"/>
  <c r="AU90" i="5"/>
  <c r="AU94" i="5" s="1"/>
  <c r="Q90" i="5"/>
  <c r="Q94" i="5" s="1"/>
  <c r="AS90" i="5"/>
  <c r="AS94" i="5" s="1"/>
  <c r="R90" i="5"/>
  <c r="R94" i="5" s="1"/>
  <c r="AJ90" i="5"/>
  <c r="AJ94" i="5" s="1"/>
  <c r="S90" i="5"/>
  <c r="S94" i="5" s="1"/>
  <c r="K90" i="5"/>
  <c r="K94" i="5" s="1"/>
  <c r="G90" i="5"/>
  <c r="G94" i="5" s="1"/>
  <c r="AO90" i="5"/>
  <c r="AO94" i="5" s="1"/>
  <c r="AD90" i="5"/>
  <c r="AD94" i="5" s="1"/>
  <c r="Z90" i="5"/>
  <c r="Z94" i="5" s="1"/>
  <c r="M90" i="5"/>
  <c r="M94" i="5" s="1"/>
  <c r="AR90" i="5"/>
  <c r="AR94" i="5" s="1"/>
  <c r="AM90" i="5"/>
  <c r="AM94" i="5" s="1"/>
  <c r="AB90" i="5"/>
  <c r="AB94" i="5" s="1"/>
  <c r="H90" i="5"/>
  <c r="H94" i="5" s="1"/>
  <c r="Y90" i="5"/>
  <c r="Y94" i="5" s="1"/>
  <c r="N90" i="5"/>
  <c r="N94" i="5" s="1"/>
  <c r="O90" i="5"/>
  <c r="O94" i="5" s="1"/>
  <c r="AP90" i="5"/>
  <c r="AP94" i="5" s="1"/>
  <c r="I90" i="5"/>
  <c r="I94" i="5" s="1"/>
  <c r="AI90" i="5"/>
  <c r="AI94" i="5" s="1"/>
  <c r="D94" i="5"/>
  <c r="P90" i="5"/>
  <c r="P94" i="5" s="1"/>
  <c r="AG90" i="5"/>
  <c r="AG94" i="5" s="1"/>
  <c r="V90" i="5"/>
  <c r="V94" i="5" s="1"/>
  <c r="AQ90" i="5"/>
  <c r="AQ94" i="5" s="1"/>
  <c r="X90" i="5"/>
  <c r="X94" i="5" s="1"/>
  <c r="AH90" i="5"/>
  <c r="AH94" i="5" s="1"/>
  <c r="AF90" i="5"/>
  <c r="AF94" i="5" s="1"/>
  <c r="AL90" i="5"/>
  <c r="AL94" i="5" s="1"/>
  <c r="J90" i="5"/>
  <c r="J94" i="5" s="1"/>
  <c r="W90" i="5"/>
  <c r="W94" i="5" s="1"/>
  <c r="AN90" i="5"/>
  <c r="AN94" i="5" s="1"/>
  <c r="U90" i="5"/>
  <c r="U94" i="5" s="1"/>
  <c r="AT90" i="5"/>
  <c r="AT94" i="5" s="1"/>
  <c r="T90" i="5"/>
  <c r="T94" i="5" s="1"/>
  <c r="AA90" i="5"/>
  <c r="AA94" i="5" s="1"/>
  <c r="AE90" i="5"/>
  <c r="AE94" i="5" s="1"/>
  <c r="AV90" i="5"/>
  <c r="AV94" i="5" s="1"/>
  <c r="AC90" i="5"/>
  <c r="AC94" i="5" s="1"/>
  <c r="L90" i="5"/>
  <c r="L94" i="5" s="1"/>
  <c r="AK90" i="5"/>
  <c r="AK94" i="5" s="1"/>
  <c r="D9" i="14"/>
  <c r="D12" i="14" s="1"/>
  <c r="B11" i="20" s="1"/>
  <c r="X95" i="14"/>
  <c r="X38" i="14"/>
  <c r="L87" i="14" l="1"/>
  <c r="D80" i="14"/>
  <c r="J73" i="14"/>
  <c r="D76" i="14"/>
  <c r="X73" i="14"/>
  <c r="Q80" i="14"/>
  <c r="Q87" i="14" s="1"/>
  <c r="E9" i="14"/>
  <c r="E12" i="14" s="1"/>
  <c r="B12" i="20" s="1"/>
  <c r="B40" i="14"/>
  <c r="E9" i="20" s="1"/>
  <c r="J38" i="14"/>
  <c r="B64" i="5"/>
  <c r="D62" i="5"/>
  <c r="D61" i="5"/>
  <c r="E38" i="5"/>
  <c r="E42" i="5" s="1"/>
  <c r="E46" i="5" s="1"/>
  <c r="G31" i="5"/>
  <c r="H31" i="5" s="1"/>
  <c r="I31" i="5" s="1"/>
  <c r="J31" i="5" s="1"/>
  <c r="K31" i="5" s="1"/>
  <c r="L31" i="5" s="1"/>
  <c r="M31" i="5" s="1"/>
  <c r="N31" i="5" s="1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Y31" i="5" s="1"/>
  <c r="Z31" i="5" s="1"/>
  <c r="AA31" i="5" s="1"/>
  <c r="AB31" i="5" s="1"/>
  <c r="AC31" i="5" s="1"/>
  <c r="AD31" i="5" s="1"/>
  <c r="AE31" i="5" s="1"/>
  <c r="AF31" i="5" s="1"/>
  <c r="AG31" i="5" s="1"/>
  <c r="AH31" i="5" s="1"/>
  <c r="AI31" i="5" s="1"/>
  <c r="AJ31" i="5" s="1"/>
  <c r="AK31" i="5" s="1"/>
  <c r="AL31" i="5" s="1"/>
  <c r="AM31" i="5" s="1"/>
  <c r="AN31" i="5" s="1"/>
  <c r="AO31" i="5" s="1"/>
  <c r="AP31" i="5" s="1"/>
  <c r="AQ31" i="5" s="1"/>
  <c r="AR31" i="5" s="1"/>
  <c r="AS31" i="5" s="1"/>
  <c r="AT31" i="5" s="1"/>
  <c r="AU31" i="5" s="1"/>
  <c r="AV31" i="5" s="1"/>
  <c r="F22" i="5"/>
  <c r="X80" i="14" l="1"/>
  <c r="X87" i="14" s="1"/>
  <c r="D87" i="14"/>
  <c r="J80" i="14"/>
  <c r="J87" i="14" s="1"/>
  <c r="E72" i="14"/>
  <c r="E76" i="14" s="1"/>
  <c r="R11" i="20"/>
  <c r="C37" i="14"/>
  <c r="C40" i="14" s="1"/>
  <c r="E10" i="20" s="1"/>
  <c r="F9" i="14"/>
  <c r="F12" i="14" s="1"/>
  <c r="B13" i="20" s="1"/>
  <c r="L62" i="5"/>
  <c r="K62" i="5"/>
  <c r="G62" i="5"/>
  <c r="J62" i="5"/>
  <c r="I62" i="5"/>
  <c r="H62" i="5"/>
  <c r="F62" i="5"/>
  <c r="F61" i="5"/>
  <c r="K61" i="5"/>
  <c r="J61" i="5"/>
  <c r="I61" i="5"/>
  <c r="G61" i="5"/>
  <c r="L61" i="5"/>
  <c r="H61" i="5"/>
  <c r="I26" i="5"/>
  <c r="H26" i="5"/>
  <c r="G26" i="5"/>
  <c r="B97" i="14"/>
  <c r="C94" i="14" s="1"/>
  <c r="C97" i="14" s="1"/>
  <c r="J95" i="14"/>
  <c r="D64" i="5"/>
  <c r="F26" i="5"/>
  <c r="N62" i="5"/>
  <c r="P62" i="5"/>
  <c r="R62" i="5"/>
  <c r="T62" i="5"/>
  <c r="V62" i="5"/>
  <c r="X62" i="5"/>
  <c r="Z62" i="5"/>
  <c r="AB62" i="5"/>
  <c r="AD62" i="5"/>
  <c r="AF62" i="5"/>
  <c r="AH62" i="5"/>
  <c r="AJ62" i="5"/>
  <c r="AL62" i="5"/>
  <c r="AN62" i="5"/>
  <c r="AP62" i="5"/>
  <c r="AR62" i="5"/>
  <c r="AT62" i="5"/>
  <c r="AV62" i="5"/>
  <c r="M62" i="5"/>
  <c r="O62" i="5"/>
  <c r="Q62" i="5"/>
  <c r="S62" i="5"/>
  <c r="U62" i="5"/>
  <c r="W62" i="5"/>
  <c r="Y62" i="5"/>
  <c r="AA62" i="5"/>
  <c r="AC62" i="5"/>
  <c r="AE62" i="5"/>
  <c r="AG62" i="5"/>
  <c r="AI62" i="5"/>
  <c r="AK62" i="5"/>
  <c r="AM62" i="5"/>
  <c r="AO62" i="5"/>
  <c r="AQ62" i="5"/>
  <c r="AS62" i="5"/>
  <c r="AU62" i="5"/>
  <c r="AU36" i="5"/>
  <c r="AS36" i="5"/>
  <c r="AQ36" i="5"/>
  <c r="AO36" i="5"/>
  <c r="AM36" i="5"/>
  <c r="AK36" i="5"/>
  <c r="AI36" i="5"/>
  <c r="AG36" i="5"/>
  <c r="AE36" i="5"/>
  <c r="AC36" i="5"/>
  <c r="AA36" i="5"/>
  <c r="Y36" i="5"/>
  <c r="W36" i="5"/>
  <c r="U36" i="5"/>
  <c r="S36" i="5"/>
  <c r="Q36" i="5"/>
  <c r="O36" i="5"/>
  <c r="M36" i="5"/>
  <c r="K36" i="5"/>
  <c r="I36" i="5"/>
  <c r="G36" i="5"/>
  <c r="AV36" i="5"/>
  <c r="AT36" i="5"/>
  <c r="AR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U44" i="5"/>
  <c r="AS44" i="5"/>
  <c r="AQ44" i="5"/>
  <c r="AO44" i="5"/>
  <c r="AM44" i="5"/>
  <c r="AK44" i="5"/>
  <c r="AI44" i="5"/>
  <c r="AG44" i="5"/>
  <c r="AE44" i="5"/>
  <c r="AC44" i="5"/>
  <c r="AA44" i="5"/>
  <c r="Y44" i="5"/>
  <c r="W44" i="5"/>
  <c r="U44" i="5"/>
  <c r="S44" i="5"/>
  <c r="Q44" i="5"/>
  <c r="O44" i="5"/>
  <c r="M44" i="5"/>
  <c r="K44" i="5"/>
  <c r="I44" i="5"/>
  <c r="G44" i="5"/>
  <c r="AV44" i="5"/>
  <c r="AT44" i="5"/>
  <c r="AR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M26" i="5"/>
  <c r="O26" i="5"/>
  <c r="Q26" i="5"/>
  <c r="S26" i="5"/>
  <c r="U26" i="5"/>
  <c r="W26" i="5"/>
  <c r="Y26" i="5"/>
  <c r="AA26" i="5"/>
  <c r="AC26" i="5"/>
  <c r="AE26" i="5"/>
  <c r="AG26" i="5"/>
  <c r="AI26" i="5"/>
  <c r="AK26" i="5"/>
  <c r="AM26" i="5"/>
  <c r="AO26" i="5"/>
  <c r="AQ26" i="5"/>
  <c r="AS26" i="5"/>
  <c r="AU26" i="5"/>
  <c r="N26" i="5"/>
  <c r="P26" i="5"/>
  <c r="R26" i="5"/>
  <c r="T26" i="5"/>
  <c r="V26" i="5"/>
  <c r="X26" i="5"/>
  <c r="Z26" i="5"/>
  <c r="AB26" i="5"/>
  <c r="AD26" i="5"/>
  <c r="AF26" i="5"/>
  <c r="AH26" i="5"/>
  <c r="AJ26" i="5"/>
  <c r="AL26" i="5"/>
  <c r="AN26" i="5"/>
  <c r="AP26" i="5"/>
  <c r="AR26" i="5"/>
  <c r="AT26" i="5"/>
  <c r="AV26" i="5"/>
  <c r="H17" i="5"/>
  <c r="AL17" i="5"/>
  <c r="AN17" i="5"/>
  <c r="AP17" i="5"/>
  <c r="AR17" i="5"/>
  <c r="AT17" i="5"/>
  <c r="AV17" i="5"/>
  <c r="AM17" i="5"/>
  <c r="AO17" i="5"/>
  <c r="AQ17" i="5"/>
  <c r="AS17" i="5"/>
  <c r="AU17" i="5"/>
  <c r="Z17" i="5"/>
  <c r="AB17" i="5"/>
  <c r="AD17" i="5"/>
  <c r="AF17" i="5"/>
  <c r="AH17" i="5"/>
  <c r="AJ17" i="5"/>
  <c r="AK17" i="5"/>
  <c r="AA17" i="5"/>
  <c r="AC17" i="5"/>
  <c r="AE17" i="5"/>
  <c r="AG17" i="5"/>
  <c r="AI17" i="5"/>
  <c r="Y17" i="5"/>
  <c r="K26" i="5"/>
  <c r="N17" i="5"/>
  <c r="W17" i="5"/>
  <c r="U17" i="5"/>
  <c r="S17" i="5"/>
  <c r="Q17" i="5"/>
  <c r="O17" i="5"/>
  <c r="J26" i="5"/>
  <c r="L26" i="5"/>
  <c r="M17" i="5"/>
  <c r="X17" i="5"/>
  <c r="V17" i="5"/>
  <c r="T17" i="5"/>
  <c r="R17" i="5"/>
  <c r="P17" i="5"/>
  <c r="K17" i="5"/>
  <c r="I17" i="5"/>
  <c r="G17" i="5"/>
  <c r="F17" i="5"/>
  <c r="L17" i="5"/>
  <c r="J17" i="5"/>
  <c r="C78" i="5"/>
  <c r="F80" i="5" s="1"/>
  <c r="C68" i="5"/>
  <c r="G59" i="5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W59" i="5" s="1"/>
  <c r="X59" i="5" s="1"/>
  <c r="Y59" i="5" s="1"/>
  <c r="Z59" i="5" s="1"/>
  <c r="AA59" i="5" s="1"/>
  <c r="AB59" i="5" s="1"/>
  <c r="AC59" i="5" s="1"/>
  <c r="AD59" i="5" s="1"/>
  <c r="AE59" i="5" s="1"/>
  <c r="AF59" i="5" s="1"/>
  <c r="AG59" i="5" s="1"/>
  <c r="AH59" i="5" s="1"/>
  <c r="AI59" i="5" s="1"/>
  <c r="AJ59" i="5" s="1"/>
  <c r="AK59" i="5" s="1"/>
  <c r="AL59" i="5" s="1"/>
  <c r="AM59" i="5" s="1"/>
  <c r="AN59" i="5" s="1"/>
  <c r="AO59" i="5" s="1"/>
  <c r="AP59" i="5" s="1"/>
  <c r="AQ59" i="5" s="1"/>
  <c r="AR59" i="5" s="1"/>
  <c r="AS59" i="5" s="1"/>
  <c r="AT59" i="5" s="1"/>
  <c r="AU59" i="5" s="1"/>
  <c r="AV59" i="5" s="1"/>
  <c r="E20" i="5"/>
  <c r="E24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AQ12" i="5" s="1"/>
  <c r="AR12" i="5" s="1"/>
  <c r="AS12" i="5" s="1"/>
  <c r="AT12" i="5" s="1"/>
  <c r="AU12" i="5" s="1"/>
  <c r="AV12" i="5" s="1"/>
  <c r="G3" i="5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F72" i="14" l="1"/>
  <c r="F76" i="14" s="1"/>
  <c r="R12" i="20"/>
  <c r="D94" i="14"/>
  <c r="D97" i="14" s="1"/>
  <c r="E94" i="14" s="1"/>
  <c r="E97" i="14" s="1"/>
  <c r="F94" i="14" s="1"/>
  <c r="F97" i="14" s="1"/>
  <c r="G94" i="14" s="1"/>
  <c r="G97" i="14" s="1"/>
  <c r="H94" i="14" s="1"/>
  <c r="H97" i="14" s="1"/>
  <c r="I94" i="14" s="1"/>
  <c r="I97" i="14" s="1"/>
  <c r="L94" i="14" s="1"/>
  <c r="L97" i="14" s="1"/>
  <c r="M94" i="14" s="1"/>
  <c r="M97" i="14" s="1"/>
  <c r="N94" i="14" s="1"/>
  <c r="N97" i="14" s="1"/>
  <c r="O94" i="14" s="1"/>
  <c r="O97" i="14" s="1"/>
  <c r="P94" i="14" s="1"/>
  <c r="P97" i="14" s="1"/>
  <c r="G9" i="14"/>
  <c r="G12" i="14" s="1"/>
  <c r="B14" i="20" s="1"/>
  <c r="D37" i="14"/>
  <c r="D40" i="14" s="1"/>
  <c r="E11" i="20" s="1"/>
  <c r="AF81" i="5"/>
  <c r="H81" i="5"/>
  <c r="E55" i="14" s="1"/>
  <c r="AU81" i="5"/>
  <c r="AE81" i="5"/>
  <c r="O81" i="5"/>
  <c r="N55" i="14" s="1"/>
  <c r="AD81" i="5"/>
  <c r="AN81" i="5"/>
  <c r="P81" i="5"/>
  <c r="O55" i="14" s="1"/>
  <c r="AM81" i="5"/>
  <c r="G81" i="5"/>
  <c r="D55" i="14" s="1"/>
  <c r="AT81" i="5"/>
  <c r="V81" i="5"/>
  <c r="U55" i="14" s="1"/>
  <c r="AV81" i="5"/>
  <c r="X81" i="5"/>
  <c r="W55" i="14" s="1"/>
  <c r="W81" i="5"/>
  <c r="V55" i="14" s="1"/>
  <c r="AL81" i="5"/>
  <c r="N81" i="5"/>
  <c r="M55" i="14" s="1"/>
  <c r="AQ81" i="5"/>
  <c r="AR81" i="5"/>
  <c r="Y81" i="5"/>
  <c r="M81" i="5"/>
  <c r="L55" i="14" s="1"/>
  <c r="AG81" i="5"/>
  <c r="K81" i="5"/>
  <c r="H55" i="14" s="1"/>
  <c r="L81" i="5"/>
  <c r="I55" i="14" s="1"/>
  <c r="AK81" i="5"/>
  <c r="R81" i="5"/>
  <c r="Q55" i="14" s="1"/>
  <c r="AI81" i="5"/>
  <c r="T81" i="5"/>
  <c r="S55" i="14" s="1"/>
  <c r="AS81" i="5"/>
  <c r="Z81" i="5"/>
  <c r="U81" i="5"/>
  <c r="T55" i="14" s="1"/>
  <c r="AO81" i="5"/>
  <c r="S81" i="5"/>
  <c r="R55" i="14" s="1"/>
  <c r="AC81" i="5"/>
  <c r="J81" i="5"/>
  <c r="G55" i="14" s="1"/>
  <c r="AA81" i="5"/>
  <c r="AJ81" i="5"/>
  <c r="Q81" i="5"/>
  <c r="P55" i="14" s="1"/>
  <c r="AP81" i="5"/>
  <c r="AB81" i="5"/>
  <c r="I81" i="5"/>
  <c r="F55" i="14" s="1"/>
  <c r="AH81" i="5"/>
  <c r="AS80" i="5"/>
  <c r="AV80" i="5"/>
  <c r="AH80" i="5"/>
  <c r="S80" i="5"/>
  <c r="AM80" i="5"/>
  <c r="V80" i="5"/>
  <c r="AS82" i="5"/>
  <c r="P82" i="5"/>
  <c r="O56" i="14" s="1"/>
  <c r="W82" i="5"/>
  <c r="V56" i="14" s="1"/>
  <c r="AJ82" i="5"/>
  <c r="AH82" i="5"/>
  <c r="AR80" i="5"/>
  <c r="O80" i="5"/>
  <c r="AC82" i="5"/>
  <c r="J82" i="5"/>
  <c r="G56" i="14" s="1"/>
  <c r="AJ80" i="5"/>
  <c r="Y82" i="5"/>
  <c r="V82" i="5"/>
  <c r="U56" i="14" s="1"/>
  <c r="F82" i="5"/>
  <c r="C56" i="14" s="1"/>
  <c r="Q80" i="5"/>
  <c r="AU82" i="5"/>
  <c r="AK80" i="5"/>
  <c r="AF80" i="5"/>
  <c r="J80" i="5"/>
  <c r="K80" i="5"/>
  <c r="AE80" i="5"/>
  <c r="N80" i="5"/>
  <c r="U82" i="5"/>
  <c r="T56" i="14" s="1"/>
  <c r="H82" i="5"/>
  <c r="E56" i="14" s="1"/>
  <c r="O82" i="5"/>
  <c r="N56" i="14" s="1"/>
  <c r="T82" i="5"/>
  <c r="S56" i="14" s="1"/>
  <c r="Z82" i="5"/>
  <c r="AN80" i="5"/>
  <c r="R80" i="5"/>
  <c r="L82" i="5"/>
  <c r="I56" i="14" s="1"/>
  <c r="AI82" i="5"/>
  <c r="P80" i="5"/>
  <c r="AO80" i="5"/>
  <c r="AV82" i="5"/>
  <c r="AA82" i="5"/>
  <c r="AQ80" i="5"/>
  <c r="AT80" i="5"/>
  <c r="N82" i="5"/>
  <c r="M56" i="14" s="1"/>
  <c r="AC80" i="5"/>
  <c r="H80" i="5"/>
  <c r="Y80" i="5"/>
  <c r="AP80" i="5"/>
  <c r="W80" i="5"/>
  <c r="AO82" i="5"/>
  <c r="AB82" i="5"/>
  <c r="AD82" i="5"/>
  <c r="G82" i="5"/>
  <c r="D56" i="14" s="1"/>
  <c r="AQ82" i="5"/>
  <c r="R82" i="5"/>
  <c r="Q56" i="14" s="1"/>
  <c r="U80" i="5"/>
  <c r="AG82" i="5"/>
  <c r="AT82" i="5"/>
  <c r="M80" i="5"/>
  <c r="G80" i="5"/>
  <c r="AR82" i="5"/>
  <c r="AB80" i="5"/>
  <c r="Q82" i="5"/>
  <c r="P56" i="14" s="1"/>
  <c r="AG80" i="5"/>
  <c r="T80" i="5"/>
  <c r="AI80" i="5"/>
  <c r="X80" i="5"/>
  <c r="AL80" i="5"/>
  <c r="I82" i="5"/>
  <c r="F56" i="14" s="1"/>
  <c r="AF82" i="5"/>
  <c r="AM82" i="5"/>
  <c r="AK82" i="5"/>
  <c r="K82" i="5"/>
  <c r="H56" i="14" s="1"/>
  <c r="I80" i="5"/>
  <c r="L80" i="5"/>
  <c r="AA80" i="5"/>
  <c r="AU80" i="5"/>
  <c r="AD80" i="5"/>
  <c r="AL82" i="5"/>
  <c r="X82" i="5"/>
  <c r="W56" i="14" s="1"/>
  <c r="AE82" i="5"/>
  <c r="M82" i="5"/>
  <c r="L56" i="14" s="1"/>
  <c r="AP82" i="5"/>
  <c r="Z80" i="5"/>
  <c r="AN82" i="5"/>
  <c r="S82" i="5"/>
  <c r="R56" i="14" s="1"/>
  <c r="F81" i="5"/>
  <c r="C55" i="14" s="1"/>
  <c r="AA71" i="5"/>
  <c r="AU71" i="5"/>
  <c r="AV71" i="5"/>
  <c r="AQ71" i="5"/>
  <c r="O71" i="5"/>
  <c r="P71" i="5"/>
  <c r="K71" i="5"/>
  <c r="AE71" i="5"/>
  <c r="AF71" i="5"/>
  <c r="AF112" i="5" s="1"/>
  <c r="Q71" i="5"/>
  <c r="AG71" i="5"/>
  <c r="S71" i="5"/>
  <c r="AI71" i="5"/>
  <c r="M71" i="5"/>
  <c r="AL71" i="5"/>
  <c r="AO71" i="5"/>
  <c r="AO112" i="5" s="1"/>
  <c r="AN71" i="5"/>
  <c r="G71" i="5"/>
  <c r="L71" i="5"/>
  <c r="AS71" i="5"/>
  <c r="U71" i="5"/>
  <c r="AT71" i="5"/>
  <c r="Y71" i="5"/>
  <c r="X71" i="5"/>
  <c r="J71" i="5"/>
  <c r="T71" i="5"/>
  <c r="N71" i="5"/>
  <c r="AC71" i="5"/>
  <c r="F71" i="5"/>
  <c r="I71" i="5"/>
  <c r="H71" i="5"/>
  <c r="AK71" i="5"/>
  <c r="R71" i="5"/>
  <c r="AB71" i="5"/>
  <c r="AJ71" i="5"/>
  <c r="V71" i="5"/>
  <c r="AH71" i="5"/>
  <c r="AM71" i="5"/>
  <c r="AR71" i="5"/>
  <c r="AD71" i="5"/>
  <c r="AP71" i="5"/>
  <c r="W71" i="5"/>
  <c r="Z71" i="5"/>
  <c r="Z112" i="5" s="1"/>
  <c r="N70" i="5"/>
  <c r="AE70" i="5"/>
  <c r="AV70" i="5"/>
  <c r="F70" i="5"/>
  <c r="F111" i="5" s="1"/>
  <c r="S70" i="5"/>
  <c r="AC70" i="5"/>
  <c r="AP72" i="5"/>
  <c r="T72" i="5"/>
  <c r="AN72" i="5"/>
  <c r="AT72" i="5"/>
  <c r="G72" i="5"/>
  <c r="H70" i="5"/>
  <c r="H111" i="5" s="1"/>
  <c r="AA72" i="5"/>
  <c r="O72" i="5"/>
  <c r="AJ70" i="5"/>
  <c r="AJ111" i="5" s="1"/>
  <c r="AI72" i="5"/>
  <c r="X70" i="5"/>
  <c r="X111" i="5" s="1"/>
  <c r="P72" i="5"/>
  <c r="V70" i="5"/>
  <c r="AM70" i="5"/>
  <c r="AM111" i="5" s="1"/>
  <c r="L70" i="5"/>
  <c r="U70" i="5"/>
  <c r="AI70" i="5"/>
  <c r="AS70" i="5"/>
  <c r="AS111" i="5" s="1"/>
  <c r="K72" i="5"/>
  <c r="AB72" i="5"/>
  <c r="AV72" i="5"/>
  <c r="U72" i="5"/>
  <c r="W72" i="5"/>
  <c r="AL70" i="5"/>
  <c r="AL111" i="5" s="1"/>
  <c r="Z70" i="5"/>
  <c r="AR72" i="5"/>
  <c r="I72" i="5"/>
  <c r="AT70" i="5"/>
  <c r="J72" i="5"/>
  <c r="AE72" i="5"/>
  <c r="G70" i="5"/>
  <c r="AA70" i="5"/>
  <c r="AA111" i="5" s="1"/>
  <c r="AG72" i="5"/>
  <c r="AG113" i="5" s="1"/>
  <c r="AD70" i="5"/>
  <c r="AD111" i="5" s="1"/>
  <c r="AU70" i="5"/>
  <c r="T70" i="5"/>
  <c r="AO70" i="5"/>
  <c r="Y70" i="5"/>
  <c r="AP70" i="5"/>
  <c r="S72" i="5"/>
  <c r="AJ72" i="5"/>
  <c r="M72" i="5"/>
  <c r="AL72" i="5"/>
  <c r="AM72" i="5"/>
  <c r="AB70" i="5"/>
  <c r="R70" i="5"/>
  <c r="AC72" i="5"/>
  <c r="AC113" i="5" s="1"/>
  <c r="P70" i="5"/>
  <c r="K70" i="5"/>
  <c r="H72" i="5"/>
  <c r="AK70" i="5"/>
  <c r="R72" i="5"/>
  <c r="AU72" i="5"/>
  <c r="O70" i="5"/>
  <c r="O111" i="5" s="1"/>
  <c r="AJ9" i="4" s="1"/>
  <c r="AF70" i="5"/>
  <c r="Q70" i="5"/>
  <c r="I70" i="5"/>
  <c r="AQ70" i="5"/>
  <c r="AQ111" i="5" s="1"/>
  <c r="Z72" i="5"/>
  <c r="F72" i="5"/>
  <c r="F113" i="5" s="1"/>
  <c r="X72" i="5"/>
  <c r="N72" i="5"/>
  <c r="Q72" i="5"/>
  <c r="Q113" i="5" s="1"/>
  <c r="V72" i="5"/>
  <c r="W70" i="5"/>
  <c r="W111" i="5" s="1"/>
  <c r="AN70" i="5"/>
  <c r="AN111" i="5" s="1"/>
  <c r="AG70" i="5"/>
  <c r="J70" i="5"/>
  <c r="M70" i="5"/>
  <c r="AH72" i="5"/>
  <c r="L72" i="5"/>
  <c r="AF72" i="5"/>
  <c r="AD72" i="5"/>
  <c r="AK72" i="5"/>
  <c r="AH70" i="5"/>
  <c r="AS72" i="5"/>
  <c r="Y72" i="5"/>
  <c r="AR70" i="5"/>
  <c r="AR111" i="5" s="1"/>
  <c r="AQ72" i="5"/>
  <c r="AO72" i="5"/>
  <c r="L38" i="5"/>
  <c r="L42" i="5" s="1"/>
  <c r="F38" i="5"/>
  <c r="F46" i="5" s="1"/>
  <c r="C19" i="17"/>
  <c r="J38" i="5"/>
  <c r="J42" i="5" s="1"/>
  <c r="H38" i="5"/>
  <c r="H42" i="5" s="1"/>
  <c r="K64" i="5"/>
  <c r="AC12" i="4" s="1"/>
  <c r="I64" i="5"/>
  <c r="AA12" i="4" s="1"/>
  <c r="G64" i="5"/>
  <c r="Y12" i="4" s="1"/>
  <c r="F64" i="5"/>
  <c r="X12" i="4" s="1"/>
  <c r="AU61" i="5"/>
  <c r="AU64" i="5" s="1"/>
  <c r="AS61" i="5"/>
  <c r="AS64" i="5" s="1"/>
  <c r="AQ61" i="5"/>
  <c r="AQ64" i="5" s="1"/>
  <c r="AO61" i="5"/>
  <c r="AO64" i="5" s="1"/>
  <c r="AM61" i="5"/>
  <c r="AM64" i="5" s="1"/>
  <c r="AK61" i="5"/>
  <c r="AK64" i="5" s="1"/>
  <c r="AI61" i="5"/>
  <c r="AI64" i="5" s="1"/>
  <c r="AG61" i="5"/>
  <c r="AG64" i="5" s="1"/>
  <c r="AE61" i="5"/>
  <c r="AE64" i="5" s="1"/>
  <c r="AC61" i="5"/>
  <c r="AC64" i="5" s="1"/>
  <c r="AA61" i="5"/>
  <c r="AA64" i="5" s="1"/>
  <c r="Y61" i="5"/>
  <c r="Y64" i="5" s="1"/>
  <c r="W61" i="5"/>
  <c r="W64" i="5" s="1"/>
  <c r="U61" i="5"/>
  <c r="U64" i="5" s="1"/>
  <c r="S61" i="5"/>
  <c r="S64" i="5" s="1"/>
  <c r="Q61" i="5"/>
  <c r="Q64" i="5" s="1"/>
  <c r="AL12" i="4" s="1"/>
  <c r="AL20" i="4" s="1"/>
  <c r="AL54" i="4" s="1"/>
  <c r="AL46" i="4" s="1"/>
  <c r="O61" i="5"/>
  <c r="O64" i="5" s="1"/>
  <c r="AJ12" i="4" s="1"/>
  <c r="M61" i="5"/>
  <c r="M64" i="5" s="1"/>
  <c r="AH12" i="4" s="1"/>
  <c r="L64" i="5"/>
  <c r="AD12" i="4" s="1"/>
  <c r="J64" i="5"/>
  <c r="AB12" i="4" s="1"/>
  <c r="H64" i="5"/>
  <c r="Z12" i="4" s="1"/>
  <c r="AV61" i="5"/>
  <c r="AV64" i="5" s="1"/>
  <c r="AT61" i="5"/>
  <c r="AT64" i="5" s="1"/>
  <c r="AR61" i="5"/>
  <c r="AR64" i="5" s="1"/>
  <c r="AP61" i="5"/>
  <c r="AP64" i="5" s="1"/>
  <c r="AN61" i="5"/>
  <c r="AN64" i="5" s="1"/>
  <c r="AL61" i="5"/>
  <c r="AL64" i="5" s="1"/>
  <c r="AJ61" i="5"/>
  <c r="AJ64" i="5" s="1"/>
  <c r="AH61" i="5"/>
  <c r="AH64" i="5" s="1"/>
  <c r="AF61" i="5"/>
  <c r="AF64" i="5" s="1"/>
  <c r="AD61" i="5"/>
  <c r="AD64" i="5" s="1"/>
  <c r="AB61" i="5"/>
  <c r="AB64" i="5" s="1"/>
  <c r="Z61" i="5"/>
  <c r="Z64" i="5" s="1"/>
  <c r="X61" i="5"/>
  <c r="X64" i="5" s="1"/>
  <c r="V61" i="5"/>
  <c r="V64" i="5" s="1"/>
  <c r="T61" i="5"/>
  <c r="T64" i="5" s="1"/>
  <c r="R61" i="5"/>
  <c r="R64" i="5" s="1"/>
  <c r="P61" i="5"/>
  <c r="P64" i="5" s="1"/>
  <c r="AK12" i="4" s="1"/>
  <c r="AK20" i="4" s="1"/>
  <c r="AK54" i="4" s="1"/>
  <c r="AK46" i="4" s="1"/>
  <c r="N61" i="5"/>
  <c r="N64" i="5" s="1"/>
  <c r="AI12" i="4" s="1"/>
  <c r="AI20" i="4" s="1"/>
  <c r="AI54" i="4" s="1"/>
  <c r="AI46" i="4" s="1"/>
  <c r="N38" i="5"/>
  <c r="N42" i="5" s="1"/>
  <c r="AU38" i="5"/>
  <c r="AU42" i="5" s="1"/>
  <c r="P38" i="5"/>
  <c r="P42" i="5" s="1"/>
  <c r="AB38" i="5"/>
  <c r="AB46" i="5" s="1"/>
  <c r="X38" i="5"/>
  <c r="X42" i="5" s="1"/>
  <c r="T38" i="5"/>
  <c r="T46" i="5" s="1"/>
  <c r="AD38" i="5"/>
  <c r="AD42" i="5" s="1"/>
  <c r="Z38" i="5"/>
  <c r="Z42" i="5" s="1"/>
  <c r="V38" i="5"/>
  <c r="V42" i="5" s="1"/>
  <c r="R38" i="5"/>
  <c r="R46" i="5" s="1"/>
  <c r="AV38" i="5"/>
  <c r="AV42" i="5" s="1"/>
  <c r="AR38" i="5"/>
  <c r="AR42" i="5" s="1"/>
  <c r="AN38" i="5"/>
  <c r="AN42" i="5" s="1"/>
  <c r="AJ38" i="5"/>
  <c r="AJ46" i="5" s="1"/>
  <c r="AF38" i="5"/>
  <c r="AF42" i="5" s="1"/>
  <c r="AT38" i="5"/>
  <c r="AT46" i="5" s="1"/>
  <c r="AP38" i="5"/>
  <c r="AP42" i="5" s="1"/>
  <c r="AL38" i="5"/>
  <c r="AL46" i="5" s="1"/>
  <c r="AH38" i="5"/>
  <c r="AH42" i="5" s="1"/>
  <c r="AE38" i="5"/>
  <c r="AE46" i="5" s="1"/>
  <c r="AA38" i="5"/>
  <c r="AA46" i="5" s="1"/>
  <c r="W38" i="5"/>
  <c r="W42" i="5" s="1"/>
  <c r="S38" i="5"/>
  <c r="S46" i="5" s="1"/>
  <c r="O38" i="5"/>
  <c r="O42" i="5" s="1"/>
  <c r="K38" i="5"/>
  <c r="K46" i="5" s="1"/>
  <c r="G38" i="5"/>
  <c r="G46" i="5" s="1"/>
  <c r="AC38" i="5"/>
  <c r="AC46" i="5" s="1"/>
  <c r="Y38" i="5"/>
  <c r="Y46" i="5" s="1"/>
  <c r="U38" i="5"/>
  <c r="U46" i="5" s="1"/>
  <c r="Q38" i="5"/>
  <c r="Q42" i="5" s="1"/>
  <c r="M38" i="5"/>
  <c r="M46" i="5" s="1"/>
  <c r="I38" i="5"/>
  <c r="I42" i="5" s="1"/>
  <c r="AS38" i="5"/>
  <c r="AO38" i="5"/>
  <c r="AK38" i="5"/>
  <c r="AG38" i="5"/>
  <c r="AQ38" i="5"/>
  <c r="AM38" i="5"/>
  <c r="AI38" i="5"/>
  <c r="AT20" i="5"/>
  <c r="AT24" i="5" s="1"/>
  <c r="AP20" i="5"/>
  <c r="AP24" i="5" s="1"/>
  <c r="AL20" i="5"/>
  <c r="AL24" i="5" s="1"/>
  <c r="AS20" i="5"/>
  <c r="AS24" i="5" s="1"/>
  <c r="AO20" i="5"/>
  <c r="AO24" i="5" s="1"/>
  <c r="AI20" i="5"/>
  <c r="AI24" i="5" s="1"/>
  <c r="AE20" i="5"/>
  <c r="AJ20" i="5"/>
  <c r="AJ24" i="5" s="1"/>
  <c r="AK20" i="5"/>
  <c r="AK24" i="5" s="1"/>
  <c r="AV20" i="5"/>
  <c r="AV24" i="5" s="1"/>
  <c r="AR20" i="5"/>
  <c r="AR24" i="5" s="1"/>
  <c r="AN20" i="5"/>
  <c r="AN24" i="5" s="1"/>
  <c r="AU20" i="5"/>
  <c r="AU24" i="5" s="1"/>
  <c r="AQ20" i="5"/>
  <c r="AQ24" i="5" s="1"/>
  <c r="AM20" i="5"/>
  <c r="AM24" i="5" s="1"/>
  <c r="AG20" i="5"/>
  <c r="AG24" i="5" s="1"/>
  <c r="AH20" i="5"/>
  <c r="AH24" i="5" s="1"/>
  <c r="E28" i="5"/>
  <c r="AD20" i="5"/>
  <c r="AF20" i="5"/>
  <c r="B74" i="5"/>
  <c r="AJ20" i="4" l="1"/>
  <c r="AJ54" i="4" s="1"/>
  <c r="AJ46" i="4"/>
  <c r="AR113" i="5"/>
  <c r="AI113" i="5"/>
  <c r="AG112" i="5"/>
  <c r="AH20" i="4"/>
  <c r="AH54" i="4" s="1"/>
  <c r="AH46" i="4"/>
  <c r="AK113" i="5"/>
  <c r="AJ112" i="5"/>
  <c r="AV112" i="5"/>
  <c r="AH113" i="5"/>
  <c r="AH111" i="5"/>
  <c r="G111" i="5"/>
  <c r="N111" i="5"/>
  <c r="AI9" i="4" s="1"/>
  <c r="AS112" i="5"/>
  <c r="AD113" i="5"/>
  <c r="Z111" i="5"/>
  <c r="AB112" i="5"/>
  <c r="AJ17" i="4"/>
  <c r="AF113" i="5"/>
  <c r="Q111" i="5"/>
  <c r="AL9" i="4" s="1"/>
  <c r="P111" i="5"/>
  <c r="AK9" i="4" s="1"/>
  <c r="AC111" i="5"/>
  <c r="AP112" i="5"/>
  <c r="AN112" i="5"/>
  <c r="AQ113" i="5"/>
  <c r="AU111" i="5"/>
  <c r="AN113" i="5"/>
  <c r="S111" i="5"/>
  <c r="AI17" i="4"/>
  <c r="AD112" i="5"/>
  <c r="G72" i="14"/>
  <c r="G76" i="14" s="1"/>
  <c r="R13" i="20"/>
  <c r="Q94" i="14"/>
  <c r="Q97" i="14" s="1"/>
  <c r="R94" i="14" s="1"/>
  <c r="R97" i="14" s="1"/>
  <c r="S94" i="14" s="1"/>
  <c r="S97" i="14" s="1"/>
  <c r="T94" i="14" s="1"/>
  <c r="T97" i="14" s="1"/>
  <c r="U94" i="14" s="1"/>
  <c r="U97" i="14" s="1"/>
  <c r="V94" i="14" s="1"/>
  <c r="V97" i="14" s="1"/>
  <c r="W94" i="14" s="1"/>
  <c r="W97" i="14" s="1"/>
  <c r="P125" i="14"/>
  <c r="AG111" i="5"/>
  <c r="Z113" i="5"/>
  <c r="AK111" i="5"/>
  <c r="AL113" i="5"/>
  <c r="AC112" i="5"/>
  <c r="AQ112" i="5"/>
  <c r="AU113" i="5"/>
  <c r="AB111" i="5"/>
  <c r="Y111" i="5"/>
  <c r="AL112" i="5"/>
  <c r="AO111" i="5"/>
  <c r="V111" i="5"/>
  <c r="AM113" i="5"/>
  <c r="U27" i="14"/>
  <c r="U112" i="14" s="1"/>
  <c r="V112" i="5"/>
  <c r="R27" i="14"/>
  <c r="R112" i="14" s="1"/>
  <c r="S112" i="5"/>
  <c r="I111" i="5"/>
  <c r="AP113" i="5"/>
  <c r="D27" i="14"/>
  <c r="D112" i="14" s="1"/>
  <c r="G112" i="5"/>
  <c r="AO113" i="5"/>
  <c r="V113" i="5"/>
  <c r="U111" i="5"/>
  <c r="R112" i="5"/>
  <c r="I28" i="14"/>
  <c r="I113" i="14" s="1"/>
  <c r="L113" i="5"/>
  <c r="AF111" i="5"/>
  <c r="AP111" i="5"/>
  <c r="W113" i="5"/>
  <c r="L111" i="5"/>
  <c r="AA113" i="5"/>
  <c r="AK112" i="5"/>
  <c r="W27" i="14"/>
  <c r="W112" i="14" s="1"/>
  <c r="X112" i="5"/>
  <c r="AE112" i="5"/>
  <c r="H28" i="14"/>
  <c r="H113" i="14" s="1"/>
  <c r="K113" i="5"/>
  <c r="S28" i="14"/>
  <c r="S113" i="14" s="1"/>
  <c r="T113" i="5"/>
  <c r="S27" i="14"/>
  <c r="S112" i="14" s="1"/>
  <c r="T112" i="5"/>
  <c r="AU112" i="5"/>
  <c r="R28" i="14"/>
  <c r="R113" i="14" s="1"/>
  <c r="S113" i="5"/>
  <c r="M28" i="14"/>
  <c r="M113" i="14" s="1"/>
  <c r="N113" i="5"/>
  <c r="R111" i="5"/>
  <c r="AE113" i="5"/>
  <c r="T28" i="14"/>
  <c r="T113" i="14" s="1"/>
  <c r="U113" i="5"/>
  <c r="AR112" i="5"/>
  <c r="H112" i="5"/>
  <c r="Y112" i="5"/>
  <c r="H27" i="14"/>
  <c r="H112" i="14" s="1"/>
  <c r="K112" i="5"/>
  <c r="F28" i="14"/>
  <c r="F113" i="14" s="1"/>
  <c r="I113" i="5"/>
  <c r="I27" i="14"/>
  <c r="L112" i="5"/>
  <c r="AJ113" i="5"/>
  <c r="Y113" i="5"/>
  <c r="M111" i="5"/>
  <c r="AH9" i="4" s="1"/>
  <c r="X113" i="5"/>
  <c r="J113" i="5"/>
  <c r="AV113" i="5"/>
  <c r="D28" i="14"/>
  <c r="D113" i="14" s="1"/>
  <c r="G113" i="5"/>
  <c r="AV111" i="5"/>
  <c r="AM112" i="5"/>
  <c r="F27" i="14"/>
  <c r="F112" i="14" s="1"/>
  <c r="I112" i="5"/>
  <c r="AT112" i="5"/>
  <c r="L27" i="14"/>
  <c r="L112" i="14" s="1"/>
  <c r="M112" i="5"/>
  <c r="AH10" i="4" s="1"/>
  <c r="O27" i="14"/>
  <c r="O112" i="14" s="1"/>
  <c r="P112" i="5"/>
  <c r="AK10" i="4" s="1"/>
  <c r="AK18" i="4" s="1"/>
  <c r="AK52" i="4" s="1"/>
  <c r="AK44" i="4" s="1"/>
  <c r="E28" i="14"/>
  <c r="E113" i="14" s="1"/>
  <c r="H113" i="5"/>
  <c r="L28" i="14"/>
  <c r="L113" i="14" s="1"/>
  <c r="M113" i="5"/>
  <c r="M27" i="14"/>
  <c r="M112" i="14" s="1"/>
  <c r="N112" i="5"/>
  <c r="AI10" i="4" s="1"/>
  <c r="K111" i="5"/>
  <c r="AI111" i="5"/>
  <c r="V27" i="14"/>
  <c r="V112" i="14" s="1"/>
  <c r="W112" i="5"/>
  <c r="P27" i="14"/>
  <c r="P112" i="14" s="1"/>
  <c r="Q112" i="5"/>
  <c r="AL10" i="4" s="1"/>
  <c r="N28" i="14"/>
  <c r="N113" i="14" s="1"/>
  <c r="O113" i="5"/>
  <c r="J112" i="5"/>
  <c r="AA112" i="5"/>
  <c r="AS113" i="5"/>
  <c r="J111" i="5"/>
  <c r="Q28" i="14"/>
  <c r="Q113" i="14" s="1"/>
  <c r="R113" i="5"/>
  <c r="T111" i="5"/>
  <c r="AT111" i="5"/>
  <c r="AB113" i="5"/>
  <c r="P113" i="5"/>
  <c r="AT113" i="5"/>
  <c r="AE111" i="5"/>
  <c r="AH112" i="5"/>
  <c r="F112" i="5"/>
  <c r="T27" i="14"/>
  <c r="U112" i="5"/>
  <c r="AI112" i="5"/>
  <c r="N27" i="14"/>
  <c r="N112" i="14" s="1"/>
  <c r="O112" i="5"/>
  <c r="AJ10" i="4" s="1"/>
  <c r="O57" i="14"/>
  <c r="E37" i="14"/>
  <c r="E40" i="14" s="1"/>
  <c r="E12" i="20" s="1"/>
  <c r="J55" i="14"/>
  <c r="H9" i="14"/>
  <c r="H12" i="14" s="1"/>
  <c r="B15" i="20" s="1"/>
  <c r="AQ84" i="5"/>
  <c r="AQ96" i="5" s="1"/>
  <c r="T57" i="14"/>
  <c r="V57" i="14"/>
  <c r="AE84" i="5"/>
  <c r="AE96" i="5" s="1"/>
  <c r="W57" i="14"/>
  <c r="S57" i="14"/>
  <c r="J84" i="5"/>
  <c r="AC84" i="5"/>
  <c r="AC96" i="5" s="1"/>
  <c r="P57" i="14"/>
  <c r="AH84" i="5"/>
  <c r="AH96" i="5" s="1"/>
  <c r="AJ84" i="5"/>
  <c r="AJ96" i="5" s="1"/>
  <c r="AS84" i="5"/>
  <c r="AS96" i="5" s="1"/>
  <c r="N57" i="14"/>
  <c r="X56" i="14"/>
  <c r="U57" i="14"/>
  <c r="Q57" i="14"/>
  <c r="J56" i="14"/>
  <c r="R57" i="14"/>
  <c r="M57" i="14"/>
  <c r="P84" i="5"/>
  <c r="AA84" i="5"/>
  <c r="AA96" i="5" s="1"/>
  <c r="X55" i="14"/>
  <c r="L57" i="14"/>
  <c r="Z84" i="5"/>
  <c r="Z96" i="5" s="1"/>
  <c r="W28" i="14"/>
  <c r="W113" i="14" s="1"/>
  <c r="G28" i="14"/>
  <c r="G113" i="14" s="1"/>
  <c r="U28" i="14"/>
  <c r="U113" i="14" s="1"/>
  <c r="P28" i="14"/>
  <c r="P113" i="14" s="1"/>
  <c r="V28" i="14"/>
  <c r="V113" i="14" s="1"/>
  <c r="C28" i="14"/>
  <c r="C113" i="14" s="1"/>
  <c r="O28" i="14"/>
  <c r="O113" i="14" s="1"/>
  <c r="C27" i="14"/>
  <c r="C112" i="14" s="1"/>
  <c r="Q27" i="14"/>
  <c r="Q112" i="14" s="1"/>
  <c r="G27" i="14"/>
  <c r="G112" i="14" s="1"/>
  <c r="E27" i="14"/>
  <c r="E112" i="14" s="1"/>
  <c r="C21" i="17"/>
  <c r="S84" i="5"/>
  <c r="M84" i="5"/>
  <c r="V84" i="5"/>
  <c r="AB84" i="5"/>
  <c r="AB96" i="5" s="1"/>
  <c r="L84" i="5"/>
  <c r="O84" i="5"/>
  <c r="K84" i="5"/>
  <c r="G84" i="5"/>
  <c r="N84" i="5"/>
  <c r="L46" i="5"/>
  <c r="AI84" i="5"/>
  <c r="AI96" i="5" s="1"/>
  <c r="T84" i="5"/>
  <c r="AM74" i="5"/>
  <c r="AB74" i="5"/>
  <c r="V74" i="5"/>
  <c r="U17" i="14" s="1"/>
  <c r="P74" i="5"/>
  <c r="R84" i="5"/>
  <c r="T74" i="5"/>
  <c r="S17" i="14" s="1"/>
  <c r="AL84" i="5"/>
  <c r="AL96" i="5" s="1"/>
  <c r="O74" i="5"/>
  <c r="I74" i="5"/>
  <c r="H46" i="5"/>
  <c r="R74" i="5"/>
  <c r="Q17" i="14" s="1"/>
  <c r="AR74" i="5"/>
  <c r="F74" i="5"/>
  <c r="M74" i="5"/>
  <c r="AA74" i="5"/>
  <c r="AC74" i="5"/>
  <c r="AN74" i="5"/>
  <c r="H74" i="5"/>
  <c r="AL74" i="5"/>
  <c r="U74" i="5"/>
  <c r="T17" i="14" s="1"/>
  <c r="AF74" i="5"/>
  <c r="AP74" i="5"/>
  <c r="G74" i="5"/>
  <c r="L74" i="5"/>
  <c r="S74" i="5"/>
  <c r="R17" i="14" s="1"/>
  <c r="X74" i="5"/>
  <c r="W17" i="14" s="1"/>
  <c r="AO74" i="5"/>
  <c r="AP84" i="5"/>
  <c r="AP96" i="5" s="1"/>
  <c r="AT84" i="5"/>
  <c r="AT96" i="5" s="1"/>
  <c r="F84" i="5"/>
  <c r="AO84" i="5"/>
  <c r="AO96" i="5" s="1"/>
  <c r="Q84" i="5"/>
  <c r="J74" i="5"/>
  <c r="AK84" i="5"/>
  <c r="AK96" i="5" s="1"/>
  <c r="AH74" i="5"/>
  <c r="AK74" i="5"/>
  <c r="AU74" i="5"/>
  <c r="N74" i="5"/>
  <c r="W84" i="5"/>
  <c r="AU84" i="5"/>
  <c r="AU96" i="5" s="1"/>
  <c r="U84" i="5"/>
  <c r="H84" i="5"/>
  <c r="Y74" i="5"/>
  <c r="AT74" i="5"/>
  <c r="AE74" i="5"/>
  <c r="I84" i="5"/>
  <c r="AQ74" i="5"/>
  <c r="AD74" i="5"/>
  <c r="AS74" i="5"/>
  <c r="AG74" i="5"/>
  <c r="AV74" i="5"/>
  <c r="AD84" i="5"/>
  <c r="AD96" i="5" s="1"/>
  <c r="X84" i="5"/>
  <c r="AN84" i="5"/>
  <c r="AN96" i="5" s="1"/>
  <c r="AF84" i="5"/>
  <c r="AF96" i="5" s="1"/>
  <c r="W74" i="5"/>
  <c r="V17" i="14" s="1"/>
  <c r="K74" i="5"/>
  <c r="Z74" i="5"/>
  <c r="AI74" i="5"/>
  <c r="AJ74" i="5"/>
  <c r="Q74" i="5"/>
  <c r="AR84" i="5"/>
  <c r="AR96" i="5" s="1"/>
  <c r="AM84" i="5"/>
  <c r="AM96" i="5" s="1"/>
  <c r="AV84" i="5"/>
  <c r="AV96" i="5" s="1"/>
  <c r="Y84" i="5"/>
  <c r="Y96" i="5" s="1"/>
  <c r="AG84" i="5"/>
  <c r="AG96" i="5" s="1"/>
  <c r="AR46" i="5"/>
  <c r="Y42" i="5"/>
  <c r="AL42" i="5"/>
  <c r="AL50" i="5" s="1"/>
  <c r="AL54" i="5" s="1"/>
  <c r="AP46" i="5"/>
  <c r="F42" i="5"/>
  <c r="AE42" i="5"/>
  <c r="T42" i="5"/>
  <c r="AB42" i="5"/>
  <c r="AN46" i="5"/>
  <c r="AA42" i="5"/>
  <c r="AJ42" i="5"/>
  <c r="AJ50" i="5" s="1"/>
  <c r="AJ54" i="5" s="1"/>
  <c r="Z46" i="5"/>
  <c r="J46" i="5"/>
  <c r="AD46" i="5"/>
  <c r="AF46" i="5"/>
  <c r="X46" i="5"/>
  <c r="S42" i="5"/>
  <c r="W46" i="5"/>
  <c r="AT42" i="5"/>
  <c r="AT50" i="5" s="1"/>
  <c r="AT54" i="5" s="1"/>
  <c r="AS28" i="5"/>
  <c r="AP28" i="5"/>
  <c r="AL28" i="5"/>
  <c r="AL51" i="5" s="1"/>
  <c r="AL55" i="5" s="1"/>
  <c r="AH28" i="5"/>
  <c r="AT28" i="5"/>
  <c r="AT51" i="5" s="1"/>
  <c r="AT55" i="5" s="1"/>
  <c r="K42" i="5"/>
  <c r="I46" i="5"/>
  <c r="G42" i="5"/>
  <c r="O46" i="5"/>
  <c r="AU46" i="5"/>
  <c r="R42" i="5"/>
  <c r="P46" i="5"/>
  <c r="AC42" i="5"/>
  <c r="AV46" i="5"/>
  <c r="AK28" i="5"/>
  <c r="Q46" i="5"/>
  <c r="N46" i="5"/>
  <c r="AO28" i="5"/>
  <c r="AH46" i="5"/>
  <c r="V46" i="5"/>
  <c r="AV50" i="5"/>
  <c r="AV54" i="5" s="1"/>
  <c r="AP50" i="5"/>
  <c r="AP54" i="5" s="1"/>
  <c r="AN50" i="5"/>
  <c r="AN54" i="5" s="1"/>
  <c r="AH50" i="5"/>
  <c r="AH54" i="5" s="1"/>
  <c r="AU50" i="5"/>
  <c r="AU54" i="5" s="1"/>
  <c r="AR50" i="5"/>
  <c r="AR54" i="5" s="1"/>
  <c r="AG28" i="5"/>
  <c r="AI28" i="5"/>
  <c r="AJ28" i="5"/>
  <c r="M42" i="5"/>
  <c r="U42" i="5"/>
  <c r="AM42" i="5"/>
  <c r="AM50" i="5" s="1"/>
  <c r="AM54" i="5" s="1"/>
  <c r="AM46" i="5"/>
  <c r="AG42" i="5"/>
  <c r="AG46" i="5"/>
  <c r="AO42" i="5"/>
  <c r="AO50" i="5" s="1"/>
  <c r="AO54" i="5" s="1"/>
  <c r="AO46" i="5"/>
  <c r="AI42" i="5"/>
  <c r="AI46" i="5"/>
  <c r="AQ42" i="5"/>
  <c r="AQ46" i="5"/>
  <c r="AK42" i="5"/>
  <c r="AK50" i="5" s="1"/>
  <c r="AK54" i="5" s="1"/>
  <c r="AK46" i="5"/>
  <c r="AS42" i="5"/>
  <c r="AS50" i="5" s="1"/>
  <c r="AS54" i="5" s="1"/>
  <c r="AS46" i="5"/>
  <c r="AM28" i="5"/>
  <c r="AU28" i="5"/>
  <c r="AN28" i="5"/>
  <c r="AV28" i="5"/>
  <c r="AQ28" i="5"/>
  <c r="AR28" i="5"/>
  <c r="D74" i="5"/>
  <c r="AC20" i="4"/>
  <c r="AC54" i="4" s="1"/>
  <c r="AC46" i="4" s="1"/>
  <c r="AA20" i="4"/>
  <c r="AA54" i="4" s="1"/>
  <c r="AA46" i="4" s="1"/>
  <c r="Y20" i="4"/>
  <c r="Y54" i="4" s="1"/>
  <c r="Y46" i="4" s="1"/>
  <c r="W20" i="4"/>
  <c r="W54" i="4" s="1"/>
  <c r="W46" i="4" s="1"/>
  <c r="U20" i="4"/>
  <c r="U54" i="4" s="1"/>
  <c r="U46" i="4" s="1"/>
  <c r="AD20" i="4"/>
  <c r="AD54" i="4" s="1"/>
  <c r="AD46" i="4" s="1"/>
  <c r="AB20" i="4"/>
  <c r="AB54" i="4" s="1"/>
  <c r="AB46" i="4" s="1"/>
  <c r="Z20" i="4"/>
  <c r="Z54" i="4" s="1"/>
  <c r="Z46" i="4" s="1"/>
  <c r="X20" i="4"/>
  <c r="X54" i="4" s="1"/>
  <c r="X46" i="4" s="1"/>
  <c r="V20" i="4"/>
  <c r="V54" i="4" s="1"/>
  <c r="V46" i="4" s="1"/>
  <c r="T20" i="4"/>
  <c r="T54" i="4" s="1"/>
  <c r="T46" i="4" s="1"/>
  <c r="B20" i="4"/>
  <c r="B54" i="4" s="1"/>
  <c r="B46" i="4" s="1"/>
  <c r="N20" i="4"/>
  <c r="N54" i="4" s="1"/>
  <c r="N46" i="4" s="1"/>
  <c r="L20" i="4"/>
  <c r="L54" i="4" s="1"/>
  <c r="L46" i="4" s="1"/>
  <c r="J20" i="4"/>
  <c r="J54" i="4" s="1"/>
  <c r="J46" i="4" s="1"/>
  <c r="H20" i="4"/>
  <c r="H54" i="4" s="1"/>
  <c r="H46" i="4" s="1"/>
  <c r="F20" i="4"/>
  <c r="F54" i="4" s="1"/>
  <c r="F46" i="4" s="1"/>
  <c r="O20" i="4"/>
  <c r="O54" i="4" s="1"/>
  <c r="O46" i="4" s="1"/>
  <c r="M20" i="4"/>
  <c r="M54" i="4" s="1"/>
  <c r="M46" i="4" s="1"/>
  <c r="K20" i="4"/>
  <c r="K54" i="4" s="1"/>
  <c r="K46" i="4" s="1"/>
  <c r="I20" i="4"/>
  <c r="I54" i="4" s="1"/>
  <c r="I46" i="4" s="1"/>
  <c r="G20" i="4"/>
  <c r="G54" i="4" s="1"/>
  <c r="G46" i="4" s="1"/>
  <c r="E20" i="4"/>
  <c r="E54" i="4" s="1"/>
  <c r="E46" i="4" s="1"/>
  <c r="G20" i="5"/>
  <c r="AB20" i="5"/>
  <c r="Z20" i="5"/>
  <c r="X20" i="5"/>
  <c r="V20" i="5"/>
  <c r="T20" i="5"/>
  <c r="R20" i="5"/>
  <c r="P20" i="5"/>
  <c r="N20" i="5"/>
  <c r="L20" i="5"/>
  <c r="J20" i="5"/>
  <c r="H20" i="5"/>
  <c r="AC20" i="5"/>
  <c r="AA20" i="5"/>
  <c r="Y20" i="5"/>
  <c r="W20" i="5"/>
  <c r="U20" i="5"/>
  <c r="S20" i="5"/>
  <c r="Q20" i="5"/>
  <c r="O20" i="5"/>
  <c r="M20" i="5"/>
  <c r="K20" i="5"/>
  <c r="I20" i="5"/>
  <c r="R24" i="14" l="1"/>
  <c r="AI18" i="4"/>
  <c r="AI52" i="4" s="1"/>
  <c r="AI44" i="4" s="1"/>
  <c r="AH18" i="4"/>
  <c r="AH52" i="4" s="1"/>
  <c r="AH44" i="4" s="1"/>
  <c r="AH17" i="4"/>
  <c r="I29" i="14"/>
  <c r="I112" i="14"/>
  <c r="V24" i="14"/>
  <c r="T24" i="14"/>
  <c r="AJ18" i="4"/>
  <c r="AJ52" i="4" s="1"/>
  <c r="AJ44" i="4" s="1"/>
  <c r="T29" i="14"/>
  <c r="T112" i="14"/>
  <c r="T114" i="14" s="1"/>
  <c r="AI51" i="4"/>
  <c r="Q24" i="14"/>
  <c r="U24" i="14"/>
  <c r="AL18" i="4"/>
  <c r="AL52" i="4" s="1"/>
  <c r="AL44" i="4" s="1"/>
  <c r="H72" i="14"/>
  <c r="H76" i="14" s="1"/>
  <c r="R14" i="20"/>
  <c r="AK17" i="4"/>
  <c r="W24" i="14"/>
  <c r="S24" i="14"/>
  <c r="AL17" i="4"/>
  <c r="AJ51" i="4"/>
  <c r="M29" i="14"/>
  <c r="N29" i="14"/>
  <c r="M114" i="14"/>
  <c r="D29" i="14"/>
  <c r="R29" i="14"/>
  <c r="L29" i="14"/>
  <c r="H29" i="14"/>
  <c r="R114" i="14"/>
  <c r="F29" i="14"/>
  <c r="S29" i="14"/>
  <c r="F45" i="14"/>
  <c r="F52" i="14" s="1"/>
  <c r="I96" i="5"/>
  <c r="M17" i="14"/>
  <c r="C45" i="14"/>
  <c r="C52" i="14" s="1"/>
  <c r="F96" i="5"/>
  <c r="F17" i="14"/>
  <c r="D45" i="14"/>
  <c r="D52" i="14" s="1"/>
  <c r="G96" i="5"/>
  <c r="L45" i="14"/>
  <c r="M96" i="5"/>
  <c r="P17" i="14"/>
  <c r="W45" i="14"/>
  <c r="W102" i="14" s="1"/>
  <c r="X96" i="5"/>
  <c r="L17" i="14"/>
  <c r="O45" i="14"/>
  <c r="P96" i="5"/>
  <c r="C17" i="14"/>
  <c r="N17" i="14"/>
  <c r="S45" i="14"/>
  <c r="S102" i="14" s="1"/>
  <c r="T96" i="5"/>
  <c r="H45" i="14"/>
  <c r="H52" i="14" s="1"/>
  <c r="K96" i="5"/>
  <c r="E17" i="14"/>
  <c r="Q45" i="14"/>
  <c r="Q102" i="14" s="1"/>
  <c r="R96" i="5"/>
  <c r="H17" i="14"/>
  <c r="T45" i="14"/>
  <c r="T102" i="14" s="1"/>
  <c r="U96" i="5"/>
  <c r="G17" i="14"/>
  <c r="O17" i="14"/>
  <c r="I45" i="14"/>
  <c r="L96" i="5"/>
  <c r="N45" i="14"/>
  <c r="O96" i="5"/>
  <c r="R45" i="14"/>
  <c r="R102" i="14" s="1"/>
  <c r="S96" i="5"/>
  <c r="P45" i="14"/>
  <c r="Q96" i="5"/>
  <c r="I17" i="14"/>
  <c r="I102" i="14" s="1"/>
  <c r="G45" i="14"/>
  <c r="G52" i="14" s="1"/>
  <c r="J96" i="5"/>
  <c r="E45" i="14"/>
  <c r="E52" i="14" s="1"/>
  <c r="H96" i="5"/>
  <c r="V45" i="14"/>
  <c r="V102" i="14" s="1"/>
  <c r="W96" i="5"/>
  <c r="D17" i="14"/>
  <c r="M45" i="14"/>
  <c r="N96" i="5"/>
  <c r="U45" i="14"/>
  <c r="U102" i="14" s="1"/>
  <c r="V96" i="5"/>
  <c r="V127" i="5"/>
  <c r="W127" i="5"/>
  <c r="AA10" i="4"/>
  <c r="T126" i="5"/>
  <c r="Q125" i="5"/>
  <c r="P125" i="5"/>
  <c r="R127" i="5"/>
  <c r="AA9" i="4"/>
  <c r="T125" i="5"/>
  <c r="Z9" i="4"/>
  <c r="S125" i="5"/>
  <c r="T127" i="5"/>
  <c r="AB9" i="4"/>
  <c r="U125" i="5"/>
  <c r="AD10" i="4"/>
  <c r="W126" i="5"/>
  <c r="X126" i="5"/>
  <c r="R126" i="5"/>
  <c r="AD9" i="4"/>
  <c r="W125" i="5"/>
  <c r="Z10" i="4"/>
  <c r="S126" i="5"/>
  <c r="Q127" i="5"/>
  <c r="P127" i="5"/>
  <c r="Y9" i="4"/>
  <c r="R125" i="5"/>
  <c r="AC10" i="4"/>
  <c r="V126" i="5"/>
  <c r="X10" i="4"/>
  <c r="Q126" i="5"/>
  <c r="P126" i="5"/>
  <c r="X127" i="5"/>
  <c r="X125" i="5"/>
  <c r="S127" i="5"/>
  <c r="AC9" i="4"/>
  <c r="V125" i="5"/>
  <c r="AB10" i="4"/>
  <c r="U126" i="5"/>
  <c r="U127" i="5"/>
  <c r="J57" i="14"/>
  <c r="S114" i="14"/>
  <c r="I9" i="14"/>
  <c r="I12" i="14" s="1"/>
  <c r="B16" i="20" s="1"/>
  <c r="F37" i="14"/>
  <c r="F40" i="14" s="1"/>
  <c r="E13" i="20" s="1"/>
  <c r="AP51" i="5"/>
  <c r="AP55" i="5" s="1"/>
  <c r="X57" i="14"/>
  <c r="V29" i="14"/>
  <c r="N114" i="14"/>
  <c r="V114" i="14"/>
  <c r="AA114" i="5"/>
  <c r="AO114" i="5"/>
  <c r="AQ114" i="5"/>
  <c r="AI114" i="5"/>
  <c r="X28" i="14"/>
  <c r="P29" i="14"/>
  <c r="U29" i="14"/>
  <c r="O29" i="14"/>
  <c r="W29" i="14"/>
  <c r="W114" i="14"/>
  <c r="J28" i="14"/>
  <c r="P114" i="14"/>
  <c r="U114" i="14"/>
  <c r="O114" i="14"/>
  <c r="P114" i="5"/>
  <c r="Q114" i="14"/>
  <c r="Q29" i="14"/>
  <c r="C29" i="14"/>
  <c r="G114" i="5"/>
  <c r="Y10" i="4"/>
  <c r="J114" i="5"/>
  <c r="X27" i="14"/>
  <c r="E29" i="14"/>
  <c r="G29" i="14"/>
  <c r="L114" i="14"/>
  <c r="Q114" i="5"/>
  <c r="AT114" i="5"/>
  <c r="F114" i="5"/>
  <c r="X9" i="4"/>
  <c r="AJ114" i="5"/>
  <c r="AP114" i="5"/>
  <c r="AV114" i="5"/>
  <c r="AG114" i="5"/>
  <c r="K114" i="5"/>
  <c r="AD114" i="5"/>
  <c r="AE114" i="5"/>
  <c r="AL114" i="5"/>
  <c r="AN114" i="5"/>
  <c r="Z114" i="5"/>
  <c r="W114" i="5"/>
  <c r="I114" i="5"/>
  <c r="AH114" i="5"/>
  <c r="Y114" i="5"/>
  <c r="S114" i="5"/>
  <c r="AR114" i="5"/>
  <c r="AS114" i="5"/>
  <c r="AK114" i="5"/>
  <c r="N114" i="5"/>
  <c r="M114" i="5"/>
  <c r="R114" i="5"/>
  <c r="AC114" i="5"/>
  <c r="X114" i="5"/>
  <c r="L114" i="5"/>
  <c r="AF114" i="5"/>
  <c r="AU114" i="5"/>
  <c r="AB114" i="5"/>
  <c r="H114" i="5"/>
  <c r="AM114" i="5"/>
  <c r="U114" i="5"/>
  <c r="T114" i="5"/>
  <c r="O114" i="5"/>
  <c r="V114" i="5"/>
  <c r="AO51" i="5"/>
  <c r="AO55" i="5" s="1"/>
  <c r="AH51" i="5"/>
  <c r="AH55" i="5" s="1"/>
  <c r="AQ51" i="5"/>
  <c r="AQ55" i="5" s="1"/>
  <c r="AN51" i="5"/>
  <c r="AN55" i="5" s="1"/>
  <c r="AM51" i="5"/>
  <c r="AM55" i="5" s="1"/>
  <c r="AJ51" i="5"/>
  <c r="AJ55" i="5" s="1"/>
  <c r="AG51" i="5"/>
  <c r="AG55" i="5" s="1"/>
  <c r="AS51" i="5"/>
  <c r="AS55" i="5" s="1"/>
  <c r="AQ50" i="5"/>
  <c r="AQ54" i="5" s="1"/>
  <c r="AK51" i="5"/>
  <c r="AK55" i="5" s="1"/>
  <c r="AR51" i="5"/>
  <c r="AR55" i="5" s="1"/>
  <c r="AV51" i="5"/>
  <c r="AV55" i="5" s="1"/>
  <c r="AU51" i="5"/>
  <c r="AU55" i="5" s="1"/>
  <c r="AI51" i="5"/>
  <c r="AI55" i="5" s="1"/>
  <c r="AG50" i="5"/>
  <c r="AG54" i="5" s="1"/>
  <c r="AI50" i="5"/>
  <c r="AI54" i="5" s="1"/>
  <c r="K28" i="5"/>
  <c r="K24" i="5"/>
  <c r="O28" i="5"/>
  <c r="O24" i="5"/>
  <c r="S28" i="5"/>
  <c r="S24" i="5"/>
  <c r="W28" i="5"/>
  <c r="W24" i="5"/>
  <c r="AA28" i="5"/>
  <c r="AA24" i="5"/>
  <c r="AE28" i="5"/>
  <c r="AE24" i="5"/>
  <c r="J28" i="5"/>
  <c r="J24" i="5"/>
  <c r="N28" i="5"/>
  <c r="N24" i="5"/>
  <c r="R28" i="5"/>
  <c r="R24" i="5"/>
  <c r="V28" i="5"/>
  <c r="V24" i="5"/>
  <c r="Z28" i="5"/>
  <c r="Z24" i="5"/>
  <c r="AD28" i="5"/>
  <c r="AD24" i="5"/>
  <c r="G28" i="5"/>
  <c r="G24" i="5"/>
  <c r="I28" i="5"/>
  <c r="I24" i="5"/>
  <c r="M28" i="5"/>
  <c r="M24" i="5"/>
  <c r="Q28" i="5"/>
  <c r="Q24" i="5"/>
  <c r="U28" i="5"/>
  <c r="U24" i="5"/>
  <c r="Y28" i="5"/>
  <c r="Y24" i="5"/>
  <c r="AC28" i="5"/>
  <c r="AC24" i="5"/>
  <c r="H28" i="5"/>
  <c r="H24" i="5"/>
  <c r="L28" i="5"/>
  <c r="L24" i="5"/>
  <c r="P28" i="5"/>
  <c r="P24" i="5"/>
  <c r="T28" i="5"/>
  <c r="T24" i="5"/>
  <c r="X28" i="5"/>
  <c r="X24" i="5"/>
  <c r="AB28" i="5"/>
  <c r="AB24" i="5"/>
  <c r="AF28" i="5"/>
  <c r="AF24" i="5"/>
  <c r="F20" i="5"/>
  <c r="AF12" i="4"/>
  <c r="S20" i="4"/>
  <c r="D20" i="4"/>
  <c r="Q12" i="4"/>
  <c r="V31" i="14" l="1"/>
  <c r="S31" i="14"/>
  <c r="R31" i="14"/>
  <c r="T31" i="14"/>
  <c r="F102" i="14"/>
  <c r="D24" i="14"/>
  <c r="D31" i="14" s="1"/>
  <c r="D102" i="14"/>
  <c r="D109" i="14" s="1"/>
  <c r="O24" i="14"/>
  <c r="O31" i="14" s="1"/>
  <c r="O102" i="14"/>
  <c r="H24" i="14"/>
  <c r="H31" i="14" s="1"/>
  <c r="H102" i="14"/>
  <c r="H109" i="14" s="1"/>
  <c r="N24" i="14"/>
  <c r="N31" i="14" s="1"/>
  <c r="N102" i="14"/>
  <c r="L24" i="14"/>
  <c r="L31" i="14" s="1"/>
  <c r="L102" i="14"/>
  <c r="AL51" i="4"/>
  <c r="Q31" i="14"/>
  <c r="W31" i="14"/>
  <c r="B17" i="21"/>
  <c r="B31" i="21" s="1"/>
  <c r="B40" i="21" s="1"/>
  <c r="E23" i="26"/>
  <c r="E14" i="26"/>
  <c r="G102" i="14"/>
  <c r="G109" i="14" s="1"/>
  <c r="C24" i="14"/>
  <c r="C102" i="14"/>
  <c r="C105" i="14" s="1"/>
  <c r="D101" i="14" s="1"/>
  <c r="AJ43" i="4"/>
  <c r="AH51" i="4"/>
  <c r="B21" i="21"/>
  <c r="H21" i="21" s="1"/>
  <c r="E17" i="26"/>
  <c r="I72" i="14"/>
  <c r="I76" i="14" s="1"/>
  <c r="R15" i="20"/>
  <c r="AI43" i="4"/>
  <c r="U31" i="14"/>
  <c r="E13" i="26"/>
  <c r="E24" i="14"/>
  <c r="E31" i="14" s="1"/>
  <c r="E102" i="14"/>
  <c r="E109" i="14" s="1"/>
  <c r="P24" i="14"/>
  <c r="P31" i="14" s="1"/>
  <c r="P102" i="14"/>
  <c r="M24" i="14"/>
  <c r="M31" i="14" s="1"/>
  <c r="M102" i="14"/>
  <c r="AK51" i="4"/>
  <c r="X113" i="14"/>
  <c r="G24" i="14"/>
  <c r="G31" i="14" s="1"/>
  <c r="C20" i="14"/>
  <c r="L10" i="20" s="1"/>
  <c r="I24" i="14"/>
  <c r="I31" i="14" s="1"/>
  <c r="J17" i="14"/>
  <c r="F24" i="14"/>
  <c r="F31" i="14" s="1"/>
  <c r="C48" i="14"/>
  <c r="O10" i="20" s="1"/>
  <c r="F109" i="14"/>
  <c r="X17" i="14"/>
  <c r="R128" i="5"/>
  <c r="V128" i="5"/>
  <c r="X128" i="5"/>
  <c r="U128" i="5"/>
  <c r="P128" i="5"/>
  <c r="W128" i="5"/>
  <c r="Q128" i="5"/>
  <c r="Q131" i="5" s="1"/>
  <c r="B20" i="21"/>
  <c r="T128" i="5"/>
  <c r="S128" i="5"/>
  <c r="G37" i="14"/>
  <c r="G40" i="14" s="1"/>
  <c r="E14" i="20" s="1"/>
  <c r="L9" i="14"/>
  <c r="L12" i="14" s="1"/>
  <c r="B17" i="20" s="1"/>
  <c r="X29" i="14"/>
  <c r="X112" i="14"/>
  <c r="C31" i="14"/>
  <c r="N116" i="5"/>
  <c r="L116" i="5"/>
  <c r="M116" i="5"/>
  <c r="Q116" i="5"/>
  <c r="Q117" i="5" s="1"/>
  <c r="P116" i="5"/>
  <c r="O116" i="5"/>
  <c r="I52" i="14"/>
  <c r="J45" i="14"/>
  <c r="AB50" i="5"/>
  <c r="AB54" i="5" s="1"/>
  <c r="T50" i="5"/>
  <c r="T54" i="5" s="1"/>
  <c r="P50" i="5"/>
  <c r="P54" i="5" s="1"/>
  <c r="AK11" i="4" s="1"/>
  <c r="H50" i="5"/>
  <c r="AC50" i="5"/>
  <c r="AC54" i="5" s="1"/>
  <c r="Y50" i="5"/>
  <c r="Y54" i="5" s="1"/>
  <c r="U50" i="5"/>
  <c r="U54" i="5" s="1"/>
  <c r="Q50" i="5"/>
  <c r="Q54" i="5" s="1"/>
  <c r="AL11" i="4" s="1"/>
  <c r="M50" i="5"/>
  <c r="I50" i="5"/>
  <c r="G50" i="5"/>
  <c r="AD50" i="5"/>
  <c r="AD54" i="5" s="1"/>
  <c r="Z50" i="5"/>
  <c r="Z54" i="5" s="1"/>
  <c r="V50" i="5"/>
  <c r="V54" i="5" s="1"/>
  <c r="R50" i="5"/>
  <c r="R54" i="5" s="1"/>
  <c r="N50" i="5"/>
  <c r="N54" i="5" s="1"/>
  <c r="AI11" i="4" s="1"/>
  <c r="J50" i="5"/>
  <c r="AE50" i="5"/>
  <c r="AE54" i="5" s="1"/>
  <c r="AA50" i="5"/>
  <c r="AA54" i="5" s="1"/>
  <c r="W50" i="5"/>
  <c r="W54" i="5" s="1"/>
  <c r="S50" i="5"/>
  <c r="S54" i="5" s="1"/>
  <c r="O50" i="5"/>
  <c r="O54" i="5" s="1"/>
  <c r="AJ11" i="4" s="1"/>
  <c r="AJ14" i="4" s="1"/>
  <c r="AJ30" i="4" s="1"/>
  <c r="AJ32" i="4" s="1"/>
  <c r="K50" i="5"/>
  <c r="AF50" i="5"/>
  <c r="AF54" i="5" s="1"/>
  <c r="X50" i="5"/>
  <c r="X54" i="5" s="1"/>
  <c r="L50" i="5"/>
  <c r="AF51" i="5"/>
  <c r="AF55" i="5" s="1"/>
  <c r="AB51" i="5"/>
  <c r="AB55" i="5" s="1"/>
  <c r="X51" i="5"/>
  <c r="X55" i="5" s="1"/>
  <c r="T51" i="5"/>
  <c r="T55" i="5" s="1"/>
  <c r="P51" i="5"/>
  <c r="P55" i="5" s="1"/>
  <c r="AK19" i="4" s="1"/>
  <c r="AK53" i="4" s="1"/>
  <c r="L51" i="5"/>
  <c r="H51" i="5"/>
  <c r="AC51" i="5"/>
  <c r="AC55" i="5" s="1"/>
  <c r="Y51" i="5"/>
  <c r="Y55" i="5" s="1"/>
  <c r="U51" i="5"/>
  <c r="U55" i="5" s="1"/>
  <c r="Q51" i="5"/>
  <c r="Q55" i="5" s="1"/>
  <c r="AL19" i="4" s="1"/>
  <c r="AL53" i="4" s="1"/>
  <c r="M51" i="5"/>
  <c r="I51" i="5"/>
  <c r="G51" i="5"/>
  <c r="AD51" i="5"/>
  <c r="AD55" i="5" s="1"/>
  <c r="Z51" i="5"/>
  <c r="Z55" i="5" s="1"/>
  <c r="V51" i="5"/>
  <c r="V55" i="5" s="1"/>
  <c r="R51" i="5"/>
  <c r="R55" i="5" s="1"/>
  <c r="N51" i="5"/>
  <c r="N55" i="5" s="1"/>
  <c r="AI19" i="4" s="1"/>
  <c r="AI53" i="4" s="1"/>
  <c r="AI56" i="4" s="1"/>
  <c r="J51" i="5"/>
  <c r="AE51" i="5"/>
  <c r="AE55" i="5" s="1"/>
  <c r="AA51" i="5"/>
  <c r="AA55" i="5" s="1"/>
  <c r="W51" i="5"/>
  <c r="W55" i="5" s="1"/>
  <c r="S51" i="5"/>
  <c r="S55" i="5" s="1"/>
  <c r="O51" i="5"/>
  <c r="O55" i="5" s="1"/>
  <c r="AJ19" i="4" s="1"/>
  <c r="K51" i="5"/>
  <c r="F24" i="5"/>
  <c r="F28" i="5"/>
  <c r="D54" i="4"/>
  <c r="Q20" i="4"/>
  <c r="B18" i="4"/>
  <c r="B52" i="4" s="1"/>
  <c r="B44" i="4" s="1"/>
  <c r="S54" i="4"/>
  <c r="AF20" i="4"/>
  <c r="AK22" i="4" l="1"/>
  <c r="AK26" i="4" s="1"/>
  <c r="AK28" i="4" s="1"/>
  <c r="AI45" i="4"/>
  <c r="AI14" i="4"/>
  <c r="AI30" i="4" s="1"/>
  <c r="AI32" i="4" s="1"/>
  <c r="AL45" i="4"/>
  <c r="AL14" i="4"/>
  <c r="AL30" i="4" s="1"/>
  <c r="AL32" i="4" s="1"/>
  <c r="AI48" i="4"/>
  <c r="AJ53" i="4"/>
  <c r="AJ22" i="4"/>
  <c r="AJ26" i="4" s="1"/>
  <c r="AJ28" i="4" s="1"/>
  <c r="AJ33" i="4" s="1"/>
  <c r="AJ34" i="4" s="1"/>
  <c r="AJ36" i="4" s="1"/>
  <c r="AK45" i="4"/>
  <c r="AK14" i="4"/>
  <c r="AK30" i="4" s="1"/>
  <c r="AK32" i="4" s="1"/>
  <c r="AI22" i="4"/>
  <c r="AI26" i="4" s="1"/>
  <c r="AI28" i="4" s="1"/>
  <c r="AI33" i="4" s="1"/>
  <c r="AL22" i="4"/>
  <c r="AL26" i="4" s="1"/>
  <c r="AL28" i="4" s="1"/>
  <c r="AL33" i="4" s="1"/>
  <c r="AL34" i="4" s="1"/>
  <c r="AL36" i="4" s="1"/>
  <c r="E17" i="21"/>
  <c r="H17" i="21"/>
  <c r="F17" i="21" s="1"/>
  <c r="X24" i="14"/>
  <c r="X31" i="14" s="1"/>
  <c r="E21" i="21"/>
  <c r="K21" i="21" s="1"/>
  <c r="AI58" i="4"/>
  <c r="G17" i="26"/>
  <c r="K17" i="26" s="1"/>
  <c r="I17" i="26"/>
  <c r="G14" i="26"/>
  <c r="K14" i="26" s="1"/>
  <c r="I14" i="26"/>
  <c r="AK56" i="4"/>
  <c r="AK43" i="4"/>
  <c r="AK48" i="4" s="1"/>
  <c r="G13" i="26"/>
  <c r="I13" i="26"/>
  <c r="E26" i="26"/>
  <c r="G23" i="26"/>
  <c r="G26" i="26" s="1"/>
  <c r="AK33" i="4"/>
  <c r="L72" i="14"/>
  <c r="L76" i="14" s="1"/>
  <c r="R16" i="20"/>
  <c r="AH43" i="4"/>
  <c r="AL56" i="4"/>
  <c r="AL43" i="4"/>
  <c r="AL48" i="4" s="1"/>
  <c r="X114" i="14"/>
  <c r="D105" i="14"/>
  <c r="E101" i="14" s="1"/>
  <c r="E105" i="14" s="1"/>
  <c r="F101" i="14" s="1"/>
  <c r="F105" i="14" s="1"/>
  <c r="G101" i="14" s="1"/>
  <c r="G105" i="14" s="1"/>
  <c r="H101" i="14" s="1"/>
  <c r="H105" i="14" s="1"/>
  <c r="I101" i="14" s="1"/>
  <c r="I105" i="14" s="1"/>
  <c r="L101" i="14" s="1"/>
  <c r="D16" i="14"/>
  <c r="D20" i="14" s="1"/>
  <c r="L11" i="20" s="1"/>
  <c r="C109" i="14"/>
  <c r="J24" i="14"/>
  <c r="D44" i="14"/>
  <c r="D48" i="14" s="1"/>
  <c r="O11" i="20" s="1"/>
  <c r="L54" i="5"/>
  <c r="AD11" i="4" s="1"/>
  <c r="W121" i="5"/>
  <c r="H54" i="5"/>
  <c r="Z11" i="4" s="1"/>
  <c r="S121" i="5"/>
  <c r="K55" i="5"/>
  <c r="AC19" i="4" s="1"/>
  <c r="V122" i="5"/>
  <c r="K54" i="5"/>
  <c r="AC11" i="4" s="1"/>
  <c r="V121" i="5"/>
  <c r="I55" i="5"/>
  <c r="AA19" i="4" s="1"/>
  <c r="T122" i="5"/>
  <c r="G54" i="5"/>
  <c r="Y11" i="4" s="1"/>
  <c r="R121" i="5"/>
  <c r="L55" i="5"/>
  <c r="AD19" i="4" s="1"/>
  <c r="W122" i="5"/>
  <c r="J55" i="5"/>
  <c r="AB19" i="4" s="1"/>
  <c r="U122" i="5"/>
  <c r="M55" i="5"/>
  <c r="AH19" i="4" s="1"/>
  <c r="X122" i="5"/>
  <c r="I54" i="5"/>
  <c r="AA11" i="4" s="1"/>
  <c r="T121" i="5"/>
  <c r="F21" i="21"/>
  <c r="L21" i="21" s="1"/>
  <c r="N21" i="21"/>
  <c r="R21" i="21" s="1"/>
  <c r="H55" i="5"/>
  <c r="Z19" i="4" s="1"/>
  <c r="S122" i="5"/>
  <c r="G55" i="5"/>
  <c r="Y19" i="4" s="1"/>
  <c r="R122" i="5"/>
  <c r="J54" i="5"/>
  <c r="AB11" i="4" s="1"/>
  <c r="U121" i="5"/>
  <c r="M54" i="5"/>
  <c r="AH11" i="4" s="1"/>
  <c r="X121" i="5"/>
  <c r="E20" i="21"/>
  <c r="H20" i="21"/>
  <c r="M9" i="14"/>
  <c r="M12" i="14" s="1"/>
  <c r="B18" i="20" s="1"/>
  <c r="H37" i="14"/>
  <c r="H40" i="14" s="1"/>
  <c r="E15" i="20" s="1"/>
  <c r="L52" i="14"/>
  <c r="J52" i="14"/>
  <c r="J59" i="14" s="1"/>
  <c r="I109" i="14"/>
  <c r="J102" i="14"/>
  <c r="F51" i="5"/>
  <c r="F50" i="5"/>
  <c r="Q54" i="4"/>
  <c r="D46" i="4"/>
  <c r="Q46" i="4" s="1"/>
  <c r="AF54" i="4"/>
  <c r="S46" i="4"/>
  <c r="AF46" i="4" s="1"/>
  <c r="AK34" i="4" l="1"/>
  <c r="AK36" i="4" s="1"/>
  <c r="AI34" i="4"/>
  <c r="AI36" i="4" s="1"/>
  <c r="AI61" i="4" s="1"/>
  <c r="AJ45" i="4"/>
  <c r="AJ48" i="4" s="1"/>
  <c r="AJ56" i="4"/>
  <c r="AH53" i="4"/>
  <c r="AH56" i="4" s="1"/>
  <c r="AH22" i="4"/>
  <c r="AH26" i="4" s="1"/>
  <c r="AH28" i="4" s="1"/>
  <c r="AH33" i="4" s="1"/>
  <c r="R17" i="21"/>
  <c r="AH45" i="4"/>
  <c r="AH48" i="4" s="1"/>
  <c r="AH58" i="4" s="1"/>
  <c r="AH14" i="4"/>
  <c r="AH30" i="4" s="1"/>
  <c r="AH32" i="4" s="1"/>
  <c r="AK58" i="4"/>
  <c r="AK61" i="4" s="1"/>
  <c r="M72" i="14"/>
  <c r="M76" i="14" s="1"/>
  <c r="R17" i="20"/>
  <c r="K13" i="26"/>
  <c r="E16" i="14"/>
  <c r="E20" i="14" s="1"/>
  <c r="L12" i="20" s="1"/>
  <c r="AL58" i="4"/>
  <c r="AL61" i="4" s="1"/>
  <c r="L105" i="14"/>
  <c r="M101" i="14" s="1"/>
  <c r="E44" i="14"/>
  <c r="E48" i="14" s="1"/>
  <c r="O12" i="20" s="1"/>
  <c r="W123" i="5"/>
  <c r="V123" i="5"/>
  <c r="S123" i="5"/>
  <c r="U123" i="5"/>
  <c r="T123" i="5"/>
  <c r="K20" i="21"/>
  <c r="F55" i="5"/>
  <c r="X19" i="4" s="1"/>
  <c r="Q122" i="5"/>
  <c r="P122" i="5"/>
  <c r="G21" i="21"/>
  <c r="N20" i="21"/>
  <c r="R20" i="21" s="1"/>
  <c r="F20" i="21"/>
  <c r="L20" i="21" s="1"/>
  <c r="R123" i="5"/>
  <c r="M21" i="21"/>
  <c r="O21" i="21" s="1"/>
  <c r="G17" i="21"/>
  <c r="F54" i="5"/>
  <c r="X11" i="4" s="1"/>
  <c r="Q121" i="5"/>
  <c r="P121" i="5"/>
  <c r="X123" i="5"/>
  <c r="I37" i="14"/>
  <c r="I40" i="14" s="1"/>
  <c r="E16" i="20" s="1"/>
  <c r="N9" i="14"/>
  <c r="N12" i="14" s="1"/>
  <c r="B19" i="20" s="1"/>
  <c r="M52" i="14"/>
  <c r="M59" i="14" s="1"/>
  <c r="M109" i="14"/>
  <c r="M116" i="14" s="1"/>
  <c r="J113" i="14"/>
  <c r="J109" i="14"/>
  <c r="N52" i="14"/>
  <c r="N59" i="14" s="1"/>
  <c r="N109" i="14"/>
  <c r="N116" i="14" s="1"/>
  <c r="L59" i="14"/>
  <c r="L109" i="14"/>
  <c r="AJ58" i="4" l="1"/>
  <c r="AJ61" i="4" s="1"/>
  <c r="B22" i="21"/>
  <c r="E15" i="26"/>
  <c r="AH34" i="4"/>
  <c r="AH36" i="4" s="1"/>
  <c r="AH61" i="4" s="1"/>
  <c r="F16" i="14"/>
  <c r="F20" i="14" s="1"/>
  <c r="L13" i="20" s="1"/>
  <c r="F44" i="14"/>
  <c r="F48" i="14" s="1"/>
  <c r="O13" i="20" s="1"/>
  <c r="N72" i="14"/>
  <c r="N76" i="14" s="1"/>
  <c r="R18" i="20"/>
  <c r="P123" i="5"/>
  <c r="E22" i="21"/>
  <c r="B32" i="21"/>
  <c r="I17" i="21"/>
  <c r="Q17" i="21"/>
  <c r="I21" i="21"/>
  <c r="Q21" i="21"/>
  <c r="S21" i="21" s="1"/>
  <c r="Q123" i="5"/>
  <c r="E18" i="26" s="1"/>
  <c r="I18" i="26" s="1"/>
  <c r="K18" i="26" s="1"/>
  <c r="B23" i="21"/>
  <c r="G20" i="21"/>
  <c r="M20" i="21"/>
  <c r="G16" i="14"/>
  <c r="G20" i="14" s="1"/>
  <c r="L14" i="20" s="1"/>
  <c r="O9" i="14"/>
  <c r="O12" i="14" s="1"/>
  <c r="B20" i="20" s="1"/>
  <c r="L37" i="14"/>
  <c r="L40" i="14" s="1"/>
  <c r="E17" i="20" s="1"/>
  <c r="M105" i="14"/>
  <c r="N101" i="14" s="1"/>
  <c r="N105" i="14" s="1"/>
  <c r="O101" i="14" s="1"/>
  <c r="L116" i="14"/>
  <c r="O52" i="14"/>
  <c r="O59" i="14" s="1"/>
  <c r="G15" i="26" l="1"/>
  <c r="I15" i="26"/>
  <c r="I16" i="26" s="1"/>
  <c r="I20" i="26" s="1"/>
  <c r="I29" i="26" s="1"/>
  <c r="I35" i="26" s="1"/>
  <c r="G60" i="26" s="1"/>
  <c r="E16" i="26"/>
  <c r="E20" i="26" s="1"/>
  <c r="G44" i="14"/>
  <c r="G48" i="14" s="1"/>
  <c r="O14" i="20" s="1"/>
  <c r="O72" i="14"/>
  <c r="O76" i="14" s="1"/>
  <c r="R19" i="20"/>
  <c r="O20" i="21"/>
  <c r="S17" i="21"/>
  <c r="I20" i="21"/>
  <c r="Q20" i="21"/>
  <c r="S20" i="21" s="1"/>
  <c r="H23" i="21"/>
  <c r="B41" i="21"/>
  <c r="K22" i="21"/>
  <c r="G22" i="21"/>
  <c r="H16" i="14"/>
  <c r="H20" i="14" s="1"/>
  <c r="L15" i="20" s="1"/>
  <c r="M37" i="14"/>
  <c r="M40" i="14" s="1"/>
  <c r="E18" i="20" s="1"/>
  <c r="P9" i="14"/>
  <c r="P12" i="14" s="1"/>
  <c r="B21" i="20" s="1"/>
  <c r="C21" i="20" s="1"/>
  <c r="C31" i="20" s="1"/>
  <c r="O105" i="14"/>
  <c r="P101" i="14" s="1"/>
  <c r="O109" i="14"/>
  <c r="N18" i="4"/>
  <c r="N52" i="4" s="1"/>
  <c r="N44" i="4" s="1"/>
  <c r="J18" i="4"/>
  <c r="J52" i="4" s="1"/>
  <c r="J44" i="4" s="1"/>
  <c r="F18" i="4"/>
  <c r="F52" i="4" s="1"/>
  <c r="F44" i="4" s="1"/>
  <c r="M18" i="4"/>
  <c r="M52" i="4" s="1"/>
  <c r="M44" i="4" s="1"/>
  <c r="I18" i="4"/>
  <c r="I52" i="4" s="1"/>
  <c r="I44" i="4" s="1"/>
  <c r="E18" i="4"/>
  <c r="E52" i="4" s="1"/>
  <c r="E44" i="4" s="1"/>
  <c r="AB18" i="4"/>
  <c r="AB52" i="4" s="1"/>
  <c r="AB44" i="4" s="1"/>
  <c r="X18" i="4"/>
  <c r="X52" i="4" s="1"/>
  <c r="X44" i="4" s="1"/>
  <c r="T18" i="4"/>
  <c r="T52" i="4" s="1"/>
  <c r="T44" i="4" s="1"/>
  <c r="AC18" i="4"/>
  <c r="AC52" i="4" s="1"/>
  <c r="AC44" i="4" s="1"/>
  <c r="Y18" i="4"/>
  <c r="Y52" i="4" s="1"/>
  <c r="Y44" i="4" s="1"/>
  <c r="U18" i="4"/>
  <c r="U52" i="4" s="1"/>
  <c r="U44" i="4" s="1"/>
  <c r="L18" i="4"/>
  <c r="L52" i="4" s="1"/>
  <c r="L44" i="4" s="1"/>
  <c r="H18" i="4"/>
  <c r="H52" i="4" s="1"/>
  <c r="H44" i="4" s="1"/>
  <c r="O18" i="4"/>
  <c r="O52" i="4" s="1"/>
  <c r="O44" i="4" s="1"/>
  <c r="K18" i="4"/>
  <c r="K52" i="4" s="1"/>
  <c r="K44" i="4" s="1"/>
  <c r="G18" i="4"/>
  <c r="G52" i="4" s="1"/>
  <c r="G44" i="4" s="1"/>
  <c r="AD18" i="4"/>
  <c r="AD52" i="4" s="1"/>
  <c r="AD44" i="4" s="1"/>
  <c r="Z18" i="4"/>
  <c r="Z52" i="4" s="1"/>
  <c r="Z44" i="4" s="1"/>
  <c r="V18" i="4"/>
  <c r="V52" i="4" s="1"/>
  <c r="V44" i="4" s="1"/>
  <c r="AA18" i="4"/>
  <c r="AA52" i="4" s="1"/>
  <c r="AA44" i="4" s="1"/>
  <c r="W18" i="4"/>
  <c r="W52" i="4" s="1"/>
  <c r="W44" i="4" s="1"/>
  <c r="K15" i="26" l="1"/>
  <c r="K16" i="26" s="1"/>
  <c r="K20" i="26" s="1"/>
  <c r="K39" i="26" s="1"/>
  <c r="K52" i="26" s="1"/>
  <c r="G16" i="26"/>
  <c r="G20" i="26" s="1"/>
  <c r="H44" i="14"/>
  <c r="H48" i="14" s="1"/>
  <c r="O15" i="20" s="1"/>
  <c r="P72" i="14"/>
  <c r="P76" i="14" s="1"/>
  <c r="R20" i="20"/>
  <c r="I22" i="21"/>
  <c r="M22" i="21"/>
  <c r="K26" i="21"/>
  <c r="N23" i="21"/>
  <c r="F23" i="21"/>
  <c r="Q9" i="14"/>
  <c r="Q12" i="14" s="1"/>
  <c r="N37" i="14"/>
  <c r="N40" i="14" s="1"/>
  <c r="E19" i="20" s="1"/>
  <c r="I16" i="14"/>
  <c r="I20" i="14" s="1"/>
  <c r="L16" i="20" s="1"/>
  <c r="O116" i="14"/>
  <c r="P52" i="14"/>
  <c r="Q52" i="14"/>
  <c r="Q59" i="14" s="1"/>
  <c r="Q109" i="14"/>
  <c r="Q116" i="14" s="1"/>
  <c r="D18" i="4"/>
  <c r="Q10" i="4"/>
  <c r="S18" i="4"/>
  <c r="AF10" i="4"/>
  <c r="K55" i="26" l="1"/>
  <c r="E60" i="26"/>
  <c r="I60" i="26" s="1"/>
  <c r="I44" i="14"/>
  <c r="I48" i="14" s="1"/>
  <c r="O16" i="20" s="1"/>
  <c r="Q72" i="14"/>
  <c r="Q76" i="14" s="1"/>
  <c r="R72" i="14" s="1"/>
  <c r="R76" i="14" s="1"/>
  <c r="S72" i="14" s="1"/>
  <c r="S76" i="14" s="1"/>
  <c r="T72" i="14" s="1"/>
  <c r="T76" i="14" s="1"/>
  <c r="U72" i="14" s="1"/>
  <c r="U76" i="14" s="1"/>
  <c r="V72" i="14" s="1"/>
  <c r="V76" i="14" s="1"/>
  <c r="W72" i="14" s="1"/>
  <c r="W76" i="14" s="1"/>
  <c r="R21" i="20"/>
  <c r="S21" i="20" s="1"/>
  <c r="S31" i="20" s="1"/>
  <c r="O22" i="21"/>
  <c r="L23" i="21"/>
  <c r="G23" i="21"/>
  <c r="Q22" i="21"/>
  <c r="R23" i="21"/>
  <c r="N26" i="21"/>
  <c r="R9" i="14"/>
  <c r="R12" i="14" s="1"/>
  <c r="L16" i="14"/>
  <c r="L20" i="14" s="1"/>
  <c r="L17" i="20" s="1"/>
  <c r="O37" i="14"/>
  <c r="O40" i="14" s="1"/>
  <c r="E20" i="20" s="1"/>
  <c r="P109" i="14"/>
  <c r="P105" i="14"/>
  <c r="P59" i="14"/>
  <c r="R109" i="14"/>
  <c r="R116" i="14" s="1"/>
  <c r="R52" i="14"/>
  <c r="R59" i="14" s="1"/>
  <c r="S52" i="4"/>
  <c r="AF18" i="4"/>
  <c r="Q18" i="4"/>
  <c r="D52" i="4"/>
  <c r="L44" i="14" l="1"/>
  <c r="L48" i="14" s="1"/>
  <c r="O17" i="20" s="1"/>
  <c r="Q101" i="14"/>
  <c r="Q105" i="14" s="1"/>
  <c r="R101" i="14" s="1"/>
  <c r="R105" i="14" s="1"/>
  <c r="S101" i="14" s="1"/>
  <c r="P126" i="14"/>
  <c r="M23" i="21"/>
  <c r="Q23" i="21" s="1"/>
  <c r="S23" i="21" s="1"/>
  <c r="L26" i="21"/>
  <c r="I23" i="21"/>
  <c r="S22" i="21"/>
  <c r="M44" i="14"/>
  <c r="M48" i="14" s="1"/>
  <c r="O18" i="20" s="1"/>
  <c r="P37" i="14"/>
  <c r="P40" i="14" s="1"/>
  <c r="E21" i="20" s="1"/>
  <c r="M16" i="14"/>
  <c r="M20" i="14" s="1"/>
  <c r="L18" i="20" s="1"/>
  <c r="S9" i="14"/>
  <c r="S12" i="14" s="1"/>
  <c r="S52" i="14"/>
  <c r="S59" i="14" s="1"/>
  <c r="S109" i="14"/>
  <c r="S116" i="14" s="1"/>
  <c r="P116" i="14"/>
  <c r="Q52" i="4"/>
  <c r="D44" i="4"/>
  <c r="Q44" i="4" s="1"/>
  <c r="AF52" i="4"/>
  <c r="S44" i="4"/>
  <c r="AF44" i="4" s="1"/>
  <c r="O23" i="21" l="1"/>
  <c r="O26" i="21" s="1"/>
  <c r="M26" i="21"/>
  <c r="F21" i="20"/>
  <c r="F31" i="20" s="1"/>
  <c r="Q37" i="14"/>
  <c r="Q40" i="14" s="1"/>
  <c r="N16" i="14"/>
  <c r="N20" i="14" s="1"/>
  <c r="L19" i="20" s="1"/>
  <c r="T9" i="14"/>
  <c r="T12" i="14" s="1"/>
  <c r="N44" i="14"/>
  <c r="N48" i="14" s="1"/>
  <c r="O19" i="20" s="1"/>
  <c r="S105" i="14"/>
  <c r="T101" i="14" s="1"/>
  <c r="T109" i="14"/>
  <c r="T116" i="14" s="1"/>
  <c r="T52" i="14"/>
  <c r="T59" i="14" s="1"/>
  <c r="D17" i="4"/>
  <c r="R37" i="14" l="1"/>
  <c r="R40" i="14" s="1"/>
  <c r="U9" i="14"/>
  <c r="U12" i="14" s="1"/>
  <c r="O16" i="14"/>
  <c r="O20" i="14" s="1"/>
  <c r="L20" i="20" s="1"/>
  <c r="O44" i="14"/>
  <c r="O48" i="14" s="1"/>
  <c r="O20" i="20" s="1"/>
  <c r="U52" i="14"/>
  <c r="U59" i="14" s="1"/>
  <c r="U109" i="14"/>
  <c r="T105" i="14"/>
  <c r="U101" i="14" s="1"/>
  <c r="D51" i="4"/>
  <c r="P44" i="14" l="1"/>
  <c r="P48" i="14" s="1"/>
  <c r="O21" i="20" s="1"/>
  <c r="P21" i="20" s="1"/>
  <c r="P31" i="20" s="1"/>
  <c r="S37" i="14"/>
  <c r="S40" i="14" s="1"/>
  <c r="P16" i="14"/>
  <c r="P20" i="14" s="1"/>
  <c r="L21" i="20" s="1"/>
  <c r="M21" i="20" s="1"/>
  <c r="M31" i="20" s="1"/>
  <c r="V9" i="14"/>
  <c r="V12" i="14" s="1"/>
  <c r="U105" i="14"/>
  <c r="V101" i="14" s="1"/>
  <c r="U116" i="14"/>
  <c r="D43" i="4"/>
  <c r="F17" i="4"/>
  <c r="F51" i="4" s="1"/>
  <c r="F43" i="4" s="1"/>
  <c r="E17" i="4"/>
  <c r="Q16" i="14" l="1"/>
  <c r="Q20" i="14" s="1"/>
  <c r="T37" i="14"/>
  <c r="T40" i="14" s="1"/>
  <c r="Q44" i="14"/>
  <c r="Q48" i="14" s="1"/>
  <c r="W9" i="14"/>
  <c r="W12" i="14" s="1"/>
  <c r="V52" i="14"/>
  <c r="V59" i="14" s="1"/>
  <c r="E51" i="4"/>
  <c r="H17" i="4"/>
  <c r="H51" i="4" s="1"/>
  <c r="H43" i="4" s="1"/>
  <c r="B17" i="4"/>
  <c r="R44" i="14" l="1"/>
  <c r="R48" i="14" s="1"/>
  <c r="U37" i="14"/>
  <c r="U40" i="14" s="1"/>
  <c r="R16" i="14"/>
  <c r="R20" i="14" s="1"/>
  <c r="W52" i="14"/>
  <c r="X45" i="14"/>
  <c r="V109" i="14"/>
  <c r="V116" i="14" s="1"/>
  <c r="V105" i="14"/>
  <c r="W101" i="14" s="1"/>
  <c r="G17" i="4"/>
  <c r="E43" i="4"/>
  <c r="B51" i="4"/>
  <c r="S16" i="14" l="1"/>
  <c r="S20" i="14" s="1"/>
  <c r="V37" i="14"/>
  <c r="V40" i="14" s="1"/>
  <c r="S44" i="14"/>
  <c r="S48" i="14" s="1"/>
  <c r="W105" i="14"/>
  <c r="W109" i="14"/>
  <c r="X102" i="14"/>
  <c r="W59" i="14"/>
  <c r="X52" i="14"/>
  <c r="X59" i="14" s="1"/>
  <c r="G51" i="4"/>
  <c r="B43" i="4"/>
  <c r="T44" i="14" l="1"/>
  <c r="T48" i="14" s="1"/>
  <c r="W37" i="14"/>
  <c r="W40" i="14" s="1"/>
  <c r="T16" i="14"/>
  <c r="T20" i="14" s="1"/>
  <c r="W116" i="14"/>
  <c r="X109" i="14"/>
  <c r="X116" i="14" s="1"/>
  <c r="J17" i="4"/>
  <c r="J51" i="4" s="1"/>
  <c r="J43" i="4" s="1"/>
  <c r="G43" i="4"/>
  <c r="I17" i="4"/>
  <c r="U16" i="14" l="1"/>
  <c r="U20" i="14" s="1"/>
  <c r="U44" i="14"/>
  <c r="U48" i="14" s="1"/>
  <c r="I51" i="4"/>
  <c r="K17" i="4"/>
  <c r="K51" i="4" s="1"/>
  <c r="K43" i="4" s="1"/>
  <c r="V44" i="14" l="1"/>
  <c r="V48" i="14" s="1"/>
  <c r="V16" i="14"/>
  <c r="V20" i="14" s="1"/>
  <c r="L17" i="4"/>
  <c r="L51" i="4" s="1"/>
  <c r="L43" i="4" s="1"/>
  <c r="M17" i="4"/>
  <c r="M51" i="4" s="1"/>
  <c r="M43" i="4" s="1"/>
  <c r="I43" i="4"/>
  <c r="AF11" i="4"/>
  <c r="Q11" i="4"/>
  <c r="D14" i="4"/>
  <c r="D30" i="4" s="1"/>
  <c r="D32" i="4" s="1"/>
  <c r="H14" i="4"/>
  <c r="H30" i="4" s="1"/>
  <c r="H32" i="4" s="1"/>
  <c r="L14" i="4"/>
  <c r="L30" i="4" s="1"/>
  <c r="L32" i="4" s="1"/>
  <c r="E14" i="4"/>
  <c r="E30" i="4" s="1"/>
  <c r="E32" i="4" s="1"/>
  <c r="I14" i="4"/>
  <c r="I30" i="4" s="1"/>
  <c r="I32" i="4" s="1"/>
  <c r="M14" i="4"/>
  <c r="M30" i="4" s="1"/>
  <c r="M32" i="4" s="1"/>
  <c r="F14" i="4"/>
  <c r="F30" i="4" s="1"/>
  <c r="F32" i="4" s="1"/>
  <c r="J14" i="4"/>
  <c r="J30" i="4" s="1"/>
  <c r="J32" i="4" s="1"/>
  <c r="G14" i="4"/>
  <c r="G30" i="4" s="1"/>
  <c r="G32" i="4" s="1"/>
  <c r="K14" i="4"/>
  <c r="K30" i="4" s="1"/>
  <c r="K32" i="4" s="1"/>
  <c r="W16" i="14" l="1"/>
  <c r="W20" i="14" s="1"/>
  <c r="W44" i="14"/>
  <c r="W48" i="14" s="1"/>
  <c r="B14" i="4"/>
  <c r="B30" i="4" s="1"/>
  <c r="B32" i="4" s="1"/>
  <c r="G53" i="4"/>
  <c r="G22" i="4"/>
  <c r="G26" i="4" s="1"/>
  <c r="G28" i="4" s="1"/>
  <c r="K53" i="4"/>
  <c r="K22" i="4"/>
  <c r="K26" i="4" s="1"/>
  <c r="K28" i="4" s="1"/>
  <c r="O53" i="4"/>
  <c r="F53" i="4"/>
  <c r="F22" i="4"/>
  <c r="F26" i="4" s="1"/>
  <c r="F28" i="4" s="1"/>
  <c r="J53" i="4"/>
  <c r="J22" i="4"/>
  <c r="J26" i="4" s="1"/>
  <c r="J28" i="4" s="1"/>
  <c r="N53" i="4"/>
  <c r="E53" i="4"/>
  <c r="E22" i="4"/>
  <c r="E26" i="4" s="1"/>
  <c r="E28" i="4" s="1"/>
  <c r="E33" i="4" s="1"/>
  <c r="E34" i="4" s="1"/>
  <c r="E36" i="4" s="1"/>
  <c r="I53" i="4"/>
  <c r="I22" i="4"/>
  <c r="I26" i="4" s="1"/>
  <c r="I28" i="4" s="1"/>
  <c r="I33" i="4" s="1"/>
  <c r="I34" i="4" s="1"/>
  <c r="I36" i="4" s="1"/>
  <c r="M53" i="4"/>
  <c r="M22" i="4"/>
  <c r="M26" i="4" s="1"/>
  <c r="M28" i="4" s="1"/>
  <c r="M33" i="4" s="1"/>
  <c r="M34" i="4" s="1"/>
  <c r="M36" i="4" s="1"/>
  <c r="D53" i="4"/>
  <c r="Q19" i="4"/>
  <c r="D22" i="4"/>
  <c r="D26" i="4" s="1"/>
  <c r="D28" i="4" s="1"/>
  <c r="H53" i="4"/>
  <c r="H22" i="4"/>
  <c r="H26" i="4" s="1"/>
  <c r="H28" i="4" s="1"/>
  <c r="H33" i="4" s="1"/>
  <c r="H34" i="4" s="1"/>
  <c r="H36" i="4" s="1"/>
  <c r="L53" i="4"/>
  <c r="L22" i="4"/>
  <c r="L26" i="4" s="1"/>
  <c r="L28" i="4" s="1"/>
  <c r="L33" i="4" s="1"/>
  <c r="L34" i="4" s="1"/>
  <c r="L36" i="4" s="1"/>
  <c r="N17" i="4" l="1"/>
  <c r="N14" i="4"/>
  <c r="N30" i="4" s="1"/>
  <c r="N32" i="4" s="1"/>
  <c r="D33" i="4"/>
  <c r="D34" i="4" s="1"/>
  <c r="Q53" i="4"/>
  <c r="D56" i="4"/>
  <c r="D45" i="4"/>
  <c r="M56" i="4"/>
  <c r="M45" i="4"/>
  <c r="M48" i="4" s="1"/>
  <c r="I56" i="4"/>
  <c r="I45" i="4"/>
  <c r="I48" i="4" s="1"/>
  <c r="E56" i="4"/>
  <c r="E45" i="4"/>
  <c r="E48" i="4" s="1"/>
  <c r="T53" i="4"/>
  <c r="X53" i="4"/>
  <c r="AB53" i="4"/>
  <c r="S53" i="4"/>
  <c r="AF19" i="4"/>
  <c r="W53" i="4"/>
  <c r="AA53" i="4"/>
  <c r="J33" i="4"/>
  <c r="J34" i="4" s="1"/>
  <c r="J36" i="4" s="1"/>
  <c r="F33" i="4"/>
  <c r="F34" i="4" s="1"/>
  <c r="F36" i="4" s="1"/>
  <c r="K33" i="4"/>
  <c r="K34" i="4" s="1"/>
  <c r="K36" i="4" s="1"/>
  <c r="G33" i="4"/>
  <c r="G34" i="4" s="1"/>
  <c r="G36" i="4" s="1"/>
  <c r="L56" i="4"/>
  <c r="L45" i="4"/>
  <c r="L48" i="4" s="1"/>
  <c r="H56" i="4"/>
  <c r="H45" i="4"/>
  <c r="H48" i="4" s="1"/>
  <c r="V53" i="4"/>
  <c r="Z53" i="4"/>
  <c r="AD53" i="4"/>
  <c r="U53" i="4"/>
  <c r="Y53" i="4"/>
  <c r="AC53" i="4"/>
  <c r="N45" i="4"/>
  <c r="J56" i="4"/>
  <c r="J45" i="4"/>
  <c r="J48" i="4" s="1"/>
  <c r="F56" i="4"/>
  <c r="F45" i="4"/>
  <c r="F48" i="4" s="1"/>
  <c r="O45" i="4"/>
  <c r="K56" i="4"/>
  <c r="K45" i="4"/>
  <c r="K48" i="4" s="1"/>
  <c r="G56" i="4"/>
  <c r="G45" i="4"/>
  <c r="G48" i="4" s="1"/>
  <c r="B53" i="4"/>
  <c r="B22" i="4"/>
  <c r="B26" i="4" s="1"/>
  <c r="B28" i="4" s="1"/>
  <c r="F58" i="4" l="1"/>
  <c r="F61" i="4" s="1"/>
  <c r="J58" i="4"/>
  <c r="J61" i="4" s="1"/>
  <c r="G58" i="4"/>
  <c r="G61" i="4" s="1"/>
  <c r="K58" i="4"/>
  <c r="K61" i="4" s="1"/>
  <c r="H58" i="4"/>
  <c r="H61" i="4" s="1"/>
  <c r="L58" i="4"/>
  <c r="L61" i="4" s="1"/>
  <c r="E58" i="4"/>
  <c r="E61" i="4" s="1"/>
  <c r="I58" i="4"/>
  <c r="I61" i="4" s="1"/>
  <c r="M58" i="4"/>
  <c r="M61" i="4" s="1"/>
  <c r="N51" i="4"/>
  <c r="N22" i="4"/>
  <c r="N26" i="4" s="1"/>
  <c r="N28" i="4" s="1"/>
  <c r="O17" i="4"/>
  <c r="Q9" i="4"/>
  <c r="Q14" i="4" s="1"/>
  <c r="O14" i="4"/>
  <c r="O30" i="4" s="1"/>
  <c r="O32" i="4" s="1"/>
  <c r="B33" i="4"/>
  <c r="B34" i="4" s="1"/>
  <c r="B36" i="4" s="1"/>
  <c r="B38" i="4" s="1"/>
  <c r="AA45" i="4"/>
  <c r="W45" i="4"/>
  <c r="Q45" i="4"/>
  <c r="D48" i="4"/>
  <c r="D58" i="4" s="1"/>
  <c r="B56" i="4"/>
  <c r="B45" i="4"/>
  <c r="B48" i="4" s="1"/>
  <c r="AC45" i="4"/>
  <c r="Y45" i="4"/>
  <c r="U45" i="4"/>
  <c r="AD45" i="4"/>
  <c r="Z45" i="4"/>
  <c r="V45" i="4"/>
  <c r="AF53" i="4"/>
  <c r="S45" i="4"/>
  <c r="AB45" i="4"/>
  <c r="X45" i="4"/>
  <c r="T45" i="4"/>
  <c r="D36" i="4"/>
  <c r="N33" i="4" l="1"/>
  <c r="N34" i="4" s="1"/>
  <c r="B58" i="4"/>
  <c r="B61" i="4" s="1"/>
  <c r="O51" i="4"/>
  <c r="Q17" i="4"/>
  <c r="Q22" i="4" s="1"/>
  <c r="O22" i="4"/>
  <c r="O26" i="4" s="1"/>
  <c r="O28" i="4" s="1"/>
  <c r="O33" i="4" s="1"/>
  <c r="O34" i="4" s="1"/>
  <c r="O36" i="4" s="1"/>
  <c r="N43" i="4"/>
  <c r="N48" i="4" s="1"/>
  <c r="N56" i="4"/>
  <c r="AF45" i="4"/>
  <c r="D61" i="4"/>
  <c r="N58" i="4" l="1"/>
  <c r="Q51" i="4"/>
  <c r="Q56" i="4" s="1"/>
  <c r="O56" i="4"/>
  <c r="O43" i="4"/>
  <c r="S17" i="4"/>
  <c r="S14" i="4"/>
  <c r="S30" i="4" s="1"/>
  <c r="S32" i="4" s="1"/>
  <c r="N36" i="4"/>
  <c r="Q36" i="4" s="1"/>
  <c r="Q34" i="4"/>
  <c r="T17" i="4"/>
  <c r="T14" i="4"/>
  <c r="T30" i="4" s="1"/>
  <c r="T32" i="4" s="1"/>
  <c r="Q28" i="4"/>
  <c r="N61" i="4" l="1"/>
  <c r="T51" i="4"/>
  <c r="T22" i="4"/>
  <c r="T26" i="4" s="1"/>
  <c r="T28" i="4" s="1"/>
  <c r="T33" i="4" s="1"/>
  <c r="T34" i="4" s="1"/>
  <c r="T36" i="4" s="1"/>
  <c r="S51" i="4"/>
  <c r="S22" i="4"/>
  <c r="S26" i="4" s="1"/>
  <c r="S28" i="4" s="1"/>
  <c r="Q43" i="4"/>
  <c r="Q48" i="4" s="1"/>
  <c r="Q58" i="4" s="1"/>
  <c r="Q61" i="4" s="1"/>
  <c r="O48" i="4"/>
  <c r="O58" i="4" s="1"/>
  <c r="O61" i="4" s="1"/>
  <c r="S33" i="4" l="1"/>
  <c r="S34" i="4" s="1"/>
  <c r="S36" i="4" s="1"/>
  <c r="T56" i="4"/>
  <c r="T43" i="4"/>
  <c r="T48" i="4" s="1"/>
  <c r="V17" i="4"/>
  <c r="V14" i="4"/>
  <c r="V30" i="4" s="1"/>
  <c r="V32" i="4" s="1"/>
  <c r="S56" i="4"/>
  <c r="S43" i="4"/>
  <c r="U17" i="4"/>
  <c r="U14" i="4"/>
  <c r="U30" i="4" s="1"/>
  <c r="U32" i="4" s="1"/>
  <c r="T58" i="4" l="1"/>
  <c r="T61" i="4" s="1"/>
  <c r="U51" i="4"/>
  <c r="U22" i="4"/>
  <c r="U26" i="4" s="1"/>
  <c r="U28" i="4" s="1"/>
  <c r="W17" i="4"/>
  <c r="W14" i="4"/>
  <c r="W30" i="4" s="1"/>
  <c r="W32" i="4" s="1"/>
  <c r="V51" i="4"/>
  <c r="V22" i="4"/>
  <c r="V26" i="4" s="1"/>
  <c r="V28" i="4" s="1"/>
  <c r="V33" i="4" s="1"/>
  <c r="V34" i="4" s="1"/>
  <c r="V36" i="4" s="1"/>
  <c r="S48" i="4"/>
  <c r="S58" i="4" s="1"/>
  <c r="S61" i="4" s="1"/>
  <c r="U56" i="4" l="1"/>
  <c r="U43" i="4"/>
  <c r="V56" i="4"/>
  <c r="V43" i="4"/>
  <c r="V48" i="4" s="1"/>
  <c r="X17" i="4"/>
  <c r="X14" i="4"/>
  <c r="X30" i="4" s="1"/>
  <c r="X32" i="4" s="1"/>
  <c r="W51" i="4"/>
  <c r="W22" i="4"/>
  <c r="W26" i="4" s="1"/>
  <c r="W28" i="4" s="1"/>
  <c r="W33" i="4" s="1"/>
  <c r="W34" i="4" s="1"/>
  <c r="W36" i="4" s="1"/>
  <c r="U33" i="4"/>
  <c r="U34" i="4" s="1"/>
  <c r="V58" i="4" l="1"/>
  <c r="V61" i="4" s="1"/>
  <c r="U36" i="4"/>
  <c r="W56" i="4"/>
  <c r="W43" i="4"/>
  <c r="W48" i="4" s="1"/>
  <c r="X51" i="4"/>
  <c r="X22" i="4"/>
  <c r="X26" i="4" s="1"/>
  <c r="X28" i="4" s="1"/>
  <c r="U48" i="4"/>
  <c r="U58" i="4" s="1"/>
  <c r="U61" i="4" l="1"/>
  <c r="W58" i="4"/>
  <c r="W61" i="4" s="1"/>
  <c r="Y17" i="4"/>
  <c r="Y14" i="4"/>
  <c r="Y30" i="4" s="1"/>
  <c r="Y32" i="4" s="1"/>
  <c r="X56" i="4"/>
  <c r="X43" i="4"/>
  <c r="Z17" i="4"/>
  <c r="Z14" i="4"/>
  <c r="Z30" i="4" s="1"/>
  <c r="Z32" i="4" s="1"/>
  <c r="X33" i="4"/>
  <c r="X34" i="4" s="1"/>
  <c r="X36" i="4" l="1"/>
  <c r="X48" i="4"/>
  <c r="X58" i="4" s="1"/>
  <c r="Y51" i="4"/>
  <c r="Y22" i="4"/>
  <c r="Y26" i="4" s="1"/>
  <c r="Y28" i="4" s="1"/>
  <c r="Z51" i="4"/>
  <c r="Z22" i="4"/>
  <c r="Z26" i="4" s="1"/>
  <c r="Z28" i="4" s="1"/>
  <c r="Z33" i="4" s="1"/>
  <c r="Z34" i="4" s="1"/>
  <c r="Z36" i="4" s="1"/>
  <c r="D38" i="4"/>
  <c r="X61" i="4" l="1"/>
  <c r="AB17" i="4"/>
  <c r="AB14" i="4"/>
  <c r="AB30" i="4" s="1"/>
  <c r="AB32" i="4" s="1"/>
  <c r="AA17" i="4"/>
  <c r="AA14" i="4"/>
  <c r="AA30" i="4" s="1"/>
  <c r="AA32" i="4" s="1"/>
  <c r="Y33" i="4"/>
  <c r="Y34" i="4" s="1"/>
  <c r="Z56" i="4"/>
  <c r="Z43" i="4"/>
  <c r="Z48" i="4" s="1"/>
  <c r="Y56" i="4"/>
  <c r="Y43" i="4"/>
  <c r="E38" i="4"/>
  <c r="Z58" i="4" l="1"/>
  <c r="Z61" i="4" s="1"/>
  <c r="Y48" i="4"/>
  <c r="Y58" i="4" s="1"/>
  <c r="Y36" i="4"/>
  <c r="AA51" i="4"/>
  <c r="AA22" i="4"/>
  <c r="AA26" i="4" s="1"/>
  <c r="AA28" i="4" s="1"/>
  <c r="AB51" i="4"/>
  <c r="AB22" i="4"/>
  <c r="AB26" i="4" s="1"/>
  <c r="AB28" i="4" s="1"/>
  <c r="AB33" i="4" s="1"/>
  <c r="AB34" i="4" s="1"/>
  <c r="AB36" i="4" s="1"/>
  <c r="AC17" i="4"/>
  <c r="AC14" i="4"/>
  <c r="AC30" i="4" s="1"/>
  <c r="AC32" i="4" s="1"/>
  <c r="F38" i="4"/>
  <c r="AA33" i="4" l="1"/>
  <c r="AA34" i="4" s="1"/>
  <c r="AC51" i="4"/>
  <c r="AC22" i="4"/>
  <c r="AC26" i="4" s="1"/>
  <c r="AC28" i="4" s="1"/>
  <c r="AC33" i="4" s="1"/>
  <c r="AC34" i="4" s="1"/>
  <c r="AC36" i="4" s="1"/>
  <c r="AB56" i="4"/>
  <c r="AB43" i="4"/>
  <c r="AB48" i="4" s="1"/>
  <c r="AA56" i="4"/>
  <c r="AA43" i="4"/>
  <c r="Y61" i="4"/>
  <c r="AD17" i="4"/>
  <c r="AD14" i="4"/>
  <c r="AD30" i="4" s="1"/>
  <c r="AD32" i="4" s="1"/>
  <c r="AF9" i="4"/>
  <c r="AF14" i="4" s="1"/>
  <c r="G38" i="4"/>
  <c r="AB58" i="4" l="1"/>
  <c r="AB61" i="4" s="1"/>
  <c r="AA48" i="4"/>
  <c r="AA58" i="4" s="1"/>
  <c r="AD51" i="4"/>
  <c r="AD22" i="4"/>
  <c r="AD26" i="4" s="1"/>
  <c r="AD28" i="4" s="1"/>
  <c r="AF17" i="4"/>
  <c r="AF22" i="4" s="1"/>
  <c r="AC56" i="4"/>
  <c r="AC43" i="4"/>
  <c r="AC48" i="4" s="1"/>
  <c r="AA36" i="4"/>
  <c r="H38" i="4"/>
  <c r="AC58" i="4" l="1"/>
  <c r="AC61" i="4" s="1"/>
  <c r="AD33" i="4"/>
  <c r="AD34" i="4" s="1"/>
  <c r="AF28" i="4"/>
  <c r="AD56" i="4"/>
  <c r="AF51" i="4"/>
  <c r="AF56" i="4" s="1"/>
  <c r="AD43" i="4"/>
  <c r="AA61" i="4"/>
  <c r="I38" i="4"/>
  <c r="AD48" i="4" l="1"/>
  <c r="AD58" i="4" s="1"/>
  <c r="AF43" i="4"/>
  <c r="AF48" i="4" s="1"/>
  <c r="AF58" i="4" s="1"/>
  <c r="AD36" i="4"/>
  <c r="AF36" i="4" s="1"/>
  <c r="AF34" i="4"/>
  <c r="J38" i="4"/>
  <c r="AF61" i="4" l="1"/>
  <c r="AD61" i="4"/>
  <c r="K38" i="4"/>
  <c r="L38" i="4" l="1"/>
  <c r="M38" i="4" l="1"/>
  <c r="N38" i="4" l="1"/>
  <c r="O38" i="4" l="1"/>
  <c r="O40" i="4" l="1"/>
  <c r="S38" i="4"/>
  <c r="S40" i="4" l="1"/>
  <c r="T38" i="4"/>
  <c r="U38" i="4" l="1"/>
  <c r="T40" i="4"/>
  <c r="V38" i="4" l="1"/>
  <c r="U40" i="4"/>
  <c r="W38" i="4" l="1"/>
  <c r="B35" i="20" s="1"/>
  <c r="D17" i="22" s="1"/>
  <c r="V40" i="4"/>
  <c r="H17" i="22" l="1"/>
  <c r="X38" i="4"/>
  <c r="W40" i="4"/>
  <c r="B36" i="20" l="1"/>
  <c r="C19" i="22" s="1"/>
  <c r="D19" i="22" s="1"/>
  <c r="Y38" i="4"/>
  <c r="B37" i="20" s="1"/>
  <c r="C20" i="22" s="1"/>
  <c r="G20" i="22" s="1"/>
  <c r="X40" i="4"/>
  <c r="G19" i="22" l="1"/>
  <c r="H19" i="22" s="1"/>
  <c r="H20" i="22" s="1"/>
  <c r="D20" i="22"/>
  <c r="Z38" i="4"/>
  <c r="Y40" i="4"/>
  <c r="B38" i="20" l="1"/>
  <c r="C21" i="22" s="1"/>
  <c r="G21" i="22" s="1"/>
  <c r="H21" i="22" s="1"/>
  <c r="AA38" i="4"/>
  <c r="B39" i="20" s="1"/>
  <c r="C22" i="22" s="1"/>
  <c r="G22" i="22" s="1"/>
  <c r="Z40" i="4"/>
  <c r="D21" i="22" l="1"/>
  <c r="D22" i="22" s="1"/>
  <c r="H22" i="22"/>
  <c r="AB38" i="4"/>
  <c r="AA40" i="4"/>
  <c r="B40" i="20" l="1"/>
  <c r="C23" i="22" s="1"/>
  <c r="G23" i="22" s="1"/>
  <c r="H23" i="22" s="1"/>
  <c r="AC38" i="4"/>
  <c r="B41" i="20" s="1"/>
  <c r="AB40" i="4"/>
  <c r="C24" i="22" l="1"/>
  <c r="G24" i="22" s="1"/>
  <c r="H24" i="22" s="1"/>
  <c r="D23" i="22"/>
  <c r="AD38" i="4"/>
  <c r="AC40" i="4"/>
  <c r="D24" i="22" l="1"/>
  <c r="B42" i="20"/>
  <c r="C25" i="22" s="1"/>
  <c r="G25" i="22" s="1"/>
  <c r="H25" i="22" s="1"/>
  <c r="AH38" i="4"/>
  <c r="AI38" i="4" s="1"/>
  <c r="AJ38" i="4" s="1"/>
  <c r="AK38" i="4" s="1"/>
  <c r="AL38" i="4" s="1"/>
  <c r="AL40" i="4" s="1"/>
  <c r="AD40" i="4"/>
  <c r="AJ40" i="4" l="1"/>
  <c r="AH40" i="4"/>
  <c r="AI40" i="4"/>
  <c r="AK40" i="4"/>
  <c r="D25" i="22"/>
  <c r="B43" i="20"/>
  <c r="C26" i="22" s="1"/>
  <c r="G26" i="22" s="1"/>
  <c r="H26" i="22" s="1"/>
  <c r="B29" i="14"/>
  <c r="B31" i="14" s="1"/>
  <c r="J27" i="14"/>
  <c r="C57" i="14" s="1"/>
  <c r="C59" i="14" s="1"/>
  <c r="D26" i="22" l="1"/>
  <c r="B44" i="20"/>
  <c r="C27" i="22" s="1"/>
  <c r="G27" i="22" s="1"/>
  <c r="H27" i="22" s="1"/>
  <c r="H114" i="14"/>
  <c r="H116" i="14" s="1"/>
  <c r="G57" i="14"/>
  <c r="G59" i="14" s="1"/>
  <c r="J29" i="14"/>
  <c r="J31" i="14" s="1"/>
  <c r="F114" i="14"/>
  <c r="F116" i="14" s="1"/>
  <c r="G114" i="14"/>
  <c r="G116" i="14" s="1"/>
  <c r="B57" i="14"/>
  <c r="B59" i="14" s="1"/>
  <c r="E57" i="14"/>
  <c r="E59" i="14" s="1"/>
  <c r="F57" i="14"/>
  <c r="F59" i="14" s="1"/>
  <c r="I114" i="14"/>
  <c r="I116" i="14" s="1"/>
  <c r="I57" i="14"/>
  <c r="I59" i="14" s="1"/>
  <c r="E114" i="14"/>
  <c r="E116" i="14" s="1"/>
  <c r="D57" i="14"/>
  <c r="D59" i="14" s="1"/>
  <c r="D114" i="14"/>
  <c r="D116" i="14" s="1"/>
  <c r="H57" i="14"/>
  <c r="H59" i="14" s="1"/>
  <c r="B114" i="14"/>
  <c r="B116" i="14" s="1"/>
  <c r="D27" i="22" l="1"/>
  <c r="B45" i="20"/>
  <c r="C28" i="22" s="1"/>
  <c r="G28" i="22" s="1"/>
  <c r="H28" i="22" s="1"/>
  <c r="C114" i="14"/>
  <c r="C116" i="14" s="1"/>
  <c r="J112" i="14"/>
  <c r="J114" i="14" s="1"/>
  <c r="J116" i="14" s="1"/>
  <c r="D28" i="22" l="1"/>
  <c r="B46" i="20"/>
  <c r="C29" i="22" s="1"/>
  <c r="G29" i="22" s="1"/>
  <c r="H29" i="22" s="1"/>
  <c r="D29" i="22" l="1"/>
  <c r="B47" i="20"/>
  <c r="C30" i="22" s="1"/>
  <c r="G30" i="22" l="1"/>
  <c r="H30" i="22" s="1"/>
  <c r="H34" i="22" s="1"/>
  <c r="C31" i="22"/>
  <c r="D30" i="22"/>
  <c r="D34" i="22" s="1"/>
  <c r="C47" i="20"/>
  <c r="H36" i="22" l="1"/>
  <c r="B47" i="21" l="1"/>
  <c r="E11" i="21"/>
  <c r="H11" i="21"/>
  <c r="R11" i="21" l="1"/>
  <c r="F11" i="21"/>
  <c r="G11" i="21" l="1"/>
  <c r="Q11" i="21" s="1"/>
  <c r="I11" i="21" l="1"/>
  <c r="S11" i="21"/>
  <c r="H13" i="21" l="1"/>
  <c r="E13" i="21"/>
  <c r="B50" i="21"/>
  <c r="E8" i="26" s="1"/>
  <c r="G8" i="26" s="1"/>
  <c r="B14" i="21"/>
  <c r="B30" i="21" s="1"/>
  <c r="B39" i="21" s="1"/>
  <c r="B42" i="21" s="1"/>
  <c r="B44" i="21" s="1"/>
  <c r="B33" i="21" s="1"/>
  <c r="B34" i="21" s="1"/>
  <c r="B36" i="21" s="1"/>
  <c r="E14" i="21" l="1"/>
  <c r="E26" i="21" s="1"/>
  <c r="R13" i="21"/>
  <c r="R14" i="21" s="1"/>
  <c r="R26" i="21" s="1"/>
  <c r="F13" i="21"/>
  <c r="F14" i="21" s="1"/>
  <c r="F26" i="21" s="1"/>
  <c r="H14" i="21"/>
  <c r="H26" i="21" s="1"/>
  <c r="G13" i="21" l="1"/>
  <c r="Q13" i="21" l="1"/>
  <c r="I13" i="21"/>
  <c r="I14" i="21" s="1"/>
  <c r="I26" i="21" s="1"/>
  <c r="G14" i="21"/>
  <c r="G26" i="21" s="1"/>
  <c r="S13" i="21" l="1"/>
  <c r="S14" i="21" s="1"/>
  <c r="S26" i="21" s="1"/>
  <c r="Q14" i="21"/>
  <c r="Q26" i="21" s="1"/>
  <c r="S28" i="21" l="1"/>
  <c r="B48" i="21"/>
  <c r="E7" i="26" l="1"/>
  <c r="G7" i="26" s="1"/>
  <c r="B55" i="21"/>
  <c r="B49" i="21"/>
  <c r="E6" i="26" l="1"/>
  <c r="B51" i="21"/>
  <c r="B54" i="21" s="1"/>
  <c r="B56" i="21" s="1"/>
  <c r="G6" i="26" l="1"/>
  <c r="G10" i="26" s="1"/>
  <c r="E10" i="26"/>
  <c r="E28" i="26" s="1"/>
  <c r="E29" i="26" s="1"/>
  <c r="E35" i="26" s="1"/>
  <c r="G59" i="26" l="1"/>
  <c r="G62" i="26" s="1"/>
  <c r="G35" i="26"/>
  <c r="G37" i="26" s="1"/>
  <c r="G39" i="26" s="1"/>
  <c r="G40" i="26" s="1"/>
  <c r="G52" i="26" s="1"/>
  <c r="E59" i="26" s="1"/>
  <c r="I59" i="26" l="1"/>
  <c r="I62" i="26" s="1"/>
  <c r="E62" i="26"/>
</calcChain>
</file>

<file path=xl/sharedStrings.xml><?xml version="1.0" encoding="utf-8"?>
<sst xmlns="http://schemas.openxmlformats.org/spreadsheetml/2006/main" count="1100" uniqueCount="373">
  <si>
    <t>Description</t>
  </si>
  <si>
    <t>Total</t>
  </si>
  <si>
    <t>Total Federal Timing Differences</t>
  </si>
  <si>
    <t>DEFERRED TAXES</t>
  </si>
  <si>
    <t>State Rate</t>
  </si>
  <si>
    <t>State Deferred Taxes</t>
  </si>
  <si>
    <t>Federal Timing Difference</t>
  </si>
  <si>
    <t>Federal Tax Rate</t>
  </si>
  <si>
    <t>FBOS</t>
  </si>
  <si>
    <t>Federal Deferred Taxes</t>
  </si>
  <si>
    <t>Total Deferred Taxes Activity</t>
  </si>
  <si>
    <t>Cummulative Deferred Taxes</t>
  </si>
  <si>
    <t>FEDERAL DEFERRED TAXES</t>
  </si>
  <si>
    <t>STATE DEFERRED TAXES</t>
  </si>
  <si>
    <t>Book Depreciation</t>
  </si>
  <si>
    <t>MACRS 20 Year Property</t>
  </si>
  <si>
    <t>Vintage Year</t>
  </si>
  <si>
    <t>Depr Basis</t>
  </si>
  <si>
    <t>Amount</t>
  </si>
  <si>
    <t>Bonus Depreciation</t>
  </si>
  <si>
    <t>AFUDC Debt</t>
  </si>
  <si>
    <t>AFUDC Equity</t>
  </si>
  <si>
    <t>Less:</t>
  </si>
  <si>
    <t>AFUDC Equity - Depr</t>
  </si>
  <si>
    <t>AFUDC Debt - Depr</t>
  </si>
  <si>
    <t>Book Depr Rate</t>
  </si>
  <si>
    <t>Type</t>
  </si>
  <si>
    <t>Book Depr on AFUDC Debt</t>
  </si>
  <si>
    <t>Tax Depr on CPI</t>
  </si>
  <si>
    <t>Total StateTiming Difference</t>
  </si>
  <si>
    <t>Tax Depreciation - Federal</t>
  </si>
  <si>
    <t>Tax Depreciation - State</t>
  </si>
  <si>
    <t>State Timing Differences</t>
  </si>
  <si>
    <t>Total Federal Deferred Taxes</t>
  </si>
  <si>
    <t>Total State Deferred Taxes</t>
  </si>
  <si>
    <t>Adjusted Book Depr</t>
  </si>
  <si>
    <t>Florida Power &amp; Light Co</t>
  </si>
  <si>
    <t>Calculation of Deferred Income Taxes</t>
  </si>
  <si>
    <t>13 Month Average</t>
  </si>
  <si>
    <t>MACRS 15 Year Property</t>
  </si>
  <si>
    <t>Total Federal Tax Depreciation - Other Production</t>
  </si>
  <si>
    <t>Total State Tax Depreciation - Other Production</t>
  </si>
  <si>
    <t>Other Production - 20 Year Property - TAX</t>
  </si>
  <si>
    <t>Total Deferred Tax Activity</t>
  </si>
  <si>
    <t>Transmission Plant - 15 Year Property - TAX</t>
  </si>
  <si>
    <t>State Depreciation Adjustment - 1/7 Amort of Bonus</t>
  </si>
  <si>
    <t>Depr Excl Bonus</t>
  </si>
  <si>
    <t>Tax Basis Additions</t>
  </si>
  <si>
    <t>Total Federal Tax Depreciation - Transmission Plant</t>
  </si>
  <si>
    <t>Total State Tax Depreciation - Transmission Plant</t>
  </si>
  <si>
    <t>CPI - Other Prod</t>
  </si>
  <si>
    <t>CPI - Trans</t>
  </si>
  <si>
    <t>Transmission - 15 Year Property - TAX</t>
  </si>
  <si>
    <t>Okeechobee Plant Site</t>
  </si>
  <si>
    <t>Florida Power &amp; Light Company</t>
  </si>
  <si>
    <t>Plant in Service</t>
  </si>
  <si>
    <t>Beginning Balance</t>
  </si>
  <si>
    <t>Additions</t>
  </si>
  <si>
    <t>Retirements</t>
  </si>
  <si>
    <t>Ending Balance</t>
  </si>
  <si>
    <t>Reserve Balance</t>
  </si>
  <si>
    <t>Beginning Reserve Bal</t>
  </si>
  <si>
    <t>Rsv Adj</t>
  </si>
  <si>
    <t>Ending Reserve Balance</t>
  </si>
  <si>
    <t>Dec - 2015</t>
  </si>
  <si>
    <t>2015</t>
  </si>
  <si>
    <t>Jan - 2016</t>
  </si>
  <si>
    <t>Feb - 2016</t>
  </si>
  <si>
    <t>Mar - 2016</t>
  </si>
  <si>
    <t>Apr - 2016</t>
  </si>
  <si>
    <t>May - 2016</t>
  </si>
  <si>
    <t>Jun - 2016</t>
  </si>
  <si>
    <t>Jul - 2016</t>
  </si>
  <si>
    <t>Aug - 2016</t>
  </si>
  <si>
    <t>Sep - 2016</t>
  </si>
  <si>
    <t>Oct - 2016</t>
  </si>
  <si>
    <t>Nov - 2016</t>
  </si>
  <si>
    <t>Dec - 2016</t>
  </si>
  <si>
    <t>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</si>
  <si>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</si>
  <si>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</si>
  <si>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</si>
  <si>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</si>
  <si>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</si>
  <si>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</si>
  <si>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</si>
  <si>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</si>
  <si>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</si>
  <si>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</si>
  <si>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</si>
  <si>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</si>
  <si>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</si>
  <si>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</si>
  <si>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</si>
  <si>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</si>
  <si>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</si>
  <si>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</si>
  <si>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</si>
  <si>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</si>
  <si>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</si>
  <si>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</si>
  <si>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</si>
  <si>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</si>
  <si>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</si>
  <si>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</si>
  <si>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</si>
  <si>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</si>
  <si>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</si>
  <si>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</si>
  <si>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</si>
  <si>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</si>
  <si>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</si>
  <si>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</si>
  <si>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</si>
  <si>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</si>
  <si>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</si>
  <si>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</si>
  <si>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2019</t>
  </si>
  <si>
    <t>Transmission</t>
  </si>
  <si>
    <t>Other Generation</t>
  </si>
  <si>
    <t>Cash Expenditures</t>
  </si>
  <si>
    <t>Generation</t>
  </si>
  <si>
    <t>OKB Plant in Service Calculation</t>
  </si>
  <si>
    <t>Year 2019</t>
  </si>
  <si>
    <t>Months in Service</t>
  </si>
  <si>
    <t>Book Depreciable Plant in Service - Beg Bal.</t>
  </si>
  <si>
    <t>Okeechobee Limited Scope - Generation</t>
  </si>
  <si>
    <t xml:space="preserve">   Plant Account Total </t>
  </si>
  <si>
    <t xml:space="preserve">     </t>
  </si>
  <si>
    <t xml:space="preserve">     Total Plant in Service - Beg. Bal.</t>
  </si>
  <si>
    <t xml:space="preserve">        Plant Account Total </t>
  </si>
  <si>
    <t xml:space="preserve">     Accumulated Depreciation - Beg. Bal.</t>
  </si>
  <si>
    <t xml:space="preserve">        Okeechobee Limited Scope - Generation</t>
  </si>
  <si>
    <t xml:space="preserve">          Net Plant in Service - Beg. Bal.</t>
  </si>
  <si>
    <t>Okeechobee Limited Scope - Transmission</t>
  </si>
  <si>
    <t xml:space="preserve">        Okeechobee Limited Scope - Transmission</t>
  </si>
  <si>
    <t>Okeechobee Limited Scope</t>
  </si>
  <si>
    <t xml:space="preserve">        Okeechobee Limited Scope</t>
  </si>
  <si>
    <t>Substation</t>
  </si>
  <si>
    <t>TRANSMISSION PROPERTY</t>
  </si>
  <si>
    <t>TOTAL OKEECHOBEE SITE</t>
  </si>
  <si>
    <t>OKEECHOBEE SITE</t>
  </si>
  <si>
    <t>Basis Adjustments</t>
  </si>
  <si>
    <t>Total AFUDC</t>
  </si>
  <si>
    <t>Tax Basis Excl AFUDC</t>
  </si>
  <si>
    <t>CPI</t>
  </si>
  <si>
    <t>Tax Basis</t>
  </si>
  <si>
    <t>v2019</t>
  </si>
  <si>
    <t>30%
Bonus</t>
  </si>
  <si>
    <t>Tax Depr Basis</t>
  </si>
  <si>
    <t>Bonus Depreciation @ 30%</t>
  </si>
  <si>
    <t>Book Basis</t>
  </si>
  <si>
    <t>AFUDC</t>
  </si>
  <si>
    <t>Tax Depreciation Totals</t>
  </si>
  <si>
    <t>Federal Tax Depreciation</t>
  </si>
  <si>
    <t>State Tax Depreciation</t>
  </si>
  <si>
    <t>Depreciation Calculations</t>
  </si>
  <si>
    <t>Construction Period Interest (FYI Only - Incl in Tax Depr)</t>
  </si>
  <si>
    <t>Construction Period Interest (CPI)</t>
  </si>
  <si>
    <t>CAPEX</t>
  </si>
  <si>
    <t>Book Depreciation - Other Generation</t>
  </si>
  <si>
    <t>Book Depreciation - Transmission</t>
  </si>
  <si>
    <t>Book Depreciation - Substation</t>
  </si>
  <si>
    <t>Total Book Depreciation:</t>
  </si>
  <si>
    <t>check</t>
  </si>
  <si>
    <t>OTHER GENERATION PROPERTY</t>
  </si>
  <si>
    <t>Other Generation - 20 Year Property - TAX</t>
  </si>
  <si>
    <t>Depr Group: SAP FERC Function</t>
  </si>
  <si>
    <t>Capital Components</t>
  </si>
  <si>
    <t>Depr Group</t>
  </si>
  <si>
    <t>Depr Group: Plant Site</t>
  </si>
  <si>
    <t>WBS L4</t>
  </si>
  <si>
    <t>Okeechobee Site-Other Gen</t>
  </si>
  <si>
    <t>OCEC - DEVELOPMENT</t>
  </si>
  <si>
    <t>Bonus Eligible Capex Closing</t>
  </si>
  <si>
    <t>Closings - AFUDC Debt</t>
  </si>
  <si>
    <t>Closings - AFUDC Equity</t>
  </si>
  <si>
    <t>Closings - CPI</t>
  </si>
  <si>
    <t>Closings - Non-AFUDC</t>
  </si>
  <si>
    <t>Okeechobee Transmission-Base</t>
  </si>
  <si>
    <t>OCEC - GSU</t>
  </si>
  <si>
    <t>CWIP Activity</t>
  </si>
  <si>
    <t>Plant Closings</t>
  </si>
  <si>
    <t>Total Book Closings</t>
  </si>
  <si>
    <t>CPI Closed to Plant</t>
  </si>
  <si>
    <t>Other Generation:</t>
  </si>
  <si>
    <t>TOTAL</t>
  </si>
  <si>
    <t>Book Additions per UI</t>
  </si>
  <si>
    <t>LTD</t>
  </si>
  <si>
    <t>Tax Depreciation - Excluding CPI</t>
  </si>
  <si>
    <t>2019 Okeechobee Unit Limited Scope Adjustment</t>
  </si>
  <si>
    <t>Total Transmission</t>
  </si>
  <si>
    <t>Function %</t>
  </si>
  <si>
    <t>Breakout of Transmission Plant</t>
  </si>
  <si>
    <r>
      <rPr>
        <sz val="9"/>
        <color rgb="FF0000FF"/>
        <rFont val="Arial"/>
        <family val="2"/>
      </rPr>
      <t>JUNE 2019</t>
    </r>
    <r>
      <rPr>
        <sz val="9"/>
        <color theme="1"/>
        <rFont val="Arial"/>
        <family val="2"/>
      </rPr>
      <t xml:space="preserve"> Balance</t>
    </r>
  </si>
  <si>
    <r>
      <rPr>
        <sz val="9"/>
        <color rgb="FF0000FF"/>
        <rFont val="Arial"/>
        <family val="2"/>
      </rPr>
      <t>JULY 2019</t>
    </r>
    <r>
      <rPr>
        <sz val="9"/>
        <color theme="1"/>
        <rFont val="Arial"/>
        <family val="2"/>
      </rPr>
      <t xml:space="preserve"> Balance</t>
    </r>
  </si>
  <si>
    <t>Balance</t>
  </si>
  <si>
    <t>13 Month Avg</t>
  </si>
  <si>
    <t>PLANT IN SERVICE</t>
  </si>
  <si>
    <t>ACCUM RESERVE</t>
  </si>
  <si>
    <t>Deferred Taxes</t>
  </si>
  <si>
    <t>CURRENT TAX EXPENSE</t>
  </si>
  <si>
    <t>DEFERRED TAX EXPENSE</t>
  </si>
  <si>
    <t>TOTAL TAX EXPENSE</t>
  </si>
  <si>
    <t>Pre-Tax</t>
  </si>
  <si>
    <t>Federal</t>
  </si>
  <si>
    <t>Total Fed</t>
  </si>
  <si>
    <t>State</t>
  </si>
  <si>
    <t>Pre-Tax Book Income</t>
  </si>
  <si>
    <t>Total Pre-Tax Book Income</t>
  </si>
  <si>
    <t>Permanent Differences:</t>
  </si>
  <si>
    <t>Temporary Differences:</t>
  </si>
  <si>
    <t>O&amp;M Expenses</t>
  </si>
  <si>
    <t>Depreciation Expense</t>
  </si>
  <si>
    <t>Taxes Other than Income</t>
  </si>
  <si>
    <t>Tax Depreciation - State Difference</t>
  </si>
  <si>
    <t>Book Depr - CAPEX</t>
  </si>
  <si>
    <t>Book Depr - AFUDC Debt</t>
  </si>
  <si>
    <t>Book Depr - AFUDC Equity</t>
  </si>
  <si>
    <t>Interest Expense</t>
  </si>
  <si>
    <t>Tax Depreciation - State Diff</t>
  </si>
  <si>
    <t>Permanent Differences</t>
  </si>
  <si>
    <t>Temporary Differences</t>
  </si>
  <si>
    <t>State Tax Deduction</t>
  </si>
  <si>
    <t>Federal Taxable Income</t>
  </si>
  <si>
    <t>State Taxable Income</t>
  </si>
  <si>
    <t>State Tax Rate</t>
  </si>
  <si>
    <t>Current State Tax Expense</t>
  </si>
  <si>
    <t>Totals</t>
  </si>
  <si>
    <t>Current Federal Tax Expense</t>
  </si>
  <si>
    <t>Proration of Accumulated Deferred Income Taxes</t>
  </si>
  <si>
    <t>[A]</t>
  </si>
  <si>
    <t>[B]</t>
  </si>
  <si>
    <t>[C]</t>
  </si>
  <si>
    <t>[D]</t>
  </si>
  <si>
    <t>[E]</t>
  </si>
  <si>
    <t>[F]</t>
  </si>
  <si>
    <t>From Col [A]</t>
  </si>
  <si>
    <t>A  *  D/Total C</t>
  </si>
  <si>
    <t>From Col [E]</t>
  </si>
  <si>
    <t>Acct 282</t>
  </si>
  <si>
    <t xml:space="preserve">Future </t>
  </si>
  <si>
    <t>Prorated</t>
  </si>
  <si>
    <t>Ledger</t>
  </si>
  <si>
    <t>Days to</t>
  </si>
  <si>
    <t>Days in</t>
  </si>
  <si>
    <t>Monthly</t>
  </si>
  <si>
    <t>Month</t>
  </si>
  <si>
    <t>Activity</t>
  </si>
  <si>
    <t>Prorate</t>
  </si>
  <si>
    <t>Test Period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</si>
  <si>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</si>
  <si>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</si>
  <si>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</si>
  <si>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</si>
  <si>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</si>
  <si>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</si>
  <si>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</si>
  <si>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</si>
  <si>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</si>
  <si>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</si>
  <si>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</si>
  <si>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</si>
  <si>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12 Month Rolling  Data</t>
  </si>
  <si>
    <t>Adjustment to Decrease ADIT to Prorated 13 Month Average</t>
  </si>
  <si>
    <t>CDR View Report: TAX CWIP &amp; Closings by Function  (Private Report)</t>
  </si>
  <si>
    <t>CDR: 2016 Rate Case v3</t>
  </si>
  <si>
    <t>OCEC - CT</t>
  </si>
  <si>
    <t>OCEC - EPC</t>
  </si>
  <si>
    <t>OCEC - HRSG</t>
  </si>
  <si>
    <t>OCEC - NON-EPC CONSTRUCTION</t>
  </si>
  <si>
    <t>OCEC - SITE SUPPORT</t>
  </si>
  <si>
    <t>OCEC - ST</t>
  </si>
  <si>
    <t>OCEC - STARTUP &amp; COMMISSIONING</t>
  </si>
  <si>
    <t>OCEC - POWER SYSTEMS</t>
  </si>
  <si>
    <t>Okeechobee Site-Transmission Deferred</t>
  </si>
  <si>
    <t>OCEC TRANS SUPPORT</t>
  </si>
  <si>
    <t>Closings - Deferred Debits</t>
  </si>
  <si>
    <t>Source:  UI Export File  "TAX CWIP &amp; Closings by Function 2016-01-30 11-33-08(281).xlsx"</t>
  </si>
  <si>
    <t>Filtered to Depr Group Plant Site "Okeechobee Site"</t>
  </si>
  <si>
    <t>AFUDC Debt Total</t>
  </si>
  <si>
    <t>AFUDC Equity Total</t>
  </si>
  <si>
    <t>Bonus Eligible Capex Closing Total</t>
  </si>
  <si>
    <t>Cash Expenditures Total</t>
  </si>
  <si>
    <t>Closings - AFUDC Debt Total</t>
  </si>
  <si>
    <t>Closings - AFUDC Equity Total</t>
  </si>
  <si>
    <t>Closings - CPI Total</t>
  </si>
  <si>
    <t>Closings - Non-AFUDC Total</t>
  </si>
  <si>
    <t>CPI Total</t>
  </si>
  <si>
    <t>Closings - Deferred Debits Total</t>
  </si>
  <si>
    <t>Grand Total</t>
  </si>
  <si>
    <t>Total CWIP Spend</t>
  </si>
  <si>
    <t>ignore/exclude</t>
  </si>
  <si>
    <t>Transmission (including GSU's)</t>
  </si>
  <si>
    <t>Transmission - GSUs Only</t>
  </si>
  <si>
    <t>Transmission (Excluding GSU's)</t>
  </si>
  <si>
    <t>GSUs</t>
  </si>
  <si>
    <t>UI</t>
  </si>
  <si>
    <t>Reg Acg</t>
  </si>
  <si>
    <t>Diff</t>
  </si>
  <si>
    <t>GSU's</t>
  </si>
  <si>
    <t>Okeechobee Limited Scope - GSUs</t>
  </si>
  <si>
    <t>Book Depreciation - GSUs</t>
  </si>
  <si>
    <r>
      <t xml:space="preserve">Book Depreciable </t>
    </r>
    <r>
      <rPr>
        <b/>
        <u/>
        <sz val="7"/>
        <rFont val="Arial"/>
        <family val="2"/>
      </rPr>
      <t>Plant in Service</t>
    </r>
    <r>
      <rPr>
        <b/>
        <sz val="7"/>
        <rFont val="Arial"/>
        <family val="2"/>
      </rPr>
      <t xml:space="preserve"> - Beg Bal.</t>
    </r>
  </si>
  <si>
    <r>
      <t xml:space="preserve">     </t>
    </r>
    <r>
      <rPr>
        <b/>
        <u/>
        <sz val="7"/>
        <rFont val="Arial"/>
        <family val="2"/>
      </rPr>
      <t>Accumulated Depreciation</t>
    </r>
    <r>
      <rPr>
        <b/>
        <sz val="7"/>
        <rFont val="Arial"/>
        <family val="2"/>
      </rPr>
      <t xml:space="preserve"> - Beg. Bal.</t>
    </r>
  </si>
  <si>
    <r>
      <t xml:space="preserve">          </t>
    </r>
    <r>
      <rPr>
        <b/>
        <u/>
        <sz val="7"/>
        <rFont val="Arial"/>
        <family val="2"/>
      </rPr>
      <t>Net Plant in Service</t>
    </r>
    <r>
      <rPr>
        <b/>
        <sz val="7"/>
        <rFont val="Arial"/>
        <family val="2"/>
      </rPr>
      <t xml:space="preserve"> - Beg. Bal.</t>
    </r>
  </si>
  <si>
    <t>Total Transmission &amp; Substation</t>
  </si>
  <si>
    <t>Depreciation Rates</t>
  </si>
  <si>
    <t>Depreciation - June 2019</t>
  </si>
  <si>
    <t>Depreciation - July 2019</t>
  </si>
  <si>
    <t>GSU's PROPERTY</t>
  </si>
  <si>
    <t>PTBI (excluding interest exp)</t>
  </si>
  <si>
    <t>Income Tax Expense</t>
  </si>
  <si>
    <t>NOI (excluding interest exp)</t>
  </si>
  <si>
    <t>Add back Income Taxes</t>
  </si>
  <si>
    <t>PTBI (including interest exp)</t>
  </si>
  <si>
    <t>LINE</t>
  </si>
  <si>
    <t>NO.</t>
  </si>
  <si>
    <t>DESCRIPTION</t>
  </si>
  <si>
    <t>STATE</t>
  </si>
  <si>
    <t>FEDERAL</t>
  </si>
  <si>
    <t>NET UTILITY OPERATING INCOME</t>
  </si>
  <si>
    <t>ADD INCOME TAX ACCOUNTS</t>
  </si>
  <si>
    <t>LESS INTEREST CHARGES (FROM C-23)</t>
  </si>
  <si>
    <t>TAXABLE INCOME PER BOOKS</t>
  </si>
  <si>
    <t>TEMPORARY ADJUSTMENTS TO TAXABLE INCOME (LIST)</t>
  </si>
  <si>
    <t xml:space="preserve">     ADD:  BOOK DEPRECIATION, LESS DEBT AFUDC PORTION</t>
  </si>
  <si>
    <t xml:space="preserve">     LESS:  EQUITY AFUDC</t>
  </si>
  <si>
    <t xml:space="preserve">     LESS:  TAX DEPRECIATION</t>
  </si>
  <si>
    <t xml:space="preserve">     ADD:  TURN AROUND OF DEBT AFUDC</t>
  </si>
  <si>
    <t xml:space="preserve">                STATE AMORTIZATION OF FEDERAL BONUS DEPRECIATION</t>
  </si>
  <si>
    <t>TOTAL TEMPORARY DIFFERENCES</t>
  </si>
  <si>
    <t>PERMANENT ADJUSTMENTS TO TAXABLE INCOME (LIST)</t>
  </si>
  <si>
    <t>EQUITY AFUDC</t>
  </si>
  <si>
    <t>TOTAL PERMANENT ADJUSTMENTS</t>
  </si>
  <si>
    <t>STATE TAXABLE INCOME (L5+L15+L21)</t>
  </si>
  <si>
    <t>STATE INCOME TAX (5.5%)</t>
  </si>
  <si>
    <t>ADJUSTMENTS TO STATE INCOME TAX (LIST)</t>
  </si>
  <si>
    <t>TOTAL ADJUSTMENTS TO STATE INCOME TAX</t>
  </si>
  <si>
    <t>STATE INCOME TAX</t>
  </si>
  <si>
    <t>FEDERAL TAXABLE INCOME AFTER STATE</t>
  </si>
  <si>
    <t>FEDERAL TAXABLE INCOME (Page 1, L5+L15+L21+L30)</t>
  </si>
  <si>
    <t>FEDERAL INCOME TAX (35% OR APPLICABLE RATE)</t>
  </si>
  <si>
    <t>ADJUSTMENTS TO FEDERAL INCOME TAX</t>
  </si>
  <si>
    <t>ORIGINATING ITC</t>
  </si>
  <si>
    <t>WRITE OFF OF EXCESS DEFERRED TAXES</t>
  </si>
  <si>
    <t>OTHER ADJUSTMENTS (LIST)</t>
  </si>
  <si>
    <t xml:space="preserve">TOTAL ADJUSTMENTS TO FEDERAL INCOME TAX </t>
  </si>
  <si>
    <t xml:space="preserve">FEDERAL INCOME TAX </t>
  </si>
  <si>
    <t>ITC AMORTIZATION</t>
  </si>
  <si>
    <t/>
  </si>
  <si>
    <t>CURRENT TAX</t>
  </si>
  <si>
    <t>DEFERRED TAX</t>
  </si>
  <si>
    <t>DEFERRED INCOME TAXES</t>
  </si>
  <si>
    <t>INVESTMENT TAX CREDITS, NET</t>
  </si>
  <si>
    <t>TOTAL INCOME TAX PROVISION</t>
  </si>
  <si>
    <t>SUMMARY OF INCOME TAX EXPENSE(BENEFIT):</t>
  </si>
  <si>
    <t>Pre-Tax Book Income (Loss)</t>
  </si>
  <si>
    <t>Per C-4</t>
  </si>
  <si>
    <t>Beg Balance - May 2019</t>
  </si>
  <si>
    <t>MFR B-8 &amp; B-10</t>
  </si>
  <si>
    <t>Net Income/(Loss)</t>
  </si>
  <si>
    <t>OPC 012482</t>
  </si>
  <si>
    <t>FPL RC-16</t>
  </si>
  <si>
    <t>OPC 012483</t>
  </si>
  <si>
    <t>OPC 012484</t>
  </si>
  <si>
    <t>OPC 012485</t>
  </si>
  <si>
    <t>OPC 012486</t>
  </si>
  <si>
    <t>OPC 012487</t>
  </si>
  <si>
    <t>OPC 012488</t>
  </si>
  <si>
    <t>OPC 012489</t>
  </si>
  <si>
    <t>OPC 012490</t>
  </si>
  <si>
    <t>OPC 012491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</si>
</sst>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yyyy"/>
    <numFmt numFmtId="165" formatCode="0.0%"/>
    <numFmt numFmtId="166" formatCode="0.00000"/>
    <numFmt numFmtId="167" formatCode="0.000%"/>
    <numFmt numFmtId="168" formatCode="_(* #,##0_);_(* \(#,##0\);_(* &quot;-&quot;??_);_(@_)"/>
    <numFmt numFmtId="169" formatCode="0.000000"/>
    <numFmt numFmtId="170" formatCode="0.000_)"/>
    <numFmt numFmtId="171" formatCode="&quot;$&quot;#,##0\ ;\(&quot;$&quot;#,##0\)"/>
    <numFmt numFmtId="172" formatCode="0.00_)"/>
    <numFmt numFmtId="173" formatCode="#,##0.000000_);[Red]\(#,##0.000000\);&quot; &quot;"/>
    <numFmt numFmtId="174" formatCode="#,##0_);[Red]\(#,##0\);&quot; &quot;"/>
    <numFmt numFmtId="175" formatCode="[$-409]mmm\-yy;@"/>
    <numFmt numFmtId="176" formatCode="&quot;£&quot;#,##0_);[Red]\(&quot;£&quot;#,##0\)"/>
    <numFmt numFmtId="177" formatCode="_(* #,##0.00_);_(* \(#,##0.00\);_(* &quot;-&quot;????_);_(@_)"/>
    <numFmt numFmtId="178" formatCode="_(&quot;$&quot;* #,##0_);_(&quot;$&quot;* \(#,##0\);_(&quot;$&quot;* &quot;-&quot;??_);_(@_)"/>
    <numFmt numFmtId="179" formatCode="mmmm\ yyyy"/>
  </numFmts>
  <fonts count="124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0"/>
      <name val="Times New Roman"/>
      <family val="1"/>
    </font>
    <font>
      <sz val="11"/>
      <name val="Tms Rmn"/>
      <family val="1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color indexed="62"/>
      <name val="Arial"/>
      <family val="2"/>
    </font>
    <font>
      <b/>
      <i/>
      <sz val="16"/>
      <name val="Helv"/>
    </font>
    <font>
      <sz val="10"/>
      <color indexed="8"/>
      <name val="Times New Roman"/>
      <family val="2"/>
    </font>
    <font>
      <sz val="10"/>
      <name val="MS Sans Serif"/>
      <family val="2"/>
    </font>
    <font>
      <sz val="12"/>
      <name val="Helv"/>
    </font>
    <font>
      <sz val="14"/>
      <name val="B Times Bold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u val="doubleAccounting"/>
      <sz val="13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4"/>
      <color indexed="8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9"/>
      <color rgb="FF0000FF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u/>
      <sz val="7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b/>
      <u/>
      <sz val="9"/>
      <color rgb="FF0000FF"/>
      <name val="Arial"/>
      <family val="2"/>
    </font>
    <font>
      <u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i/>
      <sz val="10"/>
      <color theme="1"/>
      <name val="Arial"/>
      <family val="2"/>
    </font>
    <font>
      <b/>
      <u/>
      <sz val="10"/>
      <color rgb="FF0000FF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rgb="FF0000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u/>
      <sz val="8"/>
      <color theme="1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8.4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Courier"/>
      <family val="3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name val="Helv"/>
    </font>
    <font>
      <b/>
      <sz val="8"/>
      <color indexed="8"/>
      <name val="Helv"/>
    </font>
    <font>
      <sz val="13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7"/>
      <color theme="0"/>
      <name val="Arial"/>
      <family val="2"/>
    </font>
    <font>
      <b/>
      <sz val="9"/>
      <color theme="0"/>
      <name val="Arial"/>
      <family val="2"/>
    </font>
    <font>
      <b/>
      <sz val="7"/>
      <color theme="0"/>
      <name val="Arial"/>
      <family val="2"/>
    </font>
    <font>
      <sz val="12"/>
      <color theme="0"/>
      <name val="Arial"/>
      <family val="2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036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9" fontId="3" fillId="0" borderId="0" applyFont="0" applyFill="0" applyBorder="0" applyAlignment="0" applyProtection="0"/>
    <xf numFmtId="169" fontId="3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169" fontId="3" fillId="0" borderId="0">
      <alignment horizontal="left" wrapText="1"/>
    </xf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0" fontId="3" fillId="36" borderId="18"/>
    <xf numFmtId="0" fontId="26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170" fontId="27" fillId="0" borderId="0"/>
    <xf numFmtId="37" fontId="25" fillId="0" borderId="0"/>
    <xf numFmtId="39" fontId="25" fillId="0" borderId="0"/>
    <xf numFmtId="37" fontId="2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" fillId="37" borderId="18"/>
    <xf numFmtId="7" fontId="25" fillId="0" borderId="0" applyFont="0" applyFill="0" applyBorder="0" applyAlignment="0" applyProtection="0"/>
    <xf numFmtId="37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25" fillId="0" borderId="0"/>
    <xf numFmtId="2" fontId="29" fillId="0" borderId="0" applyFont="0" applyFill="0" applyBorder="0" applyAlignment="0" applyProtection="0"/>
    <xf numFmtId="37" fontId="25" fillId="0" borderId="0"/>
    <xf numFmtId="0" fontId="30" fillId="38" borderId="19" applyNumberFormat="0" applyAlignment="0" applyProtection="0"/>
    <xf numFmtId="14" fontId="25" fillId="0" borderId="0">
      <alignment horizontal="center"/>
    </xf>
    <xf numFmtId="37" fontId="25" fillId="0" borderId="20">
      <alignment horizontal="right"/>
    </xf>
    <xf numFmtId="37" fontId="25" fillId="0" borderId="0">
      <alignment horizontal="center"/>
    </xf>
    <xf numFmtId="37" fontId="25" fillId="0" borderId="0">
      <alignment horizontal="center"/>
    </xf>
    <xf numFmtId="17" fontId="25" fillId="0" borderId="0">
      <alignment horizontal="center"/>
    </xf>
    <xf numFmtId="172" fontId="31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33" fillId="0" borderId="0"/>
    <xf numFmtId="0" fontId="3" fillId="0" borderId="0"/>
    <xf numFmtId="0" fontId="3" fillId="0" borderId="0"/>
    <xf numFmtId="37" fontId="26" fillId="0" borderId="0"/>
    <xf numFmtId="0" fontId="3" fillId="0" borderId="0"/>
    <xf numFmtId="0" fontId="3" fillId="0" borderId="0"/>
    <xf numFmtId="0" fontId="3" fillId="0" borderId="0"/>
    <xf numFmtId="37" fontId="26" fillId="0" borderId="0"/>
    <xf numFmtId="0" fontId="3" fillId="0" borderId="0"/>
    <xf numFmtId="0" fontId="3" fillId="0" borderId="0"/>
    <xf numFmtId="0" fontId="3" fillId="0" borderId="0"/>
    <xf numFmtId="37" fontId="26" fillId="0" borderId="0"/>
    <xf numFmtId="0" fontId="3" fillId="0" borderId="0"/>
    <xf numFmtId="0" fontId="3" fillId="0" borderId="0"/>
    <xf numFmtId="0" fontId="28" fillId="0" borderId="0"/>
    <xf numFmtId="37" fontId="34" fillId="39" borderId="20" applyNumberFormat="0" applyFont="0" applyFill="0" applyAlignment="0" applyProtection="0"/>
    <xf numFmtId="0" fontId="35" fillId="0" borderId="0">
      <alignment horizontal="centerContinuous"/>
    </xf>
    <xf numFmtId="37" fontId="25" fillId="0" borderId="0"/>
    <xf numFmtId="37" fontId="25" fillId="0" borderId="0" applyFont="0" applyFill="0" applyBorder="0" applyAlignment="0" applyProtection="0"/>
    <xf numFmtId="37" fontId="2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/>
    <xf numFmtId="37" fontId="25" fillId="0" borderId="0"/>
    <xf numFmtId="37" fontId="25" fillId="0" borderId="0"/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0" fontId="36" fillId="0" borderId="17">
      <alignment horizontal="center"/>
    </xf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33" fillId="40" borderId="0" applyNumberFormat="0" applyFont="0" applyBorder="0" applyAlignment="0" applyProtection="0"/>
    <xf numFmtId="39" fontId="37" fillId="0" borderId="21" applyProtection="0">
      <alignment vertical="center"/>
    </xf>
    <xf numFmtId="4" fontId="38" fillId="41" borderId="21" applyNumberFormat="0" applyProtection="0">
      <alignment vertical="center"/>
    </xf>
    <xf numFmtId="4" fontId="37" fillId="0" borderId="21" applyNumberFormat="0" applyProtection="0">
      <alignment horizontal="left" vertical="center" indent="1"/>
    </xf>
    <xf numFmtId="0" fontId="37" fillId="0" borderId="21" applyNumberFormat="0" applyProtection="0">
      <alignment horizontal="left" vertical="top" indent="1"/>
    </xf>
    <xf numFmtId="4" fontId="39" fillId="0" borderId="0" applyNumberFormat="0" applyProtection="0">
      <alignment horizontal="left" vertical="top" wrapText="1"/>
    </xf>
    <xf numFmtId="4" fontId="24" fillId="42" borderId="21" applyNumberFormat="0" applyProtection="0">
      <alignment horizontal="right" vertical="center"/>
    </xf>
    <xf numFmtId="4" fontId="24" fillId="43" borderId="21" applyNumberFormat="0" applyProtection="0">
      <alignment horizontal="right" vertical="center"/>
    </xf>
    <xf numFmtId="4" fontId="24" fillId="44" borderId="21" applyNumberFormat="0" applyProtection="0">
      <alignment horizontal="right" vertical="center"/>
    </xf>
    <xf numFmtId="4" fontId="24" fillId="45" borderId="21" applyNumberFormat="0" applyProtection="0">
      <alignment horizontal="right" vertical="center"/>
    </xf>
    <xf numFmtId="4" fontId="24" fillId="46" borderId="21" applyNumberFormat="0" applyProtection="0">
      <alignment horizontal="right" vertical="center"/>
    </xf>
    <xf numFmtId="4" fontId="24" fillId="47" borderId="21" applyNumberFormat="0" applyProtection="0">
      <alignment horizontal="right" vertical="center"/>
    </xf>
    <xf numFmtId="4" fontId="24" fillId="48" borderId="21" applyNumberFormat="0" applyProtection="0">
      <alignment horizontal="right" vertical="center"/>
    </xf>
    <xf numFmtId="4" fontId="24" fillId="49" borderId="21" applyNumberFormat="0" applyProtection="0">
      <alignment horizontal="right" vertical="center"/>
    </xf>
    <xf numFmtId="4" fontId="24" fillId="50" borderId="21" applyNumberFormat="0" applyProtection="0">
      <alignment horizontal="right" vertical="center"/>
    </xf>
    <xf numFmtId="4" fontId="37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39" fillId="51" borderId="0" applyNumberFormat="0" applyProtection="0">
      <alignment horizontal="left" vertical="center" indent="1"/>
    </xf>
    <xf numFmtId="4" fontId="24" fillId="52" borderId="21" applyNumberFormat="0" applyProtection="0">
      <alignment horizontal="right" vertical="center"/>
    </xf>
    <xf numFmtId="4" fontId="24" fillId="0" borderId="0" applyNumberFormat="0" applyProtection="0">
      <alignment horizontal="left" vertical="center" indent="1"/>
    </xf>
    <xf numFmtId="4" fontId="39" fillId="0" borderId="0" applyNumberFormat="0" applyProtection="0">
      <alignment horizontal="left" vertical="center"/>
    </xf>
    <xf numFmtId="0" fontId="40" fillId="0" borderId="0" applyNumberFormat="0" applyProtection="0">
      <alignment horizontal="left" indent="1"/>
    </xf>
    <xf numFmtId="0" fontId="3" fillId="51" borderId="21" applyNumberFormat="0" applyProtection="0">
      <alignment horizontal="left" vertical="top" indent="1"/>
    </xf>
    <xf numFmtId="0" fontId="41" fillId="0" borderId="0" applyNumberFormat="0" applyProtection="0">
      <alignment horizontal="left" indent="1"/>
    </xf>
    <xf numFmtId="0" fontId="3" fillId="53" borderId="21" applyNumberFormat="0" applyProtection="0">
      <alignment horizontal="left" vertical="top" indent="1"/>
    </xf>
    <xf numFmtId="0" fontId="23" fillId="0" borderId="0" applyNumberFormat="0" applyProtection="0">
      <alignment horizontal="left" indent="1"/>
    </xf>
    <xf numFmtId="0" fontId="3" fillId="54" borderId="21" applyNumberFormat="0" applyProtection="0">
      <alignment horizontal="left" vertical="top" indent="1"/>
    </xf>
    <xf numFmtId="0" fontId="3" fillId="0" borderId="0" applyNumberFormat="0" applyProtection="0">
      <alignment horizontal="left" indent="1"/>
    </xf>
    <xf numFmtId="0" fontId="3" fillId="36" borderId="21" applyNumberFormat="0" applyProtection="0">
      <alignment horizontal="left" vertical="top" indent="1"/>
    </xf>
    <xf numFmtId="4" fontId="24" fillId="37" borderId="21" applyNumberFormat="0" applyProtection="0">
      <alignment vertical="center"/>
    </xf>
    <xf numFmtId="4" fontId="42" fillId="37" borderId="21" applyNumberFormat="0" applyProtection="0">
      <alignment vertical="center"/>
    </xf>
    <xf numFmtId="4" fontId="24" fillId="37" borderId="21" applyNumberFormat="0" applyProtection="0">
      <alignment horizontal="left" vertical="center" indent="1"/>
    </xf>
    <xf numFmtId="0" fontId="24" fillId="37" borderId="21" applyNumberFormat="0" applyProtection="0">
      <alignment horizontal="left" vertical="top" indent="1"/>
    </xf>
    <xf numFmtId="39" fontId="24" fillId="0" borderId="0" applyNumberFormat="0" applyProtection="0">
      <alignment horizontal="right" vertical="justify"/>
    </xf>
    <xf numFmtId="4" fontId="42" fillId="55" borderId="21" applyNumberFormat="0" applyProtection="0">
      <alignment horizontal="right" vertical="center"/>
    </xf>
    <xf numFmtId="4" fontId="24" fillId="0" borderId="0" applyNumberFormat="0" applyProtection="0">
      <alignment horizontal="left" vertical="center" indent="1"/>
    </xf>
    <xf numFmtId="0" fontId="43" fillId="0" borderId="0" applyNumberFormat="0" applyProtection="0">
      <alignment horizontal="center" wrapText="1"/>
    </xf>
    <xf numFmtId="4" fontId="44" fillId="0" borderId="0" applyNumberFormat="0" applyProtection="0">
      <alignment horizontal="left"/>
    </xf>
    <xf numFmtId="4" fontId="37" fillId="0" borderId="0" applyNumberFormat="0" applyProtection="0">
      <alignment horizontal="right"/>
    </xf>
    <xf numFmtId="0" fontId="45" fillId="0" borderId="0"/>
    <xf numFmtId="0" fontId="46" fillId="0" borderId="0"/>
    <xf numFmtId="0" fontId="47" fillId="56" borderId="0"/>
    <xf numFmtId="0" fontId="48" fillId="56" borderId="22"/>
    <xf numFmtId="0" fontId="48" fillId="56" borderId="0"/>
    <xf numFmtId="0" fontId="49" fillId="57" borderId="22">
      <protection locked="0"/>
    </xf>
    <xf numFmtId="0" fontId="49" fillId="56" borderId="0"/>
    <xf numFmtId="169" fontId="3" fillId="0" borderId="0">
      <alignment horizontal="left" wrapText="1"/>
    </xf>
    <xf numFmtId="37" fontId="25" fillId="0" borderId="0">
      <alignment horizontal="center"/>
    </xf>
    <xf numFmtId="0" fontId="3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6" fillId="0" borderId="0"/>
    <xf numFmtId="0" fontId="5" fillId="8" borderId="9" applyNumberFormat="0" applyFont="0" applyAlignment="0" applyProtection="0"/>
    <xf numFmtId="0" fontId="57" fillId="0" borderId="0"/>
    <xf numFmtId="0" fontId="56" fillId="0" borderId="0"/>
    <xf numFmtId="0" fontId="56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3" fillId="0" borderId="0"/>
    <xf numFmtId="0" fontId="3" fillId="0" borderId="0"/>
    <xf numFmtId="0" fontId="3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12" borderId="0" applyNumberFormat="0" applyBorder="0" applyAlignment="0" applyProtection="0"/>
    <xf numFmtId="0" fontId="20" fillId="12" borderId="0" applyNumberFormat="0" applyBorder="0" applyAlignment="0" applyProtection="0"/>
    <xf numFmtId="0" fontId="80" fillId="16" borderId="0" applyNumberFormat="0" applyBorder="0" applyAlignment="0" applyProtection="0"/>
    <xf numFmtId="0" fontId="20" fillId="16" borderId="0" applyNumberFormat="0" applyBorder="0" applyAlignment="0" applyProtection="0"/>
    <xf numFmtId="0" fontId="80" fillId="20" borderId="0" applyNumberFormat="0" applyBorder="0" applyAlignment="0" applyProtection="0"/>
    <xf numFmtId="0" fontId="20" fillId="20" borderId="0" applyNumberFormat="0" applyBorder="0" applyAlignment="0" applyProtection="0"/>
    <xf numFmtId="0" fontId="80" fillId="24" borderId="0" applyNumberFormat="0" applyBorder="0" applyAlignment="0" applyProtection="0"/>
    <xf numFmtId="0" fontId="20" fillId="24" borderId="0" applyNumberFormat="0" applyBorder="0" applyAlignment="0" applyProtection="0"/>
    <xf numFmtId="0" fontId="80" fillId="28" borderId="0" applyNumberFormat="0" applyBorder="0" applyAlignment="0" applyProtection="0"/>
    <xf numFmtId="0" fontId="20" fillId="28" borderId="0" applyNumberFormat="0" applyBorder="0" applyAlignment="0" applyProtection="0"/>
    <xf numFmtId="0" fontId="80" fillId="32" borderId="0" applyNumberFormat="0" applyBorder="0" applyAlignment="0" applyProtection="0"/>
    <xf numFmtId="0" fontId="20" fillId="32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81" fillId="6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8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8" fillId="66" borderId="0" applyNumberFormat="0" applyBorder="0" applyAlignment="0" applyProtection="0"/>
    <xf numFmtId="0" fontId="28" fillId="67" borderId="0" applyNumberFormat="0" applyBorder="0" applyAlignment="0" applyProtection="0"/>
    <xf numFmtId="0" fontId="81" fillId="68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8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8" fillId="69" borderId="0" applyNumberFormat="0" applyBorder="0" applyAlignment="0" applyProtection="0"/>
    <xf numFmtId="0" fontId="28" fillId="70" borderId="0" applyNumberFormat="0" applyBorder="0" applyAlignment="0" applyProtection="0"/>
    <xf numFmtId="0" fontId="81" fillId="71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8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8" fillId="66" borderId="0" applyNumberFormat="0" applyBorder="0" applyAlignment="0" applyProtection="0"/>
    <xf numFmtId="0" fontId="28" fillId="72" borderId="0" applyNumberFormat="0" applyBorder="0" applyAlignment="0" applyProtection="0"/>
    <xf numFmtId="0" fontId="81" fillId="6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8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81" fillId="6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8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8" fillId="75" borderId="0" applyNumberFormat="0" applyBorder="0" applyAlignment="0" applyProtection="0"/>
    <xf numFmtId="0" fontId="28" fillId="76" borderId="0" applyNumberFormat="0" applyBorder="0" applyAlignment="0" applyProtection="0"/>
    <xf numFmtId="0" fontId="81" fillId="77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8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82" fillId="3" borderId="0" applyNumberFormat="0" applyBorder="0" applyAlignment="0" applyProtection="0"/>
    <xf numFmtId="0" fontId="11" fillId="3" borderId="0" applyNumberFormat="0" applyBorder="0" applyAlignment="0" applyProtection="0"/>
    <xf numFmtId="3" fontId="3" fillId="0" borderId="17" applyFont="0" applyFill="0" applyAlignment="0" applyProtection="0"/>
    <xf numFmtId="3" fontId="3" fillId="0" borderId="17" applyFont="0" applyFill="0" applyAlignment="0" applyProtection="0"/>
    <xf numFmtId="3" fontId="3" fillId="0" borderId="17" applyFont="0" applyFill="0" applyAlignment="0" applyProtection="0"/>
    <xf numFmtId="3" fontId="3" fillId="0" borderId="17" applyFont="0" applyFill="0" applyAlignment="0" applyProtection="0"/>
    <xf numFmtId="3" fontId="3" fillId="0" borderId="17" applyFont="0" applyFill="0" applyAlignment="0" applyProtection="0"/>
    <xf numFmtId="10" fontId="3" fillId="0" borderId="17" applyFont="0" applyFill="0" applyAlignment="0" applyProtection="0"/>
    <xf numFmtId="0" fontId="83" fillId="6" borderId="5" applyNumberFormat="0" applyAlignment="0" applyProtection="0"/>
    <xf numFmtId="0" fontId="15" fillId="6" borderId="5" applyNumberFormat="0" applyAlignment="0" applyProtection="0"/>
    <xf numFmtId="0" fontId="84" fillId="7" borderId="8" applyNumberFormat="0" applyAlignment="0" applyProtection="0"/>
    <xf numFmtId="0" fontId="17" fillId="7" borderId="8" applyNumberFormat="0" applyAlignment="0" applyProtection="0"/>
    <xf numFmtId="0" fontId="23" fillId="0" borderId="35" applyNumberFormat="0" applyFill="0" applyProtection="0">
      <alignment horizontal="center" wrapText="1"/>
    </xf>
    <xf numFmtId="41" fontId="5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3" fontId="3" fillId="0" borderId="35" applyFont="0" applyFill="0" applyAlignment="0" applyProtection="0"/>
    <xf numFmtId="3" fontId="3" fillId="0" borderId="35" applyFont="0" applyFill="0" applyAlignment="0" applyProtection="0"/>
    <xf numFmtId="3" fontId="3" fillId="0" borderId="35" applyFont="0" applyFill="0" applyAlignment="0" applyProtection="0"/>
    <xf numFmtId="3" fontId="3" fillId="0" borderId="35" applyFont="0" applyFill="0" applyAlignment="0" applyProtection="0"/>
    <xf numFmtId="3" fontId="3" fillId="0" borderId="35" applyFont="0" applyFill="0" applyAlignment="0" applyProtection="0"/>
    <xf numFmtId="3" fontId="3" fillId="0" borderId="35" applyFont="0" applyFill="0" applyAlignment="0" applyProtection="0"/>
    <xf numFmtId="10" fontId="3" fillId="0" borderId="35" applyFont="0" applyFill="0" applyAlignment="0" applyProtection="0"/>
    <xf numFmtId="0" fontId="85" fillId="78" borderId="0" applyNumberFormat="0" applyBorder="0" applyAlignment="0" applyProtection="0"/>
    <xf numFmtId="0" fontId="85" fillId="79" borderId="0" applyNumberFormat="0" applyBorder="0" applyAlignment="0" applyProtection="0"/>
    <xf numFmtId="0" fontId="85" fillId="80" borderId="0" applyNumberFormat="0" applyBorder="0" applyAlignment="0" applyProtection="0"/>
    <xf numFmtId="0" fontId="8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10" fillId="2" borderId="0" applyNumberFormat="0" applyBorder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3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10" fontId="3" fillId="0" borderId="44" applyFon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" applyNumberFormat="0" applyFill="0" applyAlignment="0" applyProtection="0"/>
    <xf numFmtId="0" fontId="7" fillId="0" borderId="2" applyNumberFormat="0" applyFill="0" applyAlignment="0" applyProtection="0"/>
    <xf numFmtId="0" fontId="90" fillId="0" borderId="3" applyNumberFormat="0" applyFill="0" applyAlignment="0" applyProtection="0"/>
    <xf numFmtId="0" fontId="8" fillId="0" borderId="3" applyNumberFormat="0" applyFill="0" applyAlignment="0" applyProtection="0"/>
    <xf numFmtId="0" fontId="91" fillId="0" borderId="4" applyNumberFormat="0" applyFill="0" applyAlignment="0" applyProtection="0"/>
    <xf numFmtId="0" fontId="9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92" fillId="0" borderId="7" applyNumberFormat="0" applyFill="0" applyAlignment="0" applyProtection="0"/>
    <xf numFmtId="0" fontId="16" fillId="0" borderId="7" applyNumberFormat="0" applyFill="0" applyAlignment="0" applyProtection="0"/>
    <xf numFmtId="0" fontId="93" fillId="4" borderId="0" applyNumberFormat="0" applyBorder="0" applyAlignment="0" applyProtection="0"/>
    <xf numFmtId="0" fontId="12" fillId="4" borderId="0" applyNumberFormat="0" applyBorder="0" applyAlignment="0" applyProtection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94" fillId="6" borderId="6" applyNumberFormat="0" applyAlignment="0" applyProtection="0"/>
    <xf numFmtId="0" fontId="14" fillId="6" borderId="6" applyNumberFormat="0" applyAlignment="0" applyProtection="0"/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24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42" fillId="41" borderId="45" applyNumberFormat="0" applyProtection="0">
      <alignment vertical="center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4" fontId="24" fillId="4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2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3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4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5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6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7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8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89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24" fillId="90" borderId="45" applyNumberFormat="0" applyProtection="0">
      <alignment horizontal="right" vertical="center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37" fillId="91" borderId="45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4" fontId="24" fillId="92" borderId="46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2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4" fontId="24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3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94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35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95" fillId="95" borderId="47" applyNumberFormat="0">
      <protection locked="0"/>
    </xf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0" fontId="96" fillId="96" borderId="48" applyBorder="0"/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24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42" fillId="37" borderId="45" applyNumberFormat="0" applyProtection="0">
      <alignment vertical="center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37" borderId="45" applyNumberFormat="0" applyProtection="0">
      <alignment horizontal="left" vertical="center" indent="1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24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4" fontId="42" fillId="92" borderId="45" applyNumberFormat="0" applyProtection="0">
      <alignment horizontal="right" vertical="center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3" fillId="81" borderId="45" applyNumberFormat="0" applyProtection="0">
      <alignment horizontal="left" vertical="center" indent="1"/>
    </xf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0" fontId="95" fillId="97" borderId="49"/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4" fontId="97" fillId="92" borderId="45" applyNumberFormat="0" applyProtection="0">
      <alignment horizontal="right" vertical="center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3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10" fontId="3" fillId="0" borderId="50" applyFon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00" fillId="0" borderId="10" applyNumberFormat="0" applyFill="0" applyAlignment="0" applyProtection="0"/>
    <xf numFmtId="0" fontId="2" fillId="0" borderId="10" applyNumberFormat="0" applyFill="0" applyAlignment="0" applyProtection="0"/>
    <xf numFmtId="3" fontId="3" fillId="0" borderId="1" applyFont="0" applyFill="0" applyAlignment="0" applyProtection="0"/>
    <xf numFmtId="3" fontId="3" fillId="0" borderId="1" applyFont="0" applyFill="0" applyAlignment="0" applyProtection="0"/>
    <xf numFmtId="3" fontId="3" fillId="0" borderId="1" applyFont="0" applyFill="0" applyAlignment="0" applyProtection="0"/>
    <xf numFmtId="3" fontId="3" fillId="0" borderId="1" applyFont="0" applyFill="0" applyAlignment="0" applyProtection="0"/>
    <xf numFmtId="3" fontId="3" fillId="0" borderId="1" applyFont="0" applyFill="0" applyAlignment="0" applyProtection="0"/>
    <xf numFmtId="3" fontId="3" fillId="0" borderId="1" applyFont="0" applyFill="0" applyAlignment="0" applyProtection="0"/>
    <xf numFmtId="10" fontId="3" fillId="0" borderId="1" applyFont="0" applyFill="0" applyAlignment="0" applyProtection="0"/>
    <xf numFmtId="10" fontId="3" fillId="0" borderId="1" applyFon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 wrapText="1"/>
    </xf>
    <xf numFmtId="0" fontId="23" fillId="0" borderId="0" applyNumberFormat="0" applyFill="0" applyBorder="0" applyProtection="0">
      <alignment horizontal="center" wrapText="1"/>
    </xf>
    <xf numFmtId="0" fontId="23" fillId="0" borderId="0" applyNumberFormat="0" applyFill="0" applyBorder="0" applyProtection="0">
      <alignment horizontal="center" wrapText="1"/>
    </xf>
    <xf numFmtId="0" fontId="23" fillId="0" borderId="0" applyNumberFormat="0" applyFill="0" applyBorder="0" applyProtection="0">
      <alignment horizontal="center" wrapText="1"/>
    </xf>
    <xf numFmtId="0" fontId="23" fillId="0" borderId="0" applyNumberFormat="0" applyFill="0" applyBorder="0" applyProtection="0">
      <alignment horizontal="center" wrapText="1"/>
    </xf>
    <xf numFmtId="0" fontId="10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9" fillId="0" borderId="0"/>
    <xf numFmtId="0" fontId="3" fillId="0" borderId="0">
      <alignment horizontal="left" wrapText="1"/>
    </xf>
    <xf numFmtId="0" fontId="3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3" fillId="0" borderId="0" applyFont="0" applyFill="0" applyBorder="0" applyAlignment="0" applyProtection="0"/>
    <xf numFmtId="169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76" fontId="3" fillId="0" borderId="0" applyFill="0" applyBorder="0" applyAlignment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06" fillId="0" borderId="0" applyNumberFormat="0" applyAlignment="0">
      <alignment horizontal="left"/>
    </xf>
    <xf numFmtId="0" fontId="107" fillId="0" borderId="0" applyNumberFormat="0" applyAlignment="0">
      <alignment horizontal="left"/>
    </xf>
    <xf numFmtId="38" fontId="95" fillId="35" borderId="0" applyNumberFormat="0" applyBorder="0" applyAlignment="0" applyProtection="0"/>
    <xf numFmtId="0" fontId="104" fillId="0" borderId="24" applyNumberFormat="0" applyAlignment="0" applyProtection="0">
      <alignment horizontal="left" vertical="center"/>
    </xf>
    <xf numFmtId="0" fontId="104" fillId="0" borderId="50">
      <alignment horizontal="left" vertical="center"/>
    </xf>
    <xf numFmtId="10" fontId="95" fillId="37" borderId="49" applyNumberFormat="0" applyBorder="0" applyAlignment="0" applyProtection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0" fontId="3" fillId="0" borderId="0"/>
    <xf numFmtId="0" fontId="3" fillId="0" borderId="0"/>
    <xf numFmtId="0" fontId="3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177" fontId="108" fillId="0" borderId="0"/>
    <xf numFmtId="0" fontId="99" fillId="0" borderId="0"/>
    <xf numFmtId="40" fontId="109" fillId="57" borderId="0">
      <alignment horizontal="right"/>
    </xf>
    <xf numFmtId="0" fontId="110" fillId="57" borderId="0">
      <alignment horizontal="right"/>
    </xf>
    <xf numFmtId="0" fontId="111" fillId="57" borderId="30"/>
    <xf numFmtId="0" fontId="111" fillId="0" borderId="0" applyBorder="0">
      <alignment horizontal="centerContinuous"/>
    </xf>
    <xf numFmtId="0" fontId="112" fillId="0" borderId="0" applyBorder="0">
      <alignment horizontal="centerContinuous"/>
    </xf>
    <xf numFmtId="14" fontId="113" fillId="0" borderId="0" applyNumberFormat="0" applyFill="0" applyBorder="0" applyAlignment="0" applyProtection="0">
      <alignment horizontal="left"/>
    </xf>
    <xf numFmtId="0" fontId="95" fillId="55" borderId="54" applyNumberFormat="0" applyProtection="0">
      <alignment horizontal="left" vertical="center" indent="1"/>
    </xf>
    <xf numFmtId="40" fontId="114" fillId="0" borderId="0" applyBorder="0">
      <alignment horizontal="right"/>
    </xf>
  </cellStyleXfs>
  <cellXfs count="364">
    <xf numFmtId="0" fontId="0" fillId="0" borderId="0" xfId="0"/>
    <xf numFmtId="164" fontId="22" fillId="0" borderId="11" xfId="0" applyNumberFormat="1" applyFont="1" applyBorder="1" applyAlignment="1">
      <alignment horizontal="center"/>
    </xf>
    <xf numFmtId="0" fontId="21" fillId="0" borderId="0" xfId="0" applyFont="1"/>
    <xf numFmtId="37" fontId="21" fillId="0" borderId="0" xfId="0" applyNumberFormat="1" applyFont="1"/>
    <xf numFmtId="0" fontId="51" fillId="0" borderId="0" xfId="1" applyFont="1" applyFill="1" applyBorder="1" applyAlignment="1">
      <alignment horizontal="right"/>
    </xf>
    <xf numFmtId="37" fontId="50" fillId="35" borderId="25" xfId="2" applyNumberFormat="1" applyFont="1" applyFill="1" applyBorder="1"/>
    <xf numFmtId="37" fontId="50" fillId="35" borderId="24" xfId="2" applyNumberFormat="1" applyFont="1" applyFill="1" applyBorder="1"/>
    <xf numFmtId="37" fontId="50" fillId="35" borderId="23" xfId="2" applyNumberFormat="1" applyFont="1" applyFill="1" applyBorder="1"/>
    <xf numFmtId="0" fontId="4" fillId="0" borderId="16" xfId="1" applyFont="1" applyFill="1" applyBorder="1"/>
    <xf numFmtId="0" fontId="4" fillId="0" borderId="15" xfId="1" applyFont="1" applyFill="1" applyBorder="1"/>
    <xf numFmtId="0" fontId="21" fillId="0" borderId="11" xfId="3" applyFont="1" applyBorder="1"/>
    <xf numFmtId="0" fontId="22" fillId="0" borderId="11" xfId="3" applyFont="1" applyBorder="1"/>
    <xf numFmtId="0" fontId="22" fillId="0" borderId="0" xfId="3" applyFont="1" applyBorder="1"/>
    <xf numFmtId="37" fontId="21" fillId="0" borderId="13" xfId="3" applyNumberFormat="1" applyFont="1" applyBorder="1"/>
    <xf numFmtId="9" fontId="21" fillId="0" borderId="0" xfId="4" applyFont="1" applyBorder="1"/>
    <xf numFmtId="9" fontId="21" fillId="0" borderId="0" xfId="4" applyFont="1"/>
    <xf numFmtId="37" fontId="21" fillId="0" borderId="1" xfId="3" applyNumberFormat="1" applyFont="1" applyBorder="1"/>
    <xf numFmtId="0" fontId="21" fillId="0" borderId="0" xfId="3" applyFont="1" applyAlignment="1">
      <alignment horizontal="center"/>
    </xf>
    <xf numFmtId="165" fontId="21" fillId="0" borderId="0" xfId="4" applyNumberFormat="1" applyFont="1" applyBorder="1"/>
    <xf numFmtId="165" fontId="21" fillId="0" borderId="0" xfId="4" applyNumberFormat="1" applyFont="1"/>
    <xf numFmtId="0" fontId="54" fillId="0" borderId="0" xfId="3" applyFont="1"/>
    <xf numFmtId="0" fontId="21" fillId="33" borderId="0" xfId="3" applyFont="1" applyFill="1" applyBorder="1"/>
    <xf numFmtId="0" fontId="21" fillId="33" borderId="0" xfId="3" applyFont="1" applyFill="1"/>
    <xf numFmtId="37" fontId="22" fillId="0" borderId="0" xfId="3" applyNumberFormat="1" applyFont="1" applyBorder="1"/>
    <xf numFmtId="37" fontId="22" fillId="0" borderId="12" xfId="3" applyNumberFormat="1" applyFont="1" applyBorder="1"/>
    <xf numFmtId="37" fontId="21" fillId="0" borderId="0" xfId="3" applyNumberFormat="1" applyFont="1" applyBorder="1"/>
    <xf numFmtId="37" fontId="21" fillId="0" borderId="0" xfId="3" applyNumberFormat="1" applyFont="1"/>
    <xf numFmtId="164" fontId="22" fillId="0" borderId="11" xfId="3" applyNumberFormat="1" applyFont="1" applyBorder="1" applyAlignment="1">
      <alignment horizontal="center"/>
    </xf>
    <xf numFmtId="0" fontId="21" fillId="0" borderId="0" xfId="3" applyFont="1" applyBorder="1"/>
    <xf numFmtId="37" fontId="4" fillId="0" borderId="12" xfId="1" applyNumberFormat="1" applyFont="1" applyFill="1" applyBorder="1"/>
    <xf numFmtId="164" fontId="22" fillId="0" borderId="0" xfId="0" applyNumberFormat="1" applyFont="1" applyBorder="1" applyAlignment="1">
      <alignment horizontal="center"/>
    </xf>
    <xf numFmtId="0" fontId="53" fillId="0" borderId="0" xfId="1" applyFont="1" applyFill="1"/>
    <xf numFmtId="173" fontId="4" fillId="0" borderId="0" xfId="501" applyNumberFormat="1" applyFont="1" applyAlignment="1">
      <alignment horizontal="right"/>
    </xf>
    <xf numFmtId="0" fontId="4" fillId="0" borderId="0" xfId="1" applyFont="1" applyFill="1" applyBorder="1"/>
    <xf numFmtId="37" fontId="50" fillId="0" borderId="0" xfId="2" applyNumberFormat="1" applyFont="1" applyFill="1" applyBorder="1"/>
    <xf numFmtId="37" fontId="4" fillId="35" borderId="1" xfId="2" applyNumberFormat="1" applyFont="1" applyFill="1" applyBorder="1"/>
    <xf numFmtId="168" fontId="4" fillId="0" borderId="0" xfId="2" quotePrefix="1" applyNumberFormat="1" applyFont="1" applyFill="1" applyAlignment="1">
      <alignment horizontal="center"/>
    </xf>
    <xf numFmtId="37" fontId="4" fillId="0" borderId="0" xfId="2" applyNumberFormat="1" applyFont="1" applyFill="1" applyBorder="1"/>
    <xf numFmtId="168" fontId="4" fillId="0" borderId="0" xfId="2" applyNumberFormat="1" applyFont="1" applyFill="1" applyAlignment="1">
      <alignment horizontal="left"/>
    </xf>
    <xf numFmtId="37" fontId="4" fillId="0" borderId="0" xfId="1" applyNumberFormat="1" applyFont="1" applyFill="1"/>
    <xf numFmtId="37" fontId="4" fillId="0" borderId="0" xfId="2" applyNumberFormat="1" applyFont="1" applyFill="1"/>
    <xf numFmtId="37" fontId="4" fillId="0" borderId="16" xfId="1" applyNumberFormat="1" applyFont="1" applyFill="1" applyBorder="1"/>
    <xf numFmtId="37" fontId="4" fillId="0" borderId="0" xfId="1" applyNumberFormat="1" applyFont="1" applyFill="1" applyBorder="1"/>
    <xf numFmtId="37" fontId="4" fillId="0" borderId="15" xfId="1" applyNumberFormat="1" applyFont="1" applyFill="1" applyBorder="1"/>
    <xf numFmtId="167" fontId="4" fillId="0" borderId="0" xfId="46" applyNumberFormat="1" applyFont="1" applyFill="1" applyBorder="1" applyAlignment="1">
      <alignment horizontal="center"/>
    </xf>
    <xf numFmtId="167" fontId="4" fillId="0" borderId="0" xfId="46" applyNumberFormat="1" applyFont="1" applyFill="1" applyAlignment="1">
      <alignment horizontal="center"/>
    </xf>
    <xf numFmtId="167" fontId="51" fillId="0" borderId="0" xfId="46" applyNumberFormat="1" applyFont="1" applyFill="1" applyBorder="1" applyAlignment="1">
      <alignment horizontal="center"/>
    </xf>
    <xf numFmtId="167" fontId="50" fillId="34" borderId="0" xfId="46" applyNumberFormat="1" applyFont="1" applyFill="1" applyBorder="1" applyAlignment="1">
      <alignment horizontal="center"/>
    </xf>
    <xf numFmtId="167" fontId="50" fillId="34" borderId="0" xfId="46" applyNumberFormat="1" applyFont="1" applyFill="1" applyAlignment="1">
      <alignment horizontal="center"/>
    </xf>
    <xf numFmtId="167" fontId="50" fillId="0" borderId="0" xfId="46" applyNumberFormat="1" applyFont="1" applyFill="1" applyAlignment="1">
      <alignment horizontal="center"/>
    </xf>
    <xf numFmtId="0" fontId="52" fillId="0" borderId="0" xfId="1" applyFont="1" applyFill="1"/>
    <xf numFmtId="0" fontId="4" fillId="0" borderId="0" xfId="1" applyFont="1" applyFill="1"/>
    <xf numFmtId="167" fontId="50" fillId="0" borderId="0" xfId="46" applyNumberFormat="1" applyFont="1" applyFill="1" applyBorder="1" applyAlignment="1">
      <alignment horizontal="center"/>
    </xf>
    <xf numFmtId="167" fontId="4" fillId="34" borderId="0" xfId="46" applyNumberFormat="1" applyFont="1" applyFill="1" applyBorder="1" applyAlignment="1">
      <alignment horizontal="center"/>
    </xf>
    <xf numFmtId="0" fontId="50" fillId="0" borderId="0" xfId="1" applyFont="1" applyFill="1" applyBorder="1"/>
    <xf numFmtId="0" fontId="22" fillId="0" borderId="0" xfId="0" applyFont="1"/>
    <xf numFmtId="0" fontId="50" fillId="0" borderId="0" xfId="1" applyFont="1" applyFill="1" applyAlignment="1">
      <alignment horizontal="center"/>
    </xf>
    <xf numFmtId="0" fontId="50" fillId="0" borderId="0" xfId="1" applyFont="1" applyFill="1"/>
    <xf numFmtId="0" fontId="50" fillId="0" borderId="0" xfId="1" applyFont="1"/>
    <xf numFmtId="167" fontId="4" fillId="34" borderId="0" xfId="46" applyNumberFormat="1" applyFont="1" applyFill="1" applyAlignment="1">
      <alignment horizontal="center"/>
    </xf>
    <xf numFmtId="166" fontId="4" fillId="0" borderId="0" xfId="1" applyNumberFormat="1" applyFont="1" applyFill="1"/>
    <xf numFmtId="37" fontId="21" fillId="0" borderId="12" xfId="0" applyNumberFormat="1" applyFont="1" applyBorder="1"/>
    <xf numFmtId="37" fontId="21" fillId="0" borderId="13" xfId="0" applyNumberFormat="1" applyFont="1" applyBorder="1"/>
    <xf numFmtId="0" fontId="21" fillId="0" borderId="0" xfId="3" applyFont="1"/>
    <xf numFmtId="0" fontId="22" fillId="0" borderId="0" xfId="3" applyFont="1"/>
    <xf numFmtId="0" fontId="50" fillId="0" borderId="26" xfId="1" applyFont="1" applyFill="1" applyBorder="1" applyAlignment="1">
      <alignment horizontal="center" wrapText="1"/>
    </xf>
    <xf numFmtId="0" fontId="50" fillId="0" borderId="23" xfId="1" applyFont="1" applyFill="1" applyBorder="1" applyAlignment="1">
      <alignment horizontal="center" wrapText="1"/>
    </xf>
    <xf numFmtId="0" fontId="50" fillId="0" borderId="24" xfId="1" applyFont="1" applyFill="1" applyBorder="1" applyAlignment="1">
      <alignment horizontal="center" wrapText="1"/>
    </xf>
    <xf numFmtId="0" fontId="50" fillId="0" borderId="25" xfId="1" applyFont="1" applyFill="1" applyBorder="1" applyAlignment="1">
      <alignment horizontal="center" wrapText="1"/>
    </xf>
    <xf numFmtId="37" fontId="4" fillId="0" borderId="1" xfId="1" applyNumberFormat="1" applyFont="1" applyFill="1" applyBorder="1"/>
    <xf numFmtId="173" fontId="4" fillId="0" borderId="0" xfId="501" applyNumberFormat="1" applyFont="1" applyFill="1" applyAlignment="1">
      <alignment horizontal="right"/>
    </xf>
    <xf numFmtId="164" fontId="4" fillId="0" borderId="0" xfId="2" quotePrefix="1" applyNumberFormat="1" applyFont="1" applyFill="1" applyAlignment="1">
      <alignment horizontal="left"/>
    </xf>
    <xf numFmtId="164" fontId="50" fillId="0" borderId="23" xfId="2" quotePrefix="1" applyNumberFormat="1" applyFont="1" applyFill="1" applyBorder="1" applyAlignment="1"/>
    <xf numFmtId="164" fontId="50" fillId="0" borderId="24" xfId="2" quotePrefix="1" applyNumberFormat="1" applyFont="1" applyFill="1" applyBorder="1" applyAlignment="1"/>
    <xf numFmtId="164" fontId="50" fillId="0" borderId="24" xfId="2" quotePrefix="1" applyNumberFormat="1" applyFont="1" applyFill="1" applyBorder="1" applyAlignment="1">
      <alignment horizontal="center"/>
    </xf>
    <xf numFmtId="37" fontId="0" fillId="0" borderId="0" xfId="0" applyNumberFormat="1"/>
    <xf numFmtId="0" fontId="53" fillId="0" borderId="0" xfId="0" applyFont="1"/>
    <xf numFmtId="0" fontId="55" fillId="0" borderId="0" xfId="1" applyFont="1" applyFill="1" applyAlignment="1">
      <alignment horizontal="right"/>
    </xf>
    <xf numFmtId="37" fontId="21" fillId="0" borderId="0" xfId="3" applyNumberFormat="1" applyFont="1" applyFill="1"/>
    <xf numFmtId="0" fontId="22" fillId="0" borderId="11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Alignment="1">
      <alignment horizontal="left" indent="1"/>
    </xf>
    <xf numFmtId="174" fontId="21" fillId="0" borderId="0" xfId="0" applyNumberFormat="1" applyFont="1" applyAlignment="1">
      <alignment horizontal="right"/>
    </xf>
    <xf numFmtId="37" fontId="21" fillId="0" borderId="1" xfId="0" applyNumberFormat="1" applyFont="1" applyBorder="1"/>
    <xf numFmtId="10" fontId="58" fillId="59" borderId="30" xfId="225" applyNumberFormat="1" applyFont="1" applyFill="1" applyBorder="1" applyAlignment="1">
      <alignment horizontal="right"/>
    </xf>
    <xf numFmtId="10" fontId="58" fillId="59" borderId="32" xfId="225" applyNumberFormat="1" applyFont="1" applyFill="1" applyBorder="1" applyAlignment="1">
      <alignment horizontal="right"/>
    </xf>
    <xf numFmtId="0" fontId="21" fillId="33" borderId="0" xfId="0" applyFont="1" applyFill="1"/>
    <xf numFmtId="37" fontId="21" fillId="33" borderId="0" xfId="0" applyNumberFormat="1" applyFont="1" applyFill="1"/>
    <xf numFmtId="41" fontId="22" fillId="0" borderId="11" xfId="502" applyFont="1" applyBorder="1" applyAlignment="1">
      <alignment horizontal="center"/>
    </xf>
    <xf numFmtId="41" fontId="21" fillId="0" borderId="0" xfId="3" applyNumberFormat="1" applyFont="1"/>
    <xf numFmtId="0" fontId="63" fillId="0" borderId="0" xfId="0" applyFont="1" applyAlignment="1">
      <alignment horizontal="left" indent="2"/>
    </xf>
    <xf numFmtId="37" fontId="4" fillId="0" borderId="33" xfId="1" applyNumberFormat="1" applyFont="1" applyFill="1" applyBorder="1"/>
    <xf numFmtId="164" fontId="64" fillId="0" borderId="0" xfId="2" quotePrefix="1" applyNumberFormat="1" applyFont="1" applyFill="1" applyAlignment="1">
      <alignment horizontal="center"/>
    </xf>
    <xf numFmtId="37" fontId="4" fillId="0" borderId="13" xfId="1" applyNumberFormat="1" applyFont="1" applyFill="1" applyBorder="1"/>
    <xf numFmtId="37" fontId="4" fillId="0" borderId="34" xfId="1" applyNumberFormat="1" applyFont="1" applyFill="1" applyBorder="1"/>
    <xf numFmtId="37" fontId="51" fillId="0" borderId="0" xfId="1" applyNumberFormat="1" applyFont="1" applyFill="1"/>
    <xf numFmtId="0" fontId="53" fillId="0" borderId="14" xfId="1" applyFont="1" applyFill="1" applyBorder="1" applyAlignment="1">
      <alignment horizontal="left"/>
    </xf>
    <xf numFmtId="37" fontId="64" fillId="0" borderId="0" xfId="1" applyNumberFormat="1" applyFont="1" applyFill="1" applyBorder="1" applyAlignment="1">
      <alignment horizontal="right"/>
    </xf>
    <xf numFmtId="0" fontId="65" fillId="0" borderId="0" xfId="1" applyFont="1" applyFill="1"/>
    <xf numFmtId="37" fontId="0" fillId="0" borderId="1" xfId="0" applyNumberFormat="1" applyBorder="1"/>
    <xf numFmtId="41" fontId="21" fillId="58" borderId="0" xfId="3" applyNumberFormat="1" applyFont="1" applyFill="1"/>
    <xf numFmtId="0" fontId="67" fillId="0" borderId="0" xfId="508" applyFont="1"/>
    <xf numFmtId="0" fontId="68" fillId="0" borderId="0" xfId="0" applyFont="1"/>
    <xf numFmtId="0" fontId="0" fillId="0" borderId="0" xfId="0" applyAlignment="1">
      <alignment horizontal="left" indent="1"/>
    </xf>
    <xf numFmtId="37" fontId="0" fillId="0" borderId="12" xfId="0" applyNumberFormat="1" applyBorder="1"/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left" indent="2"/>
    </xf>
    <xf numFmtId="37" fontId="0" fillId="61" borderId="0" xfId="0" applyNumberFormat="1" applyFill="1"/>
    <xf numFmtId="37" fontId="0" fillId="61" borderId="1" xfId="0" applyNumberFormat="1" applyFill="1" applyBorder="1"/>
    <xf numFmtId="10" fontId="0" fillId="0" borderId="0" xfId="0" applyNumberFormat="1"/>
    <xf numFmtId="0" fontId="2" fillId="0" borderId="0" xfId="0" applyFont="1" applyAlignment="1">
      <alignment horizontal="center"/>
    </xf>
    <xf numFmtId="37" fontId="50" fillId="0" borderId="0" xfId="46" applyNumberFormat="1" applyFont="1" applyFill="1" applyBorder="1" applyAlignment="1">
      <alignment horizontal="center"/>
    </xf>
    <xf numFmtId="37" fontId="4" fillId="0" borderId="0" xfId="46" applyNumberFormat="1" applyFont="1" applyFill="1" applyAlignment="1">
      <alignment horizontal="center"/>
    </xf>
    <xf numFmtId="0" fontId="0" fillId="62" borderId="0" xfId="0" applyFill="1"/>
    <xf numFmtId="37" fontId="0" fillId="62" borderId="0" xfId="0" applyNumberFormat="1" applyFill="1"/>
    <xf numFmtId="37" fontId="0" fillId="62" borderId="13" xfId="0" applyNumberFormat="1" applyFill="1" applyBorder="1"/>
    <xf numFmtId="174" fontId="0" fillId="0" borderId="0" xfId="0" applyNumberFormat="1"/>
    <xf numFmtId="0" fontId="71" fillId="0" borderId="0" xfId="0" applyFont="1"/>
    <xf numFmtId="37" fontId="2" fillId="61" borderId="1" xfId="0" applyNumberFormat="1" applyFont="1" applyFill="1" applyBorder="1"/>
    <xf numFmtId="37" fontId="2" fillId="0" borderId="1" xfId="0" applyNumberFormat="1" applyFont="1" applyBorder="1"/>
    <xf numFmtId="37" fontId="21" fillId="0" borderId="35" xfId="0" applyNumberFormat="1" applyFont="1" applyBorder="1"/>
    <xf numFmtId="37" fontId="22" fillId="0" borderId="35" xfId="0" applyNumberFormat="1" applyFont="1" applyBorder="1" applyAlignment="1">
      <alignment horizontal="center"/>
    </xf>
    <xf numFmtId="37" fontId="21" fillId="0" borderId="36" xfId="0" applyNumberFormat="1" applyFont="1" applyBorder="1"/>
    <xf numFmtId="37" fontId="21" fillId="0" borderId="37" xfId="0" applyNumberFormat="1" applyFont="1" applyBorder="1"/>
    <xf numFmtId="37" fontId="53" fillId="0" borderId="39" xfId="0" applyNumberFormat="1" applyFont="1" applyBorder="1" applyAlignment="1">
      <alignment horizontal="center"/>
    </xf>
    <xf numFmtId="37" fontId="22" fillId="0" borderId="40" xfId="0" applyNumberFormat="1" applyFont="1" applyBorder="1" applyAlignment="1">
      <alignment horizontal="center"/>
    </xf>
    <xf numFmtId="164" fontId="21" fillId="0" borderId="15" xfId="0" applyNumberFormat="1" applyFont="1" applyBorder="1" applyAlignment="1">
      <alignment horizontal="left"/>
    </xf>
    <xf numFmtId="37" fontId="21" fillId="0" borderId="0" xfId="0" applyNumberFormat="1" applyFont="1" applyBorder="1"/>
    <xf numFmtId="37" fontId="21" fillId="0" borderId="16" xfId="0" applyNumberFormat="1" applyFont="1" applyBorder="1"/>
    <xf numFmtId="37" fontId="21" fillId="58" borderId="0" xfId="0" applyNumberFormat="1" applyFont="1" applyFill="1" applyBorder="1"/>
    <xf numFmtId="37" fontId="21" fillId="58" borderId="16" xfId="0" applyNumberFormat="1" applyFont="1" applyFill="1" applyBorder="1"/>
    <xf numFmtId="164" fontId="21" fillId="0" borderId="14" xfId="0" applyNumberFormat="1" applyFont="1" applyBorder="1" applyAlignment="1">
      <alignment horizontal="left"/>
    </xf>
    <xf numFmtId="37" fontId="21" fillId="0" borderId="17" xfId="0" applyNumberFormat="1" applyFont="1" applyBorder="1"/>
    <xf numFmtId="37" fontId="21" fillId="0" borderId="41" xfId="0" applyNumberFormat="1" applyFont="1" applyBorder="1"/>
    <xf numFmtId="37" fontId="21" fillId="0" borderId="12" xfId="3" applyNumberFormat="1" applyFont="1" applyBorder="1"/>
    <xf numFmtId="0" fontId="73" fillId="0" borderId="0" xfId="0" applyFont="1"/>
    <xf numFmtId="0" fontId="74" fillId="0" borderId="0" xfId="0" applyFont="1"/>
    <xf numFmtId="174" fontId="73" fillId="0" borderId="11" xfId="511" applyNumberFormat="1" applyFont="1" applyBorder="1" applyAlignment="1">
      <alignment horizontal="center"/>
    </xf>
    <xf numFmtId="174" fontId="73" fillId="0" borderId="11" xfId="511" applyNumberFormat="1" applyFont="1" applyBorder="1" applyAlignment="1">
      <alignment horizontal="right"/>
    </xf>
    <xf numFmtId="174" fontId="76" fillId="0" borderId="0" xfId="511" applyNumberFormat="1" applyFont="1" applyAlignment="1">
      <alignment horizontal="left"/>
    </xf>
    <xf numFmtId="174" fontId="74" fillId="0" borderId="0" xfId="511" applyNumberFormat="1" applyFont="1" applyAlignment="1">
      <alignment horizontal="left" indent="1"/>
    </xf>
    <xf numFmtId="37" fontId="74" fillId="0" borderId="0" xfId="509" applyNumberFormat="1" applyFont="1" applyAlignment="1">
      <alignment horizontal="right"/>
    </xf>
    <xf numFmtId="37" fontId="74" fillId="0" borderId="0" xfId="509" applyNumberFormat="1" applyFont="1"/>
    <xf numFmtId="174" fontId="77" fillId="0" borderId="0" xfId="511" applyNumberFormat="1" applyFont="1" applyAlignment="1">
      <alignment horizontal="center"/>
    </xf>
    <xf numFmtId="37" fontId="74" fillId="0" borderId="13" xfId="509" applyNumberFormat="1" applyFont="1" applyBorder="1"/>
    <xf numFmtId="0" fontId="76" fillId="0" borderId="0" xfId="0" applyFont="1"/>
    <xf numFmtId="37" fontId="74" fillId="0" borderId="0" xfId="0" applyNumberFormat="1" applyFont="1"/>
    <xf numFmtId="37" fontId="74" fillId="0" borderId="12" xfId="0" applyNumberFormat="1" applyFont="1" applyBorder="1"/>
    <xf numFmtId="37" fontId="74" fillId="0" borderId="0" xfId="511" applyNumberFormat="1" applyFont="1" applyAlignment="1">
      <alignment horizontal="right"/>
    </xf>
    <xf numFmtId="41" fontId="74" fillId="0" borderId="0" xfId="509" applyFont="1"/>
    <xf numFmtId="37" fontId="74" fillId="0" borderId="0" xfId="509" applyNumberFormat="1" applyFont="1" applyBorder="1"/>
    <xf numFmtId="37" fontId="74" fillId="0" borderId="0" xfId="0" applyNumberFormat="1" applyFont="1" applyBorder="1"/>
    <xf numFmtId="164" fontId="50" fillId="58" borderId="24" xfId="2" quotePrefix="1" applyNumberFormat="1" applyFont="1" applyFill="1" applyBorder="1" applyAlignment="1"/>
    <xf numFmtId="0" fontId="4" fillId="58" borderId="0" xfId="1" applyFont="1" applyFill="1"/>
    <xf numFmtId="37" fontId="4" fillId="58" borderId="0" xfId="1" applyNumberFormat="1" applyFont="1" applyFill="1"/>
    <xf numFmtId="37" fontId="4" fillId="58" borderId="1" xfId="1" applyNumberFormat="1" applyFont="1" applyFill="1" applyBorder="1"/>
    <xf numFmtId="174" fontId="74" fillId="0" borderId="0" xfId="511" applyNumberFormat="1" applyFont="1" applyAlignment="1">
      <alignment horizontal="left"/>
    </xf>
    <xf numFmtId="10" fontId="74" fillId="0" borderId="0" xfId="510" applyNumberFormat="1" applyFont="1"/>
    <xf numFmtId="41" fontId="74" fillId="0" borderId="1" xfId="509" applyFont="1" applyBorder="1"/>
    <xf numFmtId="0" fontId="77" fillId="0" borderId="0" xfId="0" applyFont="1" applyAlignment="1">
      <alignment horizontal="center"/>
    </xf>
    <xf numFmtId="174" fontId="78" fillId="0" borderId="0" xfId="511" applyNumberFormat="1" applyFont="1" applyAlignment="1">
      <alignment horizontal="left"/>
    </xf>
    <xf numFmtId="174" fontId="73" fillId="0" borderId="0" xfId="511" applyNumberFormat="1" applyFont="1" applyAlignment="1">
      <alignment horizontal="left"/>
    </xf>
    <xf numFmtId="41" fontId="73" fillId="0" borderId="13" xfId="509" applyFont="1" applyBorder="1"/>
    <xf numFmtId="37" fontId="74" fillId="58" borderId="12" xfId="0" applyNumberFormat="1" applyFont="1" applyFill="1" applyBorder="1"/>
    <xf numFmtId="0" fontId="79" fillId="62" borderId="0" xfId="0" applyFont="1" applyFill="1"/>
    <xf numFmtId="0" fontId="0" fillId="62" borderId="42" xfId="0" applyFill="1" applyBorder="1"/>
    <xf numFmtId="0" fontId="0" fillId="62" borderId="42" xfId="0" applyFill="1" applyBorder="1" applyAlignment="1">
      <alignment horizontal="center"/>
    </xf>
    <xf numFmtId="0" fontId="21" fillId="62" borderId="0" xfId="0" applyFont="1" applyFill="1"/>
    <xf numFmtId="0" fontId="21" fillId="62" borderId="0" xfId="0" applyFont="1" applyFill="1" applyAlignment="1">
      <alignment horizontal="center"/>
    </xf>
    <xf numFmtId="0" fontId="2" fillId="62" borderId="0" xfId="0" applyFont="1" applyFill="1" applyAlignment="1">
      <alignment horizontal="center"/>
    </xf>
    <xf numFmtId="0" fontId="2" fillId="62" borderId="43" xfId="0" applyFont="1" applyFill="1" applyBorder="1" applyAlignment="1">
      <alignment horizontal="center"/>
    </xf>
    <xf numFmtId="0" fontId="0" fillId="62" borderId="0" xfId="0" applyFill="1" applyAlignment="1">
      <alignment horizontal="center"/>
    </xf>
    <xf numFmtId="0" fontId="70" fillId="62" borderId="0" xfId="0" applyFont="1" applyFill="1" applyAlignment="1">
      <alignment horizontal="center"/>
    </xf>
    <xf numFmtId="37" fontId="0" fillId="62" borderId="13" xfId="0" applyNumberFormat="1" applyFill="1" applyBorder="1" applyAlignment="1">
      <alignment horizontal="center"/>
    </xf>
    <xf numFmtId="37" fontId="0" fillId="62" borderId="12" xfId="0" applyNumberFormat="1" applyFill="1" applyBorder="1"/>
    <xf numFmtId="0" fontId="2" fillId="62" borderId="0" xfId="0" applyFont="1" applyFill="1" applyAlignment="1"/>
    <xf numFmtId="37" fontId="2" fillId="62" borderId="12" xfId="0" applyNumberFormat="1" applyFont="1" applyFill="1" applyBorder="1" applyAlignment="1"/>
    <xf numFmtId="167" fontId="0" fillId="62" borderId="0" xfId="510" applyNumberFormat="1" applyFont="1" applyFill="1"/>
    <xf numFmtId="0" fontId="102" fillId="0" borderId="0" xfId="0" applyFont="1"/>
    <xf numFmtId="167" fontId="74" fillId="0" borderId="0" xfId="510" applyNumberFormat="1" applyFont="1"/>
    <xf numFmtId="0" fontId="67" fillId="0" borderId="27" xfId="0" applyFont="1" applyBorder="1"/>
    <xf numFmtId="0" fontId="0" fillId="0" borderId="27" xfId="0" applyBorder="1"/>
    <xf numFmtId="0" fontId="3" fillId="0" borderId="0" xfId="0" applyFont="1"/>
    <xf numFmtId="0" fontId="3" fillId="0" borderId="28" xfId="0" applyFont="1" applyBorder="1" applyAlignment="1">
      <alignment horizontal="center" vertical="center" wrapText="1"/>
    </xf>
    <xf numFmtId="0" fontId="6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4"/>
    </xf>
    <xf numFmtId="174" fontId="3" fillId="0" borderId="0" xfId="0" applyNumberFormat="1" applyFont="1" applyAlignment="1">
      <alignment horizontal="right"/>
    </xf>
    <xf numFmtId="0" fontId="23" fillId="61" borderId="50" xfId="0" applyFont="1" applyFill="1" applyBorder="1" applyAlignment="1">
      <alignment horizontal="left"/>
    </xf>
    <xf numFmtId="0" fontId="23" fillId="61" borderId="51" xfId="0" applyFont="1" applyFill="1" applyBorder="1" applyAlignment="1">
      <alignment horizontal="left"/>
    </xf>
    <xf numFmtId="0" fontId="23" fillId="61" borderId="35" xfId="0" applyFont="1" applyFill="1" applyBorder="1" applyAlignment="1">
      <alignment horizontal="left"/>
    </xf>
    <xf numFmtId="0" fontId="103" fillId="61" borderId="50" xfId="0" applyFont="1" applyFill="1" applyBorder="1" applyAlignment="1">
      <alignment horizontal="left"/>
    </xf>
    <xf numFmtId="0" fontId="23" fillId="61" borderId="50" xfId="0" applyFont="1" applyFill="1" applyBorder="1" applyAlignment="1">
      <alignment horizontal="left" indent="4"/>
    </xf>
    <xf numFmtId="174" fontId="23" fillId="61" borderId="50" xfId="0" applyNumberFormat="1" applyFont="1" applyFill="1" applyBorder="1" applyAlignment="1">
      <alignment horizontal="right"/>
    </xf>
    <xf numFmtId="0" fontId="103" fillId="61" borderId="51" xfId="0" applyFont="1" applyFill="1" applyBorder="1" applyAlignment="1">
      <alignment horizontal="left"/>
    </xf>
    <xf numFmtId="0" fontId="23" fillId="61" borderId="51" xfId="0" applyFont="1" applyFill="1" applyBorder="1" applyAlignment="1">
      <alignment horizontal="left" indent="4"/>
    </xf>
    <xf numFmtId="174" fontId="23" fillId="61" borderId="51" xfId="0" applyNumberFormat="1" applyFont="1" applyFill="1" applyBorder="1" applyAlignment="1">
      <alignment horizontal="right"/>
    </xf>
    <xf numFmtId="0" fontId="103" fillId="61" borderId="35" xfId="0" applyFont="1" applyFill="1" applyBorder="1" applyAlignment="1">
      <alignment horizontal="left"/>
    </xf>
    <xf numFmtId="0" fontId="23" fillId="61" borderId="35" xfId="0" applyFont="1" applyFill="1" applyBorder="1" applyAlignment="1">
      <alignment horizontal="left" indent="4"/>
    </xf>
    <xf numFmtId="174" fontId="23" fillId="61" borderId="35" xfId="0" applyNumberFormat="1" applyFont="1" applyFill="1" applyBorder="1" applyAlignment="1">
      <alignment horizontal="right"/>
    </xf>
    <xf numFmtId="37" fontId="2" fillId="61" borderId="0" xfId="0" applyNumberFormat="1" applyFont="1" applyFill="1"/>
    <xf numFmtId="174" fontId="3" fillId="58" borderId="0" xfId="0" applyNumberFormat="1" applyFont="1" applyFill="1" applyAlignment="1">
      <alignment horizontal="right"/>
    </xf>
    <xf numFmtId="174" fontId="3" fillId="0" borderId="0" xfId="0" applyNumberFormat="1" applyFont="1" applyAlignment="1">
      <alignment horizontal="left"/>
    </xf>
    <xf numFmtId="0" fontId="23" fillId="61" borderId="28" xfId="0" applyFont="1" applyFill="1" applyBorder="1" applyAlignment="1">
      <alignment horizontal="center" vertical="center" wrapText="1"/>
    </xf>
    <xf numFmtId="174" fontId="23" fillId="61" borderId="0" xfId="0" applyNumberFormat="1" applyFont="1" applyFill="1" applyAlignment="1">
      <alignment horizontal="right"/>
    </xf>
    <xf numFmtId="0" fontId="2" fillId="61" borderId="0" xfId="0" applyFont="1" applyFill="1"/>
    <xf numFmtId="37" fontId="2" fillId="61" borderId="12" xfId="0" applyNumberFormat="1" applyFont="1" applyFill="1" applyBorder="1"/>
    <xf numFmtId="0" fontId="2" fillId="61" borderId="0" xfId="0" applyFont="1" applyFill="1" applyAlignment="1">
      <alignment horizontal="center"/>
    </xf>
    <xf numFmtId="37" fontId="0" fillId="0" borderId="0" xfId="0" applyNumberFormat="1" applyBorder="1"/>
    <xf numFmtId="37" fontId="2" fillId="61" borderId="0" xfId="0" applyNumberFormat="1" applyFont="1" applyFill="1" applyBorder="1"/>
    <xf numFmtId="41" fontId="22" fillId="0" borderId="0" xfId="502" applyFont="1" applyFill="1" applyBorder="1" applyAlignment="1">
      <alignment horizontal="center"/>
    </xf>
    <xf numFmtId="0" fontId="99" fillId="0" borderId="0" xfId="10287"/>
    <xf numFmtId="174" fontId="58" fillId="59" borderId="35" xfId="10287" applyNumberFormat="1" applyFont="1" applyFill="1" applyBorder="1" applyAlignment="1">
      <alignment horizontal="left"/>
    </xf>
    <xf numFmtId="174" fontId="58" fillId="59" borderId="31" xfId="10287" applyNumberFormat="1" applyFont="1" applyFill="1" applyBorder="1" applyAlignment="1">
      <alignment horizontal="left"/>
    </xf>
    <xf numFmtId="174" fontId="59" fillId="0" borderId="0" xfId="10287" applyNumberFormat="1" applyFont="1" applyAlignment="1">
      <alignment horizontal="left"/>
    </xf>
    <xf numFmtId="10" fontId="58" fillId="59" borderId="52" xfId="225" applyNumberFormat="1" applyFont="1" applyFill="1" applyBorder="1" applyAlignment="1">
      <alignment horizontal="right"/>
    </xf>
    <xf numFmtId="174" fontId="58" fillId="59" borderId="51" xfId="10287" applyNumberFormat="1" applyFont="1" applyFill="1" applyBorder="1" applyAlignment="1">
      <alignment horizontal="left"/>
    </xf>
    <xf numFmtId="174" fontId="58" fillId="59" borderId="53" xfId="10287" applyNumberFormat="1" applyFont="1" applyFill="1" applyBorder="1" applyAlignment="1">
      <alignment horizontal="left"/>
    </xf>
    <xf numFmtId="174" fontId="59" fillId="0" borderId="0" xfId="10287" applyNumberFormat="1" applyFont="1" applyAlignment="1">
      <alignment horizontal="right"/>
    </xf>
    <xf numFmtId="174" fontId="58" fillId="0" borderId="0" xfId="10287" applyNumberFormat="1" applyFont="1" applyAlignment="1">
      <alignment horizontal="right"/>
    </xf>
    <xf numFmtId="174" fontId="58" fillId="0" borderId="0" xfId="10287" applyNumberFormat="1" applyFont="1" applyAlignment="1">
      <alignment horizontal="left"/>
    </xf>
    <xf numFmtId="10" fontId="58" fillId="59" borderId="0" xfId="225" applyNumberFormat="1" applyFont="1" applyFill="1" applyBorder="1" applyAlignment="1">
      <alignment horizontal="right"/>
    </xf>
    <xf numFmtId="174" fontId="58" fillId="59" borderId="0" xfId="10287" applyNumberFormat="1" applyFont="1" applyFill="1" applyBorder="1" applyAlignment="1">
      <alignment horizontal="left"/>
    </xf>
    <xf numFmtId="174" fontId="58" fillId="59" borderId="29" xfId="10287" applyNumberFormat="1" applyFont="1" applyFill="1" applyBorder="1" applyAlignment="1">
      <alignment horizontal="left"/>
    </xf>
    <xf numFmtId="174" fontId="61" fillId="0" borderId="0" xfId="10287" applyNumberFormat="1" applyFont="1" applyAlignment="1">
      <alignment horizontal="left"/>
    </xf>
    <xf numFmtId="0" fontId="104" fillId="0" borderId="0" xfId="10287" applyFont="1"/>
    <xf numFmtId="0" fontId="99" fillId="60" borderId="0" xfId="10287" applyFill="1"/>
    <xf numFmtId="174" fontId="58" fillId="60" borderId="0" xfId="10287" applyNumberFormat="1" applyFont="1" applyFill="1" applyAlignment="1">
      <alignment horizontal="left"/>
    </xf>
    <xf numFmtId="0" fontId="104" fillId="60" borderId="50" xfId="10287" applyFont="1" applyFill="1" applyBorder="1"/>
    <xf numFmtId="174" fontId="61" fillId="60" borderId="50" xfId="10287" applyNumberFormat="1" applyFont="1" applyFill="1" applyBorder="1" applyAlignment="1">
      <alignment horizontal="left"/>
    </xf>
    <xf numFmtId="0" fontId="99" fillId="98" borderId="0" xfId="10287" applyFill="1"/>
    <xf numFmtId="174" fontId="58" fillId="98" borderId="0" xfId="10287" applyNumberFormat="1" applyFont="1" applyFill="1" applyAlignment="1">
      <alignment horizontal="left"/>
    </xf>
    <xf numFmtId="0" fontId="104" fillId="98" borderId="50" xfId="10287" applyFont="1" applyFill="1" applyBorder="1"/>
    <xf numFmtId="174" fontId="61" fillId="98" borderId="50" xfId="10287" applyNumberFormat="1" applyFont="1" applyFill="1" applyBorder="1" applyAlignment="1">
      <alignment horizontal="left"/>
    </xf>
    <xf numFmtId="0" fontId="99" fillId="61" borderId="0" xfId="10287" applyFill="1"/>
    <xf numFmtId="174" fontId="58" fillId="61" borderId="0" xfId="10287" applyNumberFormat="1" applyFont="1" applyFill="1" applyAlignment="1">
      <alignment horizontal="left"/>
    </xf>
    <xf numFmtId="0" fontId="104" fillId="61" borderId="50" xfId="10287" applyFont="1" applyFill="1" applyBorder="1"/>
    <xf numFmtId="174" fontId="61" fillId="61" borderId="50" xfId="10287" applyNumberFormat="1" applyFont="1" applyFill="1" applyBorder="1" applyAlignment="1">
      <alignment horizontal="left"/>
    </xf>
    <xf numFmtId="49" fontId="59" fillId="0" borderId="0" xfId="10287" applyNumberFormat="1" applyFont="1" applyAlignment="1">
      <alignment horizontal="right" wrapText="1"/>
    </xf>
    <xf numFmtId="49" fontId="58" fillId="0" borderId="0" xfId="10287" applyNumberFormat="1" applyFont="1" applyAlignment="1">
      <alignment horizontal="right" wrapText="1"/>
    </xf>
    <xf numFmtId="49" fontId="58" fillId="0" borderId="0" xfId="10287" applyNumberFormat="1" applyFont="1" applyAlignment="1">
      <alignment horizontal="left" wrapText="1"/>
    </xf>
    <xf numFmtId="0" fontId="50" fillId="0" borderId="0" xfId="10287" applyFont="1" applyAlignment="1">
      <alignment horizontal="center"/>
    </xf>
    <xf numFmtId="175" fontId="55" fillId="0" borderId="0" xfId="10287" applyNumberFormat="1" applyFont="1" applyAlignment="1">
      <alignment horizontal="center"/>
    </xf>
    <xf numFmtId="175" fontId="50" fillId="0" borderId="0" xfId="10287" applyNumberFormat="1" applyFont="1" applyAlignment="1">
      <alignment horizontal="center"/>
    </xf>
    <xf numFmtId="49" fontId="50" fillId="0" borderId="0" xfId="10287" applyNumberFormat="1" applyFont="1" applyAlignment="1">
      <alignment horizontal="center" wrapText="1"/>
    </xf>
    <xf numFmtId="174" fontId="58" fillId="0" borderId="0" xfId="10287" applyNumberFormat="1" applyFont="1" applyFill="1" applyAlignment="1">
      <alignment horizontal="center"/>
    </xf>
    <xf numFmtId="174" fontId="58" fillId="0" borderId="0" xfId="10287" applyNumberFormat="1" applyFont="1" applyFill="1" applyAlignment="1">
      <alignment horizontal="right"/>
    </xf>
    <xf numFmtId="37" fontId="58" fillId="61" borderId="0" xfId="10287" applyNumberFormat="1" applyFont="1" applyFill="1" applyAlignment="1">
      <alignment horizontal="left"/>
    </xf>
    <xf numFmtId="37" fontId="61" fillId="61" borderId="0" xfId="10287" applyNumberFormat="1" applyFont="1" applyFill="1" applyAlignment="1">
      <alignment horizontal="right"/>
    </xf>
    <xf numFmtId="37" fontId="58" fillId="61" borderId="0" xfId="10287" applyNumberFormat="1" applyFont="1" applyFill="1" applyAlignment="1">
      <alignment horizontal="right"/>
    </xf>
    <xf numFmtId="37" fontId="59" fillId="61" borderId="0" xfId="10287" applyNumberFormat="1" applyFont="1" applyFill="1" applyAlignment="1">
      <alignment horizontal="right"/>
    </xf>
    <xf numFmtId="37" fontId="99" fillId="61" borderId="0" xfId="10287" applyNumberFormat="1" applyFill="1"/>
    <xf numFmtId="37" fontId="61" fillId="61" borderId="50" xfId="10287" applyNumberFormat="1" applyFont="1" applyFill="1" applyBorder="1" applyAlignment="1">
      <alignment horizontal="left"/>
    </xf>
    <xf numFmtId="37" fontId="61" fillId="61" borderId="50" xfId="10287" applyNumberFormat="1" applyFont="1" applyFill="1" applyBorder="1" applyAlignment="1">
      <alignment horizontal="right"/>
    </xf>
    <xf numFmtId="37" fontId="62" fillId="61" borderId="50" xfId="10287" applyNumberFormat="1" applyFont="1" applyFill="1" applyBorder="1" applyAlignment="1">
      <alignment horizontal="right"/>
    </xf>
    <xf numFmtId="37" fontId="104" fillId="61" borderId="50" xfId="10287" applyNumberFormat="1" applyFont="1" applyFill="1" applyBorder="1"/>
    <xf numFmtId="37" fontId="58" fillId="61" borderId="0" xfId="225" applyNumberFormat="1" applyFont="1" applyFill="1" applyAlignment="1">
      <alignment horizontal="right"/>
    </xf>
    <xf numFmtId="37" fontId="58" fillId="0" borderId="0" xfId="10287" applyNumberFormat="1" applyFont="1" applyAlignment="1">
      <alignment horizontal="left"/>
    </xf>
    <xf numFmtId="37" fontId="58" fillId="0" borderId="0" xfId="10287" applyNumberFormat="1" applyFont="1" applyAlignment="1">
      <alignment horizontal="right"/>
    </xf>
    <xf numFmtId="37" fontId="59" fillId="0" borderId="0" xfId="10287" applyNumberFormat="1" applyFont="1" applyAlignment="1">
      <alignment horizontal="right"/>
    </xf>
    <xf numFmtId="37" fontId="99" fillId="0" borderId="0" xfId="10287" applyNumberFormat="1"/>
    <xf numFmtId="37" fontId="58" fillId="98" borderId="0" xfId="10287" applyNumberFormat="1" applyFont="1" applyFill="1" applyAlignment="1">
      <alignment horizontal="left"/>
    </xf>
    <xf numFmtId="37" fontId="61" fillId="98" borderId="0" xfId="10287" applyNumberFormat="1" applyFont="1" applyFill="1" applyAlignment="1">
      <alignment horizontal="right"/>
    </xf>
    <xf numFmtId="37" fontId="58" fillId="98" borderId="0" xfId="10287" applyNumberFormat="1" applyFont="1" applyFill="1" applyAlignment="1">
      <alignment horizontal="right"/>
    </xf>
    <xf numFmtId="37" fontId="59" fillId="98" borderId="0" xfId="10287" applyNumberFormat="1" applyFont="1" applyFill="1" applyAlignment="1">
      <alignment horizontal="right"/>
    </xf>
    <xf numFmtId="37" fontId="99" fillId="98" borderId="0" xfId="10287" applyNumberFormat="1" applyFill="1"/>
    <xf numFmtId="37" fontId="58" fillId="98" borderId="0" xfId="10287" applyNumberFormat="1" applyFont="1" applyFill="1" applyAlignment="1">
      <alignment horizontal="center"/>
    </xf>
    <xf numFmtId="37" fontId="61" fillId="98" borderId="50" xfId="10287" applyNumberFormat="1" applyFont="1" applyFill="1" applyBorder="1" applyAlignment="1">
      <alignment horizontal="left"/>
    </xf>
    <xf numFmtId="37" fontId="61" fillId="98" borderId="50" xfId="681" applyNumberFormat="1" applyFont="1" applyFill="1" applyBorder="1" applyAlignment="1">
      <alignment horizontal="right"/>
    </xf>
    <xf numFmtId="37" fontId="62" fillId="98" borderId="50" xfId="10287" applyNumberFormat="1" applyFont="1" applyFill="1" applyBorder="1" applyAlignment="1">
      <alignment horizontal="right"/>
    </xf>
    <xf numFmtId="37" fontId="104" fillId="98" borderId="50" xfId="10287" applyNumberFormat="1" applyFont="1" applyFill="1" applyBorder="1"/>
    <xf numFmtId="37" fontId="58" fillId="98" borderId="0" xfId="225" applyNumberFormat="1" applyFont="1" applyFill="1" applyAlignment="1">
      <alignment horizontal="right"/>
    </xf>
    <xf numFmtId="37" fontId="58" fillId="60" borderId="0" xfId="10287" applyNumberFormat="1" applyFont="1" applyFill="1" applyAlignment="1">
      <alignment horizontal="left"/>
    </xf>
    <xf numFmtId="37" fontId="61" fillId="60" borderId="0" xfId="10287" applyNumberFormat="1" applyFont="1" applyFill="1" applyAlignment="1">
      <alignment horizontal="right"/>
    </xf>
    <xf numFmtId="37" fontId="58" fillId="60" borderId="0" xfId="10287" applyNumberFormat="1" applyFont="1" applyFill="1" applyAlignment="1">
      <alignment horizontal="right"/>
    </xf>
    <xf numFmtId="37" fontId="59" fillId="60" borderId="0" xfId="10287" applyNumberFormat="1" applyFont="1" applyFill="1" applyAlignment="1">
      <alignment horizontal="right"/>
    </xf>
    <xf numFmtId="37" fontId="99" fillId="60" borderId="0" xfId="10287" applyNumberFormat="1" applyFill="1"/>
    <xf numFmtId="37" fontId="61" fillId="60" borderId="50" xfId="10287" applyNumberFormat="1" applyFont="1" applyFill="1" applyBorder="1" applyAlignment="1">
      <alignment horizontal="left"/>
    </xf>
    <xf numFmtId="37" fontId="61" fillId="60" borderId="50" xfId="10287" applyNumberFormat="1" applyFont="1" applyFill="1" applyBorder="1" applyAlignment="1">
      <alignment horizontal="right"/>
    </xf>
    <xf numFmtId="37" fontId="62" fillId="60" borderId="50" xfId="10287" applyNumberFormat="1" applyFont="1" applyFill="1" applyBorder="1" applyAlignment="1">
      <alignment horizontal="right"/>
    </xf>
    <xf numFmtId="37" fontId="104" fillId="60" borderId="50" xfId="10287" applyNumberFormat="1" applyFont="1" applyFill="1" applyBorder="1"/>
    <xf numFmtId="37" fontId="58" fillId="60" borderId="0" xfId="225" applyNumberFormat="1" applyFont="1" applyFill="1" applyAlignment="1">
      <alignment horizontal="right"/>
    </xf>
    <xf numFmtId="37" fontId="61" fillId="0" borderId="0" xfId="10287" applyNumberFormat="1" applyFont="1" applyAlignment="1">
      <alignment horizontal="left"/>
    </xf>
    <xf numFmtId="37" fontId="61" fillId="0" borderId="0" xfId="10287" applyNumberFormat="1" applyFont="1" applyAlignment="1">
      <alignment horizontal="right"/>
    </xf>
    <xf numFmtId="37" fontId="62" fillId="0" borderId="0" xfId="10287" applyNumberFormat="1" applyFont="1" applyAlignment="1">
      <alignment horizontal="right"/>
    </xf>
    <xf numFmtId="37" fontId="104" fillId="0" borderId="0" xfId="10287" applyNumberFormat="1" applyFont="1"/>
    <xf numFmtId="174" fontId="61" fillId="0" borderId="11" xfId="10287" applyNumberFormat="1" applyFont="1" applyBorder="1" applyAlignment="1">
      <alignment horizontal="left"/>
    </xf>
    <xf numFmtId="37" fontId="61" fillId="0" borderId="11" xfId="10287" applyNumberFormat="1" applyFont="1" applyBorder="1" applyAlignment="1">
      <alignment horizontal="left"/>
    </xf>
    <xf numFmtId="37" fontId="61" fillId="0" borderId="11" xfId="10287" applyNumberFormat="1" applyFont="1" applyBorder="1" applyAlignment="1">
      <alignment horizontal="right"/>
    </xf>
    <xf numFmtId="174" fontId="74" fillId="0" borderId="0" xfId="511" applyNumberFormat="1" applyFont="1" applyFill="1" applyAlignment="1">
      <alignment horizontal="left"/>
    </xf>
    <xf numFmtId="41" fontId="74" fillId="0" borderId="13" xfId="509" applyFont="1" applyBorder="1"/>
    <xf numFmtId="0" fontId="115" fillId="0" borderId="0" xfId="10357" applyNumberFormat="1" applyFont="1" applyAlignment="1">
      <alignment horizontal="center"/>
    </xf>
    <xf numFmtId="0" fontId="115" fillId="0" borderId="0" xfId="10357" applyNumberFormat="1" applyFont="1" applyAlignment="1"/>
    <xf numFmtId="0" fontId="116" fillId="0" borderId="0" xfId="10357" applyNumberFormat="1" applyFont="1" applyAlignment="1">
      <alignment horizontal="center"/>
    </xf>
    <xf numFmtId="0" fontId="116" fillId="0" borderId="0" xfId="10357" applyNumberFormat="1" applyFont="1" applyAlignment="1"/>
    <xf numFmtId="0" fontId="116" fillId="0" borderId="17" xfId="10357" applyNumberFormat="1" applyFont="1" applyBorder="1" applyAlignment="1">
      <alignment horizontal="center"/>
    </xf>
    <xf numFmtId="0" fontId="116" fillId="0" borderId="17" xfId="10357" applyNumberFormat="1" applyFont="1" applyBorder="1" applyAlignment="1"/>
    <xf numFmtId="0" fontId="116" fillId="0" borderId="0" xfId="10357" applyNumberFormat="1" applyFont="1" applyBorder="1" applyAlignment="1">
      <alignment horizontal="center"/>
    </xf>
    <xf numFmtId="0" fontId="116" fillId="0" borderId="0" xfId="10357" applyNumberFormat="1" applyFont="1" applyBorder="1" applyAlignment="1"/>
    <xf numFmtId="0" fontId="116" fillId="0" borderId="0" xfId="10357" applyNumberFormat="1" applyFont="1" applyBorder="1"/>
    <xf numFmtId="0" fontId="116" fillId="0" borderId="0" xfId="10357" applyNumberFormat="1" applyFont="1" applyBorder="1" applyAlignment="1">
      <alignment horizontal="fill"/>
    </xf>
    <xf numFmtId="37" fontId="116" fillId="0" borderId="0" xfId="10357" applyNumberFormat="1" applyFont="1" applyBorder="1" applyAlignment="1"/>
    <xf numFmtId="37" fontId="116" fillId="0" borderId="0" xfId="681" applyNumberFormat="1" applyFont="1" applyBorder="1"/>
    <xf numFmtId="43" fontId="116" fillId="0" borderId="0" xfId="681" applyFont="1" applyAlignment="1"/>
    <xf numFmtId="37" fontId="116" fillId="0" borderId="0" xfId="10357" applyNumberFormat="1" applyFont="1" applyAlignment="1"/>
    <xf numFmtId="37" fontId="116" fillId="0" borderId="0" xfId="10357" applyNumberFormat="1" applyFont="1"/>
    <xf numFmtId="0" fontId="116" fillId="0" borderId="35" xfId="10357" applyNumberFormat="1" applyFont="1" applyBorder="1" applyAlignment="1">
      <alignment horizontal="fill"/>
    </xf>
    <xf numFmtId="0" fontId="116" fillId="0" borderId="35" xfId="10357" applyNumberFormat="1" applyFont="1" applyBorder="1" applyAlignment="1"/>
    <xf numFmtId="0" fontId="116" fillId="0" borderId="55" xfId="10357" applyNumberFormat="1" applyFont="1" applyBorder="1"/>
    <xf numFmtId="37" fontId="116" fillId="0" borderId="0" xfId="10357" applyNumberFormat="1" applyFont="1" applyFill="1" applyAlignment="1"/>
    <xf numFmtId="37" fontId="116" fillId="0" borderId="35" xfId="10357" applyNumberFormat="1" applyFont="1" applyFill="1" applyBorder="1" applyAlignment="1"/>
    <xf numFmtId="37" fontId="116" fillId="0" borderId="35" xfId="10357" applyNumberFormat="1" applyFont="1" applyBorder="1" applyAlignment="1"/>
    <xf numFmtId="168" fontId="116" fillId="0" borderId="0" xfId="681" applyNumberFormat="1" applyFont="1" applyFill="1" applyAlignment="1"/>
    <xf numFmtId="0" fontId="116" fillId="0" borderId="0" xfId="10357" applyNumberFormat="1" applyFont="1" applyFill="1" applyAlignment="1"/>
    <xf numFmtId="0" fontId="116" fillId="0" borderId="55" xfId="10357" applyNumberFormat="1" applyFont="1" applyFill="1" applyBorder="1"/>
    <xf numFmtId="3" fontId="116" fillId="0" borderId="55" xfId="10357" applyNumberFormat="1" applyFont="1" applyBorder="1"/>
    <xf numFmtId="37" fontId="116" fillId="0" borderId="55" xfId="10357" applyNumberFormat="1" applyFont="1" applyBorder="1" applyAlignment="1"/>
    <xf numFmtId="37" fontId="116" fillId="0" borderId="55" xfId="10357" applyNumberFormat="1" applyFont="1" applyBorder="1" applyAlignment="1">
      <alignment horizontal="fill"/>
    </xf>
    <xf numFmtId="0" fontId="117" fillId="0" borderId="0" xfId="0" applyFont="1"/>
    <xf numFmtId="37" fontId="116" fillId="0" borderId="0" xfId="10357" applyNumberFormat="1" applyFont="1" applyAlignment="1">
      <alignment horizontal="fill"/>
    </xf>
    <xf numFmtId="43" fontId="116" fillId="0" borderId="35" xfId="681" applyFont="1" applyBorder="1" applyAlignment="1"/>
    <xf numFmtId="178" fontId="116" fillId="0" borderId="0" xfId="694" applyNumberFormat="1" applyFont="1" applyAlignment="1"/>
    <xf numFmtId="178" fontId="116" fillId="0" borderId="55" xfId="694" applyNumberFormat="1" applyFont="1" applyBorder="1" applyAlignment="1"/>
    <xf numFmtId="178" fontId="116" fillId="0" borderId="55" xfId="694" applyNumberFormat="1" applyFont="1" applyBorder="1"/>
    <xf numFmtId="0" fontId="118" fillId="0" borderId="0" xfId="10357" applyNumberFormat="1" applyFont="1" applyAlignment="1"/>
    <xf numFmtId="0" fontId="118" fillId="0" borderId="0" xfId="10357" applyNumberFormat="1" applyFont="1" applyAlignment="1">
      <alignment horizontal="center"/>
    </xf>
    <xf numFmtId="37" fontId="116" fillId="0" borderId="13" xfId="10357" applyNumberFormat="1" applyFont="1" applyBorder="1" applyAlignment="1"/>
    <xf numFmtId="178" fontId="116" fillId="0" borderId="56" xfId="694" applyNumberFormat="1" applyFont="1" applyBorder="1"/>
    <xf numFmtId="0" fontId="119" fillId="0" borderId="0" xfId="10357" applyNumberFormat="1" applyFont="1" applyAlignment="1">
      <alignment horizontal="center"/>
    </xf>
    <xf numFmtId="37" fontId="116" fillId="0" borderId="55" xfId="10357" applyNumberFormat="1" applyFont="1" applyBorder="1"/>
    <xf numFmtId="0" fontId="118" fillId="0" borderId="17" xfId="10357" applyNumberFormat="1" applyFont="1" applyBorder="1" applyAlignment="1">
      <alignment horizontal="center"/>
    </xf>
    <xf numFmtId="0" fontId="118" fillId="0" borderId="17" xfId="10357" applyNumberFormat="1" applyFont="1" applyBorder="1" applyAlignment="1"/>
    <xf numFmtId="14" fontId="21" fillId="0" borderId="15" xfId="0" applyNumberFormat="1" applyFont="1" applyBorder="1" applyAlignment="1">
      <alignment horizontal="left"/>
    </xf>
    <xf numFmtId="179" fontId="0" fillId="62" borderId="0" xfId="0" applyNumberFormat="1" applyFill="1" applyAlignment="1">
      <alignment horizontal="left"/>
    </xf>
    <xf numFmtId="0" fontId="70" fillId="0" borderId="0" xfId="0" applyFont="1" applyAlignment="1">
      <alignment horizontal="right"/>
    </xf>
    <xf numFmtId="37" fontId="58" fillId="61" borderId="0" xfId="10287" applyNumberFormat="1" applyFont="1" applyFill="1" applyAlignment="1">
      <alignment horizontal="center"/>
    </xf>
    <xf numFmtId="37" fontId="21" fillId="0" borderId="0" xfId="3" applyNumberFormat="1" applyFont="1" applyFill="1" applyBorder="1"/>
    <xf numFmtId="37" fontId="55" fillId="0" borderId="0" xfId="0" applyNumberFormat="1" applyFont="1"/>
    <xf numFmtId="0" fontId="55" fillId="0" borderId="0" xfId="1" applyFont="1" applyFill="1"/>
    <xf numFmtId="0" fontId="4" fillId="0" borderId="0" xfId="1" applyFont="1" applyFill="1" applyAlignment="1">
      <alignment horizontal="left" indent="2"/>
    </xf>
    <xf numFmtId="164" fontId="50" fillId="0" borderId="0" xfId="2" quotePrefix="1" applyNumberFormat="1" applyFont="1" applyFill="1" applyBorder="1" applyAlignment="1">
      <alignment horizontal="center"/>
    </xf>
    <xf numFmtId="164" fontId="22" fillId="0" borderId="0" xfId="3" applyNumberFormat="1" applyFont="1" applyBorder="1" applyAlignment="1">
      <alignment horizontal="center"/>
    </xf>
    <xf numFmtId="37" fontId="61" fillId="99" borderId="11" xfId="10287" applyNumberFormat="1" applyFont="1" applyFill="1" applyBorder="1" applyAlignment="1">
      <alignment horizontal="right"/>
    </xf>
    <xf numFmtId="174" fontId="120" fillId="0" borderId="0" xfId="10287" applyNumberFormat="1" applyFont="1" applyAlignment="1">
      <alignment horizontal="right"/>
    </xf>
    <xf numFmtId="49" fontId="120" fillId="0" borderId="0" xfId="10287" applyNumberFormat="1" applyFont="1" applyAlignment="1">
      <alignment horizontal="right" wrapText="1"/>
    </xf>
    <xf numFmtId="174" fontId="121" fillId="0" borderId="0" xfId="10287" applyNumberFormat="1" applyFont="1" applyAlignment="1">
      <alignment horizontal="center"/>
    </xf>
    <xf numFmtId="37" fontId="120" fillId="61" borderId="0" xfId="10287" applyNumberFormat="1" applyFont="1" applyFill="1" applyAlignment="1">
      <alignment horizontal="right"/>
    </xf>
    <xf numFmtId="37" fontId="122" fillId="61" borderId="50" xfId="10287" applyNumberFormat="1" applyFont="1" applyFill="1" applyBorder="1" applyAlignment="1">
      <alignment horizontal="right"/>
    </xf>
    <xf numFmtId="37" fontId="120" fillId="0" borderId="0" xfId="10287" applyNumberFormat="1" applyFont="1" applyAlignment="1">
      <alignment horizontal="right"/>
    </xf>
    <xf numFmtId="37" fontId="120" fillId="98" borderId="0" xfId="10287" applyNumberFormat="1" applyFont="1" applyFill="1" applyAlignment="1">
      <alignment horizontal="right"/>
    </xf>
    <xf numFmtId="37" fontId="122" fillId="98" borderId="50" xfId="10287" applyNumberFormat="1" applyFont="1" applyFill="1" applyBorder="1" applyAlignment="1">
      <alignment horizontal="right"/>
    </xf>
    <xf numFmtId="37" fontId="120" fillId="60" borderId="0" xfId="10287" applyNumberFormat="1" applyFont="1" applyFill="1" applyAlignment="1">
      <alignment horizontal="right"/>
    </xf>
    <xf numFmtId="37" fontId="122" fillId="60" borderId="50" xfId="10287" applyNumberFormat="1" applyFont="1" applyFill="1" applyBorder="1" applyAlignment="1">
      <alignment horizontal="right"/>
    </xf>
    <xf numFmtId="37" fontId="122" fillId="0" borderId="0" xfId="10287" applyNumberFormat="1" applyFont="1" applyAlignment="1">
      <alignment horizontal="right"/>
    </xf>
    <xf numFmtId="37" fontId="122" fillId="0" borderId="11" xfId="10287" applyNumberFormat="1" applyFont="1" applyBorder="1" applyAlignment="1">
      <alignment horizontal="right"/>
    </xf>
    <xf numFmtId="0" fontId="123" fillId="0" borderId="0" xfId="10287" applyFont="1"/>
    <xf numFmtId="49" fontId="120" fillId="0" borderId="0" xfId="10287" applyNumberFormat="1" applyFont="1" applyAlignment="1">
      <alignment horizontal="left" wrapText="1"/>
    </xf>
    <xf numFmtId="0" fontId="118" fillId="0" borderId="37" xfId="10357" applyNumberFormat="1" applyFont="1" applyBorder="1" applyAlignment="1">
      <alignment horizontal="center"/>
    </xf>
    <xf numFmtId="0" fontId="75" fillId="0" borderId="0" xfId="0" applyFont="1" applyAlignment="1">
      <alignment horizontal="center"/>
    </xf>
    <xf numFmtId="37" fontId="22" fillId="0" borderId="37" xfId="0" applyNumberFormat="1" applyFont="1" applyBorder="1" applyAlignment="1">
      <alignment horizontal="center"/>
    </xf>
    <xf numFmtId="37" fontId="22" fillId="0" borderId="38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18" fillId="0" borderId="17" xfId="10357" applyNumberFormat="1" applyFont="1" applyBorder="1" applyAlignment="1">
      <alignment horizontal="left"/>
    </xf>
  </cellXfs>
  <cellStyles count="10366">
    <cellStyle name=" 1" xfId="10288"/>
    <cellStyle name="?? [0]_VERA" xfId="10289"/>
    <cellStyle name="?????_VERA" xfId="10290"/>
    <cellStyle name="??_VERA" xfId="10291"/>
    <cellStyle name="_~9658152" xfId="47"/>
    <cellStyle name="_165000 General Prepayment-v1" xfId="48"/>
    <cellStyle name="_165000- Prepayments -Dec 05" xfId="49"/>
    <cellStyle name="_165000- Prepayments -Dec 05 v3 updated" xfId="50"/>
    <cellStyle name="_165000- Prepayments -Dec 05 v3 updated_2007 NED Fixed Asset Recon - REVISED" xfId="51"/>
    <cellStyle name="_165000- Prepayments -Dec 05 v3 updated_2008 FPL New England Division Tax Workpapers" xfId="52"/>
    <cellStyle name="_165000- Prepayments -Dec 05_2007 NED Fixed Asset Recon - REVISED" xfId="53"/>
    <cellStyle name="_165000- Prepayments -Dec 05_2008 FPL New England Division Tax Workpapers" xfId="54"/>
    <cellStyle name="_2002 Doswell cash model" xfId="55"/>
    <cellStyle name="_5009" xfId="56"/>
    <cellStyle name="_5010" xfId="57"/>
    <cellStyle name="_6006" xfId="58"/>
    <cellStyle name="_6008" xfId="59"/>
    <cellStyle name="_6009" xfId="60"/>
    <cellStyle name="_6010" xfId="61"/>
    <cellStyle name="_6011" xfId="62"/>
    <cellStyle name="_6013" xfId="63"/>
    <cellStyle name="_6014" xfId="64"/>
    <cellStyle name="_6015" xfId="65"/>
    <cellStyle name="_6016" xfId="66"/>
    <cellStyle name="_6017" xfId="67"/>
    <cellStyle name="_6018" xfId="68"/>
    <cellStyle name="_6020" xfId="69"/>
    <cellStyle name="_6021" xfId="70"/>
    <cellStyle name="_6023" xfId="71"/>
    <cellStyle name="_6025" xfId="72"/>
    <cellStyle name="_6028" xfId="73"/>
    <cellStyle name="_6029" xfId="74"/>
    <cellStyle name="_6030" xfId="75"/>
    <cellStyle name="_6031" xfId="76"/>
    <cellStyle name="_6034" xfId="77"/>
    <cellStyle name="_6037" xfId="78"/>
    <cellStyle name="_6038" xfId="79"/>
    <cellStyle name="_6040" xfId="80"/>
    <cellStyle name="_6041" xfId="81"/>
    <cellStyle name="_6042" xfId="82"/>
    <cellStyle name="_6043" xfId="83"/>
    <cellStyle name="_6044" xfId="84"/>
    <cellStyle name="_6045" xfId="85"/>
    <cellStyle name="_6047" xfId="86"/>
    <cellStyle name="_6052" xfId="87"/>
    <cellStyle name="_6053" xfId="88"/>
    <cellStyle name="_6054" xfId="89"/>
    <cellStyle name="_6056" xfId="90"/>
    <cellStyle name="_6057" xfId="91"/>
    <cellStyle name="_6058" xfId="92"/>
    <cellStyle name="_6060" xfId="93"/>
    <cellStyle name="_7001" xfId="94"/>
    <cellStyle name="_7002" xfId="95"/>
    <cellStyle name="_7003" xfId="96"/>
    <cellStyle name="_7004" xfId="97"/>
    <cellStyle name="_7005" xfId="98"/>
    <cellStyle name="_7006" xfId="99"/>
    <cellStyle name="_7007" xfId="100"/>
    <cellStyle name="_7008" xfId="101"/>
    <cellStyle name="_7009" xfId="102"/>
    <cellStyle name="_7010" xfId="103"/>
    <cellStyle name="_7011" xfId="104"/>
    <cellStyle name="_7013" xfId="105"/>
    <cellStyle name="_7014" xfId="106"/>
    <cellStyle name="_Anhydrous NH3 Costs JVP 9-23-05" xfId="10292"/>
    <cellStyle name="_Aqueous NH3 Costs 5-14-07" xfId="10293"/>
    <cellStyle name="_Book3" xfId="107"/>
    <cellStyle name="_CASH - Detail" xfId="108"/>
    <cellStyle name="_CT Production Budget" xfId="109"/>
    <cellStyle name="_Debt Service Coverage Ratio Forecast" xfId="110"/>
    <cellStyle name="_DOSWELL - 2001 Budget Inputs" xfId="111"/>
    <cellStyle name="_DOSWELL - 2001 Budget Inputs - Ongoing Forecast" xfId="112"/>
    <cellStyle name="_DOSWELL - 2002 Budget Inputs" xfId="113"/>
    <cellStyle name="_DOSWELL - 2002 Budget Inputs-Ongoing Reforecast-High April-May Dispatch Case" xfId="114"/>
    <cellStyle name="_DOSWELL - 2003 Budget Inputs" xfId="115"/>
    <cellStyle name="_DOSWELL - 2003 Budget Inputs-Final" xfId="116"/>
    <cellStyle name="_Doswell 2003 Budget Detail - Sean" xfId="117"/>
    <cellStyle name="_Doswell Budget Depreciation" xfId="118"/>
    <cellStyle name="_DSCR" xfId="119"/>
    <cellStyle name="_DSCR (2)" xfId="120"/>
    <cellStyle name="_DSCR CALC - MARCH 02 DISTRIBUTION" xfId="121"/>
    <cellStyle name="_DSCR CALC - MARCH 02 DISTRIBUTION - Forward" xfId="122"/>
    <cellStyle name="_Fuel Prices" xfId="123"/>
    <cellStyle name="_Greenville 501G Maj Maint(24K Parts)_5-16-07" xfId="10294"/>
    <cellStyle name="_Greenville GE 7FA MM Model 1-11-06" xfId="10295"/>
    <cellStyle name="_input" xfId="124"/>
    <cellStyle name="_Major Maintenance Schedule - 09 2000" xfId="125"/>
    <cellStyle name="_MM (CASH)" xfId="126"/>
    <cellStyle name="_O&amp;M Detail -cc " xfId="127"/>
    <cellStyle name="_O&amp;M Detail -ct" xfId="128"/>
    <cellStyle name="_Sheet1" xfId="129"/>
    <cellStyle name="_WestCountyProductionTeam - Priore Staffing &amp; Budget Projection 2006-2013" xfId="10296"/>
    <cellStyle name="~Capacity (0)" xfId="130"/>
    <cellStyle name="~Capacity (1)" xfId="131"/>
    <cellStyle name="~Escalation" xfId="132"/>
    <cellStyle name="~Gas (0)" xfId="133"/>
    <cellStyle name="~Gas Price" xfId="134"/>
    <cellStyle name="~Power (0)" xfId="135"/>
    <cellStyle name="~Power Price" xfId="136"/>
    <cellStyle name="=C:\WINNT35\SYSTEM32\COMMAND.COM" xfId="512"/>
    <cellStyle name="=C:\WINNT35\SYSTEM32\COMMAND.COM 2" xfId="513"/>
    <cellStyle name="=C:\WINNT35\SYSTEM32\COMMAND.COM_2011-FPL TI v8.01.11  W 2010 &amp; 2011 100% BONUS" xfId="514"/>
    <cellStyle name="20% - Accent1" xfId="23" builtinId="30" customBuiltin="1"/>
    <cellStyle name="20% - Accent1 2" xfId="515"/>
    <cellStyle name="20% - Accent1 3" xfId="516"/>
    <cellStyle name="20% - Accent1 4" xfId="517"/>
    <cellStyle name="20% - Accent1 5" xfId="518"/>
    <cellStyle name="20% - Accent2" xfId="27" builtinId="34" customBuiltin="1"/>
    <cellStyle name="20% - Accent2 2" xfId="519"/>
    <cellStyle name="20% - Accent2 3" xfId="520"/>
    <cellStyle name="20% - Accent2 4" xfId="521"/>
    <cellStyle name="20% - Accent2 5" xfId="522"/>
    <cellStyle name="20% - Accent3" xfId="31" builtinId="38" customBuiltin="1"/>
    <cellStyle name="20% - Accent3 2" xfId="523"/>
    <cellStyle name="20% - Accent3 3" xfId="524"/>
    <cellStyle name="20% - Accent3 4" xfId="525"/>
    <cellStyle name="20% - Accent3 5" xfId="526"/>
    <cellStyle name="20% - Accent4" xfId="35" builtinId="42" customBuiltin="1"/>
    <cellStyle name="20% - Accent4 2" xfId="527"/>
    <cellStyle name="20% - Accent4 3" xfId="528"/>
    <cellStyle name="20% - Accent4 4" xfId="529"/>
    <cellStyle name="20% - Accent4 5" xfId="530"/>
    <cellStyle name="20% - Accent5" xfId="39" builtinId="46" customBuiltin="1"/>
    <cellStyle name="20% - Accent5 2" xfId="531"/>
    <cellStyle name="20% - Accent5 3" xfId="532"/>
    <cellStyle name="20% - Accent5 4" xfId="533"/>
    <cellStyle name="20% - Accent5 5" xfId="534"/>
    <cellStyle name="20% - Accent6" xfId="43" builtinId="50" customBuiltin="1"/>
    <cellStyle name="20% - Accent6 2" xfId="535"/>
    <cellStyle name="20% - Accent6 3" xfId="536"/>
    <cellStyle name="20% - Accent6 4" xfId="537"/>
    <cellStyle name="20% - Accent6 5" xfId="538"/>
    <cellStyle name="40% - Accent1" xfId="24" builtinId="31" customBuiltin="1"/>
    <cellStyle name="40% - Accent1 2" xfId="539"/>
    <cellStyle name="40% - Accent1 3" xfId="540"/>
    <cellStyle name="40% - Accent1 4" xfId="541"/>
    <cellStyle name="40% - Accent1 5" xfId="542"/>
    <cellStyle name="40% - Accent2" xfId="28" builtinId="35" customBuiltin="1"/>
    <cellStyle name="40% - Accent2 2" xfId="543"/>
    <cellStyle name="40% - Accent2 3" xfId="544"/>
    <cellStyle name="40% - Accent2 4" xfId="545"/>
    <cellStyle name="40% - Accent2 5" xfId="546"/>
    <cellStyle name="40% - Accent3" xfId="32" builtinId="39" customBuiltin="1"/>
    <cellStyle name="40% - Accent3 2" xfId="547"/>
    <cellStyle name="40% - Accent3 3" xfId="548"/>
    <cellStyle name="40% - Accent3 4" xfId="549"/>
    <cellStyle name="40% - Accent3 5" xfId="550"/>
    <cellStyle name="40% - Accent4" xfId="36" builtinId="43" customBuiltin="1"/>
    <cellStyle name="40% - Accent4 2" xfId="551"/>
    <cellStyle name="40% - Accent4 3" xfId="552"/>
    <cellStyle name="40% - Accent4 4" xfId="553"/>
    <cellStyle name="40% - Accent4 5" xfId="554"/>
    <cellStyle name="40% - Accent5" xfId="40" builtinId="47" customBuiltin="1"/>
    <cellStyle name="40% - Accent5 2" xfId="555"/>
    <cellStyle name="40% - Accent5 3" xfId="556"/>
    <cellStyle name="40% - Accent5 4" xfId="557"/>
    <cellStyle name="40% - Accent5 5" xfId="558"/>
    <cellStyle name="40% - Accent6" xfId="44" builtinId="51" customBuiltin="1"/>
    <cellStyle name="40% - Accent6 2" xfId="559"/>
    <cellStyle name="40% - Accent6 3" xfId="560"/>
    <cellStyle name="40% - Accent6 4" xfId="561"/>
    <cellStyle name="40% - Accent6 5" xfId="562"/>
    <cellStyle name="60% - Accent1" xfId="25" builtinId="32" customBuiltin="1"/>
    <cellStyle name="60% - Accent1 2" xfId="563"/>
    <cellStyle name="60% - Accent1 3" xfId="564"/>
    <cellStyle name="60% - Accent2" xfId="29" builtinId="36" customBuiltin="1"/>
    <cellStyle name="60% - Accent2 2" xfId="565"/>
    <cellStyle name="60% - Accent2 3" xfId="566"/>
    <cellStyle name="60% - Accent3" xfId="33" builtinId="40" customBuiltin="1"/>
    <cellStyle name="60% - Accent3 2" xfId="567"/>
    <cellStyle name="60% - Accent3 3" xfId="568"/>
    <cellStyle name="60% - Accent4" xfId="37" builtinId="44" customBuiltin="1"/>
    <cellStyle name="60% - Accent4 2" xfId="569"/>
    <cellStyle name="60% - Accent4 3" xfId="570"/>
    <cellStyle name="60% - Accent5" xfId="41" builtinId="48" customBuiltin="1"/>
    <cellStyle name="60% - Accent5 2" xfId="571"/>
    <cellStyle name="60% - Accent5 3" xfId="572"/>
    <cellStyle name="60% - Accent6" xfId="45" builtinId="52" customBuiltin="1"/>
    <cellStyle name="60% - Accent6 2" xfId="573"/>
    <cellStyle name="60% - Accent6 3" xfId="574"/>
    <cellStyle name="Accent1" xfId="22" builtinId="29" customBuiltin="1"/>
    <cellStyle name="Accent1 - 20%" xfId="575"/>
    <cellStyle name="Accent1 - 40%" xfId="576"/>
    <cellStyle name="Accent1 - 60%" xfId="577"/>
    <cellStyle name="Accent1 10" xfId="578"/>
    <cellStyle name="Accent1 11" xfId="579"/>
    <cellStyle name="Accent1 12" xfId="580"/>
    <cellStyle name="Accent1 13" xfId="581"/>
    <cellStyle name="Accent1 2" xfId="582"/>
    <cellStyle name="Accent1 3" xfId="583"/>
    <cellStyle name="Accent1 4" xfId="584"/>
    <cellStyle name="Accent1 5" xfId="585"/>
    <cellStyle name="Accent1 6" xfId="586"/>
    <cellStyle name="Accent1 7" xfId="587"/>
    <cellStyle name="Accent1 8" xfId="588"/>
    <cellStyle name="Accent1 9" xfId="589"/>
    <cellStyle name="Accent2" xfId="26" builtinId="33" customBuiltin="1"/>
    <cellStyle name="Accent2 - 20%" xfId="590"/>
    <cellStyle name="Accent2 - 40%" xfId="591"/>
    <cellStyle name="Accent2 - 60%" xfId="592"/>
    <cellStyle name="Accent2 10" xfId="593"/>
    <cellStyle name="Accent2 11" xfId="594"/>
    <cellStyle name="Accent2 12" xfId="595"/>
    <cellStyle name="Accent2 13" xfId="596"/>
    <cellStyle name="Accent2 2" xfId="597"/>
    <cellStyle name="Accent2 3" xfId="598"/>
    <cellStyle name="Accent2 4" xfId="599"/>
    <cellStyle name="Accent2 5" xfId="600"/>
    <cellStyle name="Accent2 6" xfId="601"/>
    <cellStyle name="Accent2 7" xfId="602"/>
    <cellStyle name="Accent2 8" xfId="603"/>
    <cellStyle name="Accent2 9" xfId="604"/>
    <cellStyle name="Accent3" xfId="30" builtinId="37" customBuiltin="1"/>
    <cellStyle name="Accent3 - 20%" xfId="605"/>
    <cellStyle name="Accent3 - 40%" xfId="606"/>
    <cellStyle name="Accent3 - 60%" xfId="607"/>
    <cellStyle name="Accent3 10" xfId="608"/>
    <cellStyle name="Accent3 11" xfId="609"/>
    <cellStyle name="Accent3 12" xfId="610"/>
    <cellStyle name="Accent3 13" xfId="611"/>
    <cellStyle name="Accent3 2" xfId="612"/>
    <cellStyle name="Accent3 3" xfId="613"/>
    <cellStyle name="Accent3 4" xfId="614"/>
    <cellStyle name="Accent3 5" xfId="615"/>
    <cellStyle name="Accent3 6" xfId="616"/>
    <cellStyle name="Accent3 7" xfId="617"/>
    <cellStyle name="Accent3 8" xfId="618"/>
    <cellStyle name="Accent3 9" xfId="619"/>
    <cellStyle name="Accent4" xfId="34" builtinId="41" customBuiltin="1"/>
    <cellStyle name="Accent4 - 20%" xfId="620"/>
    <cellStyle name="Accent4 - 40%" xfId="621"/>
    <cellStyle name="Accent4 - 60%" xfId="622"/>
    <cellStyle name="Accent4 10" xfId="623"/>
    <cellStyle name="Accent4 11" xfId="624"/>
    <cellStyle name="Accent4 12" xfId="625"/>
    <cellStyle name="Accent4 13" xfId="626"/>
    <cellStyle name="Accent4 2" xfId="627"/>
    <cellStyle name="Accent4 3" xfId="628"/>
    <cellStyle name="Accent4 4" xfId="629"/>
    <cellStyle name="Accent4 5" xfId="630"/>
    <cellStyle name="Accent4 6" xfId="631"/>
    <cellStyle name="Accent4 7" xfId="632"/>
    <cellStyle name="Accent4 8" xfId="633"/>
    <cellStyle name="Accent4 9" xfId="634"/>
    <cellStyle name="Accent5" xfId="38" builtinId="45" customBuiltin="1"/>
    <cellStyle name="Accent5 - 20%" xfId="635"/>
    <cellStyle name="Accent5 - 40%" xfId="636"/>
    <cellStyle name="Accent5 - 60%" xfId="637"/>
    <cellStyle name="Accent5 10" xfId="638"/>
    <cellStyle name="Accent5 11" xfId="639"/>
    <cellStyle name="Accent5 12" xfId="640"/>
    <cellStyle name="Accent5 13" xfId="641"/>
    <cellStyle name="Accent5 2" xfId="642"/>
    <cellStyle name="Accent5 3" xfId="643"/>
    <cellStyle name="Accent5 4" xfId="644"/>
    <cellStyle name="Accent5 5" xfId="645"/>
    <cellStyle name="Accent5 6" xfId="646"/>
    <cellStyle name="Accent5 7" xfId="647"/>
    <cellStyle name="Accent5 8" xfId="648"/>
    <cellStyle name="Accent5 9" xfId="649"/>
    <cellStyle name="Accent6" xfId="42" builtinId="49" customBuiltin="1"/>
    <cellStyle name="Accent6 - 20%" xfId="650"/>
    <cellStyle name="Accent6 - 40%" xfId="651"/>
    <cellStyle name="Accent6 - 60%" xfId="652"/>
    <cellStyle name="Accent6 10" xfId="653"/>
    <cellStyle name="Accent6 11" xfId="654"/>
    <cellStyle name="Accent6 12" xfId="655"/>
    <cellStyle name="Accent6 13" xfId="656"/>
    <cellStyle name="Accent6 2" xfId="657"/>
    <cellStyle name="Accent6 3" xfId="658"/>
    <cellStyle name="Accent6 4" xfId="659"/>
    <cellStyle name="Accent6 5" xfId="660"/>
    <cellStyle name="Accent6 6" xfId="661"/>
    <cellStyle name="Accent6 7" xfId="662"/>
    <cellStyle name="Accent6 8" xfId="663"/>
    <cellStyle name="Accent6 9" xfId="664"/>
    <cellStyle name="Bad" xfId="11" builtinId="27" customBuiltin="1"/>
    <cellStyle name="Bad 2" xfId="665"/>
    <cellStyle name="Bad 3" xfId="666"/>
    <cellStyle name="BlueCell" xfId="137"/>
    <cellStyle name="BoldUnderlineNumber" xfId="667"/>
    <cellStyle name="BoldUnderlineNumber 2" xfId="668"/>
    <cellStyle name="BoldUnderlineNumber 3" xfId="669"/>
    <cellStyle name="BoldUnderlineNumber 4" xfId="670"/>
    <cellStyle name="BoldUnderlineNumber 5" xfId="671"/>
    <cellStyle name="BoldUnderlineRate" xfId="672"/>
    <cellStyle name="Budget" xfId="138"/>
    <cellStyle name="Calc Currency (0)" xfId="10297"/>
    <cellStyle name="Calculation" xfId="15" builtinId="22" customBuiltin="1"/>
    <cellStyle name="Calculation 2" xfId="673"/>
    <cellStyle name="Calculation 3" xfId="674"/>
    <cellStyle name="Check Cell" xfId="17" builtinId="23" customBuiltin="1"/>
    <cellStyle name="Check Cell 2" xfId="675"/>
    <cellStyle name="Check Cell 3" xfId="676"/>
    <cellStyle name="ColumnHeader" xfId="677"/>
    <cellStyle name="Comma  - Style1" xfId="139"/>
    <cellStyle name="Comma  - Style2" xfId="140"/>
    <cellStyle name="Comma  - Style3" xfId="141"/>
    <cellStyle name="Comma  - Style4" xfId="142"/>
    <cellStyle name="Comma  - Style5" xfId="143"/>
    <cellStyle name="Comma  - Style6" xfId="144"/>
    <cellStyle name="Comma  - Style7" xfId="145"/>
    <cellStyle name="Comma  - Style8" xfId="146"/>
    <cellStyle name="Comma [0]" xfId="509" builtinId="6"/>
    <cellStyle name="Comma [0] 2" xfId="502"/>
    <cellStyle name="Comma [0] 3" xfId="678"/>
    <cellStyle name="Comma [0] 4" xfId="679"/>
    <cellStyle name="Comma [0] 5" xfId="680"/>
    <cellStyle name="Comma [1]" xfId="147"/>
    <cellStyle name="Comma [2]" xfId="148"/>
    <cellStyle name="Comma [3]" xfId="149"/>
    <cellStyle name="Comma 10" xfId="681"/>
    <cellStyle name="Comma 11" xfId="682"/>
    <cellStyle name="Comma 12" xfId="683"/>
    <cellStyle name="Comma 13" xfId="684"/>
    <cellStyle name="Comma 14" xfId="685"/>
    <cellStyle name="Comma 15" xfId="686"/>
    <cellStyle name="Comma 16" xfId="687"/>
    <cellStyle name="Comma 17" xfId="688"/>
    <cellStyle name="Comma 2" xfId="2"/>
    <cellStyle name="Comma 2 10" xfId="10298"/>
    <cellStyle name="Comma 2 11" xfId="10299"/>
    <cellStyle name="Comma 2 12" xfId="10300"/>
    <cellStyle name="Comma 2 13" xfId="10301"/>
    <cellStyle name="Comma 2 2" xfId="150"/>
    <cellStyle name="Comma 2 3" xfId="10302"/>
    <cellStyle name="Comma 2 4" xfId="10303"/>
    <cellStyle name="Comma 2 5" xfId="10304"/>
    <cellStyle name="Comma 2 6" xfId="10305"/>
    <cellStyle name="Comma 2 7" xfId="10306"/>
    <cellStyle name="Comma 2 8" xfId="10307"/>
    <cellStyle name="Comma 2 9" xfId="10308"/>
    <cellStyle name="Comma 3" xfId="151"/>
    <cellStyle name="Comma 3 10" xfId="10309"/>
    <cellStyle name="Comma 3 11" xfId="10310"/>
    <cellStyle name="Comma 3 12" xfId="10311"/>
    <cellStyle name="Comma 3 2" xfId="10312"/>
    <cellStyle name="Comma 3 3" xfId="10313"/>
    <cellStyle name="Comma 3 4" xfId="10314"/>
    <cellStyle name="Comma 3 5" xfId="10315"/>
    <cellStyle name="Comma 3 6" xfId="10316"/>
    <cellStyle name="Comma 3 7" xfId="10317"/>
    <cellStyle name="Comma 3 8" xfId="10318"/>
    <cellStyle name="Comma 3 9" xfId="10319"/>
    <cellStyle name="Comma 4" xfId="152"/>
    <cellStyle name="Comma 5" xfId="153"/>
    <cellStyle name="Comma 6" xfId="689"/>
    <cellStyle name="Comma 7" xfId="690"/>
    <cellStyle name="Comma 8" xfId="691"/>
    <cellStyle name="Comma 9" xfId="692"/>
    <cellStyle name="Comma0" xfId="154"/>
    <cellStyle name="Copied" xfId="10320"/>
    <cellStyle name="CreamCell" xfId="155"/>
    <cellStyle name="Currency [0] 2" xfId="503"/>
    <cellStyle name="Currency [0] 3" xfId="693"/>
    <cellStyle name="Currency [2]" xfId="156"/>
    <cellStyle name="Currency [3]" xfId="157"/>
    <cellStyle name="Currency 10" xfId="694"/>
    <cellStyle name="Currency 11" xfId="695"/>
    <cellStyle name="Currency 12" xfId="696"/>
    <cellStyle name="Currency 13" xfId="697"/>
    <cellStyle name="Currency 14" xfId="698"/>
    <cellStyle name="Currency 15" xfId="699"/>
    <cellStyle name="Currency 16" xfId="700"/>
    <cellStyle name="Currency 2" xfId="701"/>
    <cellStyle name="Currency 3" xfId="702"/>
    <cellStyle name="Currency 4" xfId="703"/>
    <cellStyle name="Currency 5" xfId="704"/>
    <cellStyle name="Currency 6" xfId="705"/>
    <cellStyle name="Currency 7" xfId="706"/>
    <cellStyle name="Currency 8" xfId="707"/>
    <cellStyle name="Currency 9" xfId="708"/>
    <cellStyle name="Currency0" xfId="158"/>
    <cellStyle name="Date" xfId="159"/>
    <cellStyle name="DetailIndented" xfId="709"/>
    <cellStyle name="DetailIndented 2" xfId="710"/>
    <cellStyle name="DetailIndented 3" xfId="711"/>
    <cellStyle name="DetailIndented 4" xfId="712"/>
    <cellStyle name="DetailIndented 5" xfId="713"/>
    <cellStyle name="DetailTotalNumber" xfId="714"/>
    <cellStyle name="DetailTotalNumber 2" xfId="715"/>
    <cellStyle name="DetailTotalNumber 3" xfId="716"/>
    <cellStyle name="DetailTotalNumber 4" xfId="717"/>
    <cellStyle name="DetailTotalNumber 5" xfId="718"/>
    <cellStyle name="DetailTotalNumber 6" xfId="719"/>
    <cellStyle name="DetailTotalRate" xfId="720"/>
    <cellStyle name="Emphasis 1" xfId="721"/>
    <cellStyle name="Emphasis 2" xfId="722"/>
    <cellStyle name="Emphasis 3" xfId="723"/>
    <cellStyle name="Entered" xfId="10321"/>
    <cellStyle name="Escalation" xfId="160"/>
    <cellStyle name="Explanatory Text" xfId="20" builtinId="53" customBuiltin="1"/>
    <cellStyle name="Explanatory Text 2" xfId="724"/>
    <cellStyle name="Explanatory Text 3" xfId="725"/>
    <cellStyle name="Fixed" xfId="161"/>
    <cellStyle name="Good" xfId="10" builtinId="26" customBuiltin="1"/>
    <cellStyle name="Good 2" xfId="726"/>
    <cellStyle name="Good 3" xfId="727"/>
    <cellStyle name="GrandTotalNumber" xfId="728"/>
    <cellStyle name="GrandTotalNumber 10" xfId="729"/>
    <cellStyle name="GrandTotalNumber 10 2" xfId="730"/>
    <cellStyle name="GrandTotalNumber 10 2 2" xfId="731"/>
    <cellStyle name="GrandTotalNumber 10 3" xfId="732"/>
    <cellStyle name="GrandTotalNumber 10 3 2" xfId="733"/>
    <cellStyle name="GrandTotalNumber 10 4" xfId="734"/>
    <cellStyle name="GrandTotalNumber 10 4 2" xfId="735"/>
    <cellStyle name="GrandTotalNumber 10 5" xfId="736"/>
    <cellStyle name="GrandTotalNumber 10 5 2" xfId="737"/>
    <cellStyle name="GrandTotalNumber 10 6" xfId="738"/>
    <cellStyle name="GrandTotalNumber 10 6 2" xfId="739"/>
    <cellStyle name="GrandTotalNumber 10 7" xfId="740"/>
    <cellStyle name="GrandTotalNumber 11" xfId="741"/>
    <cellStyle name="GrandTotalNumber 11 2" xfId="742"/>
    <cellStyle name="GrandTotalNumber 12" xfId="743"/>
    <cellStyle name="GrandTotalNumber 12 2" xfId="744"/>
    <cellStyle name="GrandTotalNumber 13" xfId="745"/>
    <cellStyle name="GrandTotalNumber 13 2" xfId="746"/>
    <cellStyle name="GrandTotalNumber 14" xfId="747"/>
    <cellStyle name="GrandTotalNumber 14 2" xfId="748"/>
    <cellStyle name="GrandTotalNumber 15" xfId="749"/>
    <cellStyle name="GrandTotalNumber 15 2" xfId="750"/>
    <cellStyle name="GrandTotalNumber 16" xfId="751"/>
    <cellStyle name="GrandTotalNumber 17" xfId="752"/>
    <cellStyle name="GrandTotalNumber 18" xfId="753"/>
    <cellStyle name="GrandTotalNumber 2" xfId="754"/>
    <cellStyle name="GrandTotalNumber 2 10" xfId="755"/>
    <cellStyle name="GrandTotalNumber 2 11" xfId="756"/>
    <cellStyle name="GrandTotalNumber 2 12" xfId="757"/>
    <cellStyle name="GrandTotalNumber 2 13" xfId="758"/>
    <cellStyle name="GrandTotalNumber 2 14" xfId="759"/>
    <cellStyle name="GrandTotalNumber 2 2" xfId="760"/>
    <cellStyle name="GrandTotalNumber 2 2 10" xfId="761"/>
    <cellStyle name="GrandTotalNumber 2 2 2" xfId="762"/>
    <cellStyle name="GrandTotalNumber 2 2 2 2" xfId="763"/>
    <cellStyle name="GrandTotalNumber 2 2 2 2 2" xfId="764"/>
    <cellStyle name="GrandTotalNumber 2 2 2 3" xfId="765"/>
    <cellStyle name="GrandTotalNumber 2 2 2 3 2" xfId="766"/>
    <cellStyle name="GrandTotalNumber 2 2 2 4" xfId="767"/>
    <cellStyle name="GrandTotalNumber 2 2 2 4 2" xfId="768"/>
    <cellStyle name="GrandTotalNumber 2 2 2 5" xfId="769"/>
    <cellStyle name="GrandTotalNumber 2 2 2 5 2" xfId="770"/>
    <cellStyle name="GrandTotalNumber 2 2 2 6" xfId="771"/>
    <cellStyle name="GrandTotalNumber 2 2 2 6 2" xfId="772"/>
    <cellStyle name="GrandTotalNumber 2 2 2 7" xfId="773"/>
    <cellStyle name="GrandTotalNumber 2 2 3" xfId="774"/>
    <cellStyle name="GrandTotalNumber 2 2 3 2" xfId="775"/>
    <cellStyle name="GrandTotalNumber 2 2 3 2 2" xfId="776"/>
    <cellStyle name="GrandTotalNumber 2 2 3 3" xfId="777"/>
    <cellStyle name="GrandTotalNumber 2 2 3 3 2" xfId="778"/>
    <cellStyle name="GrandTotalNumber 2 2 3 4" xfId="779"/>
    <cellStyle name="GrandTotalNumber 2 2 3 4 2" xfId="780"/>
    <cellStyle name="GrandTotalNumber 2 2 3 5" xfId="781"/>
    <cellStyle name="GrandTotalNumber 2 2 3 5 2" xfId="782"/>
    <cellStyle name="GrandTotalNumber 2 2 3 6" xfId="783"/>
    <cellStyle name="GrandTotalNumber 2 2 3 6 2" xfId="784"/>
    <cellStyle name="GrandTotalNumber 2 2 3 7" xfId="785"/>
    <cellStyle name="GrandTotalNumber 2 2 4" xfId="786"/>
    <cellStyle name="GrandTotalNumber 2 2 4 2" xfId="787"/>
    <cellStyle name="GrandTotalNumber 2 2 4 2 2" xfId="788"/>
    <cellStyle name="GrandTotalNumber 2 2 4 3" xfId="789"/>
    <cellStyle name="GrandTotalNumber 2 2 4 3 2" xfId="790"/>
    <cellStyle name="GrandTotalNumber 2 2 4 4" xfId="791"/>
    <cellStyle name="GrandTotalNumber 2 2 4 4 2" xfId="792"/>
    <cellStyle name="GrandTotalNumber 2 2 4 5" xfId="793"/>
    <cellStyle name="GrandTotalNumber 2 2 4 5 2" xfId="794"/>
    <cellStyle name="GrandTotalNumber 2 2 4 6" xfId="795"/>
    <cellStyle name="GrandTotalNumber 2 2 4 6 2" xfId="796"/>
    <cellStyle name="GrandTotalNumber 2 2 4 7" xfId="797"/>
    <cellStyle name="GrandTotalNumber 2 2 5" xfId="798"/>
    <cellStyle name="GrandTotalNumber 2 2 5 2" xfId="799"/>
    <cellStyle name="GrandTotalNumber 2 2 6" xfId="800"/>
    <cellStyle name="GrandTotalNumber 2 2 6 2" xfId="801"/>
    <cellStyle name="GrandTotalNumber 2 2 7" xfId="802"/>
    <cellStyle name="GrandTotalNumber 2 2 7 2" xfId="803"/>
    <cellStyle name="GrandTotalNumber 2 2 8" xfId="804"/>
    <cellStyle name="GrandTotalNumber 2 2 8 2" xfId="805"/>
    <cellStyle name="GrandTotalNumber 2 2 9" xfId="806"/>
    <cellStyle name="GrandTotalNumber 2 2 9 2" xfId="807"/>
    <cellStyle name="GrandTotalNumber 2 3" xfId="808"/>
    <cellStyle name="GrandTotalNumber 2 3 2" xfId="809"/>
    <cellStyle name="GrandTotalNumber 2 3 2 2" xfId="810"/>
    <cellStyle name="GrandTotalNumber 2 3 3" xfId="811"/>
    <cellStyle name="GrandTotalNumber 2 3 3 2" xfId="812"/>
    <cellStyle name="GrandTotalNumber 2 3 4" xfId="813"/>
    <cellStyle name="GrandTotalNumber 2 3 4 2" xfId="814"/>
    <cellStyle name="GrandTotalNumber 2 3 5" xfId="815"/>
    <cellStyle name="GrandTotalNumber 2 3 5 2" xfId="816"/>
    <cellStyle name="GrandTotalNumber 2 3 6" xfId="817"/>
    <cellStyle name="GrandTotalNumber 2 3 6 2" xfId="818"/>
    <cellStyle name="GrandTotalNumber 2 3 7" xfId="819"/>
    <cellStyle name="GrandTotalNumber 2 4" xfId="820"/>
    <cellStyle name="GrandTotalNumber 2 4 2" xfId="821"/>
    <cellStyle name="GrandTotalNumber 2 4 2 2" xfId="822"/>
    <cellStyle name="GrandTotalNumber 2 4 3" xfId="823"/>
    <cellStyle name="GrandTotalNumber 2 4 3 2" xfId="824"/>
    <cellStyle name="GrandTotalNumber 2 4 4" xfId="825"/>
    <cellStyle name="GrandTotalNumber 2 4 4 2" xfId="826"/>
    <cellStyle name="GrandTotalNumber 2 4 5" xfId="827"/>
    <cellStyle name="GrandTotalNumber 2 4 5 2" xfId="828"/>
    <cellStyle name="GrandTotalNumber 2 4 6" xfId="829"/>
    <cellStyle name="GrandTotalNumber 2 4 6 2" xfId="830"/>
    <cellStyle name="GrandTotalNumber 2 4 7" xfId="831"/>
    <cellStyle name="GrandTotalNumber 2 5" xfId="832"/>
    <cellStyle name="GrandTotalNumber 2 5 2" xfId="833"/>
    <cellStyle name="GrandTotalNumber 2 5 2 2" xfId="834"/>
    <cellStyle name="GrandTotalNumber 2 5 3" xfId="835"/>
    <cellStyle name="GrandTotalNumber 2 5 3 2" xfId="836"/>
    <cellStyle name="GrandTotalNumber 2 5 4" xfId="837"/>
    <cellStyle name="GrandTotalNumber 2 5 4 2" xfId="838"/>
    <cellStyle name="GrandTotalNumber 2 5 5" xfId="839"/>
    <cellStyle name="GrandTotalNumber 2 5 5 2" xfId="840"/>
    <cellStyle name="GrandTotalNumber 2 5 6" xfId="841"/>
    <cellStyle name="GrandTotalNumber 2 5 6 2" xfId="842"/>
    <cellStyle name="GrandTotalNumber 2 5 7" xfId="843"/>
    <cellStyle name="GrandTotalNumber 2 6" xfId="844"/>
    <cellStyle name="GrandTotalNumber 2 6 2" xfId="845"/>
    <cellStyle name="GrandTotalNumber 2 7" xfId="846"/>
    <cellStyle name="GrandTotalNumber 2 7 2" xfId="847"/>
    <cellStyle name="GrandTotalNumber 2 8" xfId="848"/>
    <cellStyle name="GrandTotalNumber 2 8 2" xfId="849"/>
    <cellStyle name="GrandTotalNumber 2 9" xfId="850"/>
    <cellStyle name="GrandTotalNumber 2 9 2" xfId="851"/>
    <cellStyle name="GrandTotalNumber 3" xfId="852"/>
    <cellStyle name="GrandTotalNumber 3 10" xfId="853"/>
    <cellStyle name="GrandTotalNumber 3 11" xfId="854"/>
    <cellStyle name="GrandTotalNumber 3 12" xfId="855"/>
    <cellStyle name="GrandTotalNumber 3 13" xfId="856"/>
    <cellStyle name="GrandTotalNumber 3 14" xfId="857"/>
    <cellStyle name="GrandTotalNumber 3 2" xfId="858"/>
    <cellStyle name="GrandTotalNumber 3 2 10" xfId="859"/>
    <cellStyle name="GrandTotalNumber 3 2 2" xfId="860"/>
    <cellStyle name="GrandTotalNumber 3 2 2 2" xfId="861"/>
    <cellStyle name="GrandTotalNumber 3 2 2 2 2" xfId="862"/>
    <cellStyle name="GrandTotalNumber 3 2 2 3" xfId="863"/>
    <cellStyle name="GrandTotalNumber 3 2 2 3 2" xfId="864"/>
    <cellStyle name="GrandTotalNumber 3 2 2 4" xfId="865"/>
    <cellStyle name="GrandTotalNumber 3 2 2 4 2" xfId="866"/>
    <cellStyle name="GrandTotalNumber 3 2 2 5" xfId="867"/>
    <cellStyle name="GrandTotalNumber 3 2 2 5 2" xfId="868"/>
    <cellStyle name="GrandTotalNumber 3 2 2 6" xfId="869"/>
    <cellStyle name="GrandTotalNumber 3 2 2 6 2" xfId="870"/>
    <cellStyle name="GrandTotalNumber 3 2 2 7" xfId="871"/>
    <cellStyle name="GrandTotalNumber 3 2 3" xfId="872"/>
    <cellStyle name="GrandTotalNumber 3 2 3 2" xfId="873"/>
    <cellStyle name="GrandTotalNumber 3 2 3 2 2" xfId="874"/>
    <cellStyle name="GrandTotalNumber 3 2 3 3" xfId="875"/>
    <cellStyle name="GrandTotalNumber 3 2 3 3 2" xfId="876"/>
    <cellStyle name="GrandTotalNumber 3 2 3 4" xfId="877"/>
    <cellStyle name="GrandTotalNumber 3 2 3 4 2" xfId="878"/>
    <cellStyle name="GrandTotalNumber 3 2 3 5" xfId="879"/>
    <cellStyle name="GrandTotalNumber 3 2 3 5 2" xfId="880"/>
    <cellStyle name="GrandTotalNumber 3 2 3 6" xfId="881"/>
    <cellStyle name="GrandTotalNumber 3 2 3 6 2" xfId="882"/>
    <cellStyle name="GrandTotalNumber 3 2 3 7" xfId="883"/>
    <cellStyle name="GrandTotalNumber 3 2 4" xfId="884"/>
    <cellStyle name="GrandTotalNumber 3 2 4 2" xfId="885"/>
    <cellStyle name="GrandTotalNumber 3 2 4 2 2" xfId="886"/>
    <cellStyle name="GrandTotalNumber 3 2 4 3" xfId="887"/>
    <cellStyle name="GrandTotalNumber 3 2 4 3 2" xfId="888"/>
    <cellStyle name="GrandTotalNumber 3 2 4 4" xfId="889"/>
    <cellStyle name="GrandTotalNumber 3 2 4 4 2" xfId="890"/>
    <cellStyle name="GrandTotalNumber 3 2 4 5" xfId="891"/>
    <cellStyle name="GrandTotalNumber 3 2 4 5 2" xfId="892"/>
    <cellStyle name="GrandTotalNumber 3 2 4 6" xfId="893"/>
    <cellStyle name="GrandTotalNumber 3 2 4 6 2" xfId="894"/>
    <cellStyle name="GrandTotalNumber 3 2 4 7" xfId="895"/>
    <cellStyle name="GrandTotalNumber 3 2 5" xfId="896"/>
    <cellStyle name="GrandTotalNumber 3 2 5 2" xfId="897"/>
    <cellStyle name="GrandTotalNumber 3 2 6" xfId="898"/>
    <cellStyle name="GrandTotalNumber 3 2 6 2" xfId="899"/>
    <cellStyle name="GrandTotalNumber 3 2 7" xfId="900"/>
    <cellStyle name="GrandTotalNumber 3 2 7 2" xfId="901"/>
    <cellStyle name="GrandTotalNumber 3 2 8" xfId="902"/>
    <cellStyle name="GrandTotalNumber 3 2 8 2" xfId="903"/>
    <cellStyle name="GrandTotalNumber 3 2 9" xfId="904"/>
    <cellStyle name="GrandTotalNumber 3 2 9 2" xfId="905"/>
    <cellStyle name="GrandTotalNumber 3 3" xfId="906"/>
    <cellStyle name="GrandTotalNumber 3 3 2" xfId="907"/>
    <cellStyle name="GrandTotalNumber 3 3 2 2" xfId="908"/>
    <cellStyle name="GrandTotalNumber 3 3 3" xfId="909"/>
    <cellStyle name="GrandTotalNumber 3 3 3 2" xfId="910"/>
    <cellStyle name="GrandTotalNumber 3 3 4" xfId="911"/>
    <cellStyle name="GrandTotalNumber 3 3 4 2" xfId="912"/>
    <cellStyle name="GrandTotalNumber 3 3 5" xfId="913"/>
    <cellStyle name="GrandTotalNumber 3 3 5 2" xfId="914"/>
    <cellStyle name="GrandTotalNumber 3 3 6" xfId="915"/>
    <cellStyle name="GrandTotalNumber 3 3 6 2" xfId="916"/>
    <cellStyle name="GrandTotalNumber 3 3 7" xfId="917"/>
    <cellStyle name="GrandTotalNumber 3 4" xfId="918"/>
    <cellStyle name="GrandTotalNumber 3 4 2" xfId="919"/>
    <cellStyle name="GrandTotalNumber 3 4 2 2" xfId="920"/>
    <cellStyle name="GrandTotalNumber 3 4 3" xfId="921"/>
    <cellStyle name="GrandTotalNumber 3 4 3 2" xfId="922"/>
    <cellStyle name="GrandTotalNumber 3 4 4" xfId="923"/>
    <cellStyle name="GrandTotalNumber 3 4 4 2" xfId="924"/>
    <cellStyle name="GrandTotalNumber 3 4 5" xfId="925"/>
    <cellStyle name="GrandTotalNumber 3 4 5 2" xfId="926"/>
    <cellStyle name="GrandTotalNumber 3 4 6" xfId="927"/>
    <cellStyle name="GrandTotalNumber 3 4 6 2" xfId="928"/>
    <cellStyle name="GrandTotalNumber 3 4 7" xfId="929"/>
    <cellStyle name="GrandTotalNumber 3 5" xfId="930"/>
    <cellStyle name="GrandTotalNumber 3 5 2" xfId="931"/>
    <cellStyle name="GrandTotalNumber 3 5 2 2" xfId="932"/>
    <cellStyle name="GrandTotalNumber 3 5 3" xfId="933"/>
    <cellStyle name="GrandTotalNumber 3 5 3 2" xfId="934"/>
    <cellStyle name="GrandTotalNumber 3 5 4" xfId="935"/>
    <cellStyle name="GrandTotalNumber 3 5 4 2" xfId="936"/>
    <cellStyle name="GrandTotalNumber 3 5 5" xfId="937"/>
    <cellStyle name="GrandTotalNumber 3 5 5 2" xfId="938"/>
    <cellStyle name="GrandTotalNumber 3 5 6" xfId="939"/>
    <cellStyle name="GrandTotalNumber 3 5 6 2" xfId="940"/>
    <cellStyle name="GrandTotalNumber 3 5 7" xfId="941"/>
    <cellStyle name="GrandTotalNumber 3 6" xfId="942"/>
    <cellStyle name="GrandTotalNumber 3 6 2" xfId="943"/>
    <cellStyle name="GrandTotalNumber 3 7" xfId="944"/>
    <cellStyle name="GrandTotalNumber 3 7 2" xfId="945"/>
    <cellStyle name="GrandTotalNumber 3 8" xfId="946"/>
    <cellStyle name="GrandTotalNumber 3 8 2" xfId="947"/>
    <cellStyle name="GrandTotalNumber 3 9" xfId="948"/>
    <cellStyle name="GrandTotalNumber 3 9 2" xfId="949"/>
    <cellStyle name="GrandTotalNumber 4" xfId="950"/>
    <cellStyle name="GrandTotalNumber 4 10" xfId="951"/>
    <cellStyle name="GrandTotalNumber 4 11" xfId="952"/>
    <cellStyle name="GrandTotalNumber 4 12" xfId="953"/>
    <cellStyle name="GrandTotalNumber 4 13" xfId="954"/>
    <cellStyle name="GrandTotalNumber 4 14" xfId="955"/>
    <cellStyle name="GrandTotalNumber 4 2" xfId="956"/>
    <cellStyle name="GrandTotalNumber 4 2 10" xfId="957"/>
    <cellStyle name="GrandTotalNumber 4 2 2" xfId="958"/>
    <cellStyle name="GrandTotalNumber 4 2 2 2" xfId="959"/>
    <cellStyle name="GrandTotalNumber 4 2 2 2 2" xfId="960"/>
    <cellStyle name="GrandTotalNumber 4 2 2 3" xfId="961"/>
    <cellStyle name="GrandTotalNumber 4 2 2 3 2" xfId="962"/>
    <cellStyle name="GrandTotalNumber 4 2 2 4" xfId="963"/>
    <cellStyle name="GrandTotalNumber 4 2 2 4 2" xfId="964"/>
    <cellStyle name="GrandTotalNumber 4 2 2 5" xfId="965"/>
    <cellStyle name="GrandTotalNumber 4 2 2 5 2" xfId="966"/>
    <cellStyle name="GrandTotalNumber 4 2 2 6" xfId="967"/>
    <cellStyle name="GrandTotalNumber 4 2 2 6 2" xfId="968"/>
    <cellStyle name="GrandTotalNumber 4 2 2 7" xfId="969"/>
    <cellStyle name="GrandTotalNumber 4 2 3" xfId="970"/>
    <cellStyle name="GrandTotalNumber 4 2 3 2" xfId="971"/>
    <cellStyle name="GrandTotalNumber 4 2 3 2 2" xfId="972"/>
    <cellStyle name="GrandTotalNumber 4 2 3 3" xfId="973"/>
    <cellStyle name="GrandTotalNumber 4 2 3 3 2" xfId="974"/>
    <cellStyle name="GrandTotalNumber 4 2 3 4" xfId="975"/>
    <cellStyle name="GrandTotalNumber 4 2 3 4 2" xfId="976"/>
    <cellStyle name="GrandTotalNumber 4 2 3 5" xfId="977"/>
    <cellStyle name="GrandTotalNumber 4 2 3 5 2" xfId="978"/>
    <cellStyle name="GrandTotalNumber 4 2 3 6" xfId="979"/>
    <cellStyle name="GrandTotalNumber 4 2 3 6 2" xfId="980"/>
    <cellStyle name="GrandTotalNumber 4 2 3 7" xfId="981"/>
    <cellStyle name="GrandTotalNumber 4 2 4" xfId="982"/>
    <cellStyle name="GrandTotalNumber 4 2 4 2" xfId="983"/>
    <cellStyle name="GrandTotalNumber 4 2 4 2 2" xfId="984"/>
    <cellStyle name="GrandTotalNumber 4 2 4 3" xfId="985"/>
    <cellStyle name="GrandTotalNumber 4 2 4 3 2" xfId="986"/>
    <cellStyle name="GrandTotalNumber 4 2 4 4" xfId="987"/>
    <cellStyle name="GrandTotalNumber 4 2 4 4 2" xfId="988"/>
    <cellStyle name="GrandTotalNumber 4 2 4 5" xfId="989"/>
    <cellStyle name="GrandTotalNumber 4 2 4 5 2" xfId="990"/>
    <cellStyle name="GrandTotalNumber 4 2 4 6" xfId="991"/>
    <cellStyle name="GrandTotalNumber 4 2 4 6 2" xfId="992"/>
    <cellStyle name="GrandTotalNumber 4 2 4 7" xfId="993"/>
    <cellStyle name="GrandTotalNumber 4 2 5" xfId="994"/>
    <cellStyle name="GrandTotalNumber 4 2 5 2" xfId="995"/>
    <cellStyle name="GrandTotalNumber 4 2 6" xfId="996"/>
    <cellStyle name="GrandTotalNumber 4 2 6 2" xfId="997"/>
    <cellStyle name="GrandTotalNumber 4 2 7" xfId="998"/>
    <cellStyle name="GrandTotalNumber 4 2 7 2" xfId="999"/>
    <cellStyle name="GrandTotalNumber 4 2 8" xfId="1000"/>
    <cellStyle name="GrandTotalNumber 4 2 8 2" xfId="1001"/>
    <cellStyle name="GrandTotalNumber 4 2 9" xfId="1002"/>
    <cellStyle name="GrandTotalNumber 4 2 9 2" xfId="1003"/>
    <cellStyle name="GrandTotalNumber 4 3" xfId="1004"/>
    <cellStyle name="GrandTotalNumber 4 3 2" xfId="1005"/>
    <cellStyle name="GrandTotalNumber 4 3 2 2" xfId="1006"/>
    <cellStyle name="GrandTotalNumber 4 3 3" xfId="1007"/>
    <cellStyle name="GrandTotalNumber 4 3 3 2" xfId="1008"/>
    <cellStyle name="GrandTotalNumber 4 3 4" xfId="1009"/>
    <cellStyle name="GrandTotalNumber 4 3 4 2" xfId="1010"/>
    <cellStyle name="GrandTotalNumber 4 3 5" xfId="1011"/>
    <cellStyle name="GrandTotalNumber 4 3 5 2" xfId="1012"/>
    <cellStyle name="GrandTotalNumber 4 3 6" xfId="1013"/>
    <cellStyle name="GrandTotalNumber 4 3 6 2" xfId="1014"/>
    <cellStyle name="GrandTotalNumber 4 3 7" xfId="1015"/>
    <cellStyle name="GrandTotalNumber 4 4" xfId="1016"/>
    <cellStyle name="GrandTotalNumber 4 4 2" xfId="1017"/>
    <cellStyle name="GrandTotalNumber 4 4 2 2" xfId="1018"/>
    <cellStyle name="GrandTotalNumber 4 4 3" xfId="1019"/>
    <cellStyle name="GrandTotalNumber 4 4 3 2" xfId="1020"/>
    <cellStyle name="GrandTotalNumber 4 4 4" xfId="1021"/>
    <cellStyle name="GrandTotalNumber 4 4 4 2" xfId="1022"/>
    <cellStyle name="GrandTotalNumber 4 4 5" xfId="1023"/>
    <cellStyle name="GrandTotalNumber 4 4 5 2" xfId="1024"/>
    <cellStyle name="GrandTotalNumber 4 4 6" xfId="1025"/>
    <cellStyle name="GrandTotalNumber 4 4 6 2" xfId="1026"/>
    <cellStyle name="GrandTotalNumber 4 4 7" xfId="1027"/>
    <cellStyle name="GrandTotalNumber 4 5" xfId="1028"/>
    <cellStyle name="GrandTotalNumber 4 5 2" xfId="1029"/>
    <cellStyle name="GrandTotalNumber 4 5 2 2" xfId="1030"/>
    <cellStyle name="GrandTotalNumber 4 5 3" xfId="1031"/>
    <cellStyle name="GrandTotalNumber 4 5 3 2" xfId="1032"/>
    <cellStyle name="GrandTotalNumber 4 5 4" xfId="1033"/>
    <cellStyle name="GrandTotalNumber 4 5 4 2" xfId="1034"/>
    <cellStyle name="GrandTotalNumber 4 5 5" xfId="1035"/>
    <cellStyle name="GrandTotalNumber 4 5 5 2" xfId="1036"/>
    <cellStyle name="GrandTotalNumber 4 5 6" xfId="1037"/>
    <cellStyle name="GrandTotalNumber 4 5 6 2" xfId="1038"/>
    <cellStyle name="GrandTotalNumber 4 5 7" xfId="1039"/>
    <cellStyle name="GrandTotalNumber 4 6" xfId="1040"/>
    <cellStyle name="GrandTotalNumber 4 6 2" xfId="1041"/>
    <cellStyle name="GrandTotalNumber 4 7" xfId="1042"/>
    <cellStyle name="GrandTotalNumber 4 7 2" xfId="1043"/>
    <cellStyle name="GrandTotalNumber 4 8" xfId="1044"/>
    <cellStyle name="GrandTotalNumber 4 8 2" xfId="1045"/>
    <cellStyle name="GrandTotalNumber 4 9" xfId="1046"/>
    <cellStyle name="GrandTotalNumber 4 9 2" xfId="1047"/>
    <cellStyle name="GrandTotalNumber 5" xfId="1048"/>
    <cellStyle name="GrandTotalNumber 5 10" xfId="1049"/>
    <cellStyle name="GrandTotalNumber 5 10 2" xfId="1050"/>
    <cellStyle name="GrandTotalNumber 5 11" xfId="1051"/>
    <cellStyle name="GrandTotalNumber 5 12" xfId="1052"/>
    <cellStyle name="GrandTotalNumber 5 13" xfId="1053"/>
    <cellStyle name="GrandTotalNumber 5 14" xfId="1054"/>
    <cellStyle name="GrandTotalNumber 5 15" xfId="1055"/>
    <cellStyle name="GrandTotalNumber 5 2" xfId="1056"/>
    <cellStyle name="GrandTotalNumber 5 2 10" xfId="1057"/>
    <cellStyle name="GrandTotalNumber 5 2 11" xfId="1058"/>
    <cellStyle name="GrandTotalNumber 5 2 12" xfId="1059"/>
    <cellStyle name="GrandTotalNumber 5 2 13" xfId="1060"/>
    <cellStyle name="GrandTotalNumber 5 2 14" xfId="1061"/>
    <cellStyle name="GrandTotalNumber 5 2 2" xfId="1062"/>
    <cellStyle name="GrandTotalNumber 5 2 2 10" xfId="1063"/>
    <cellStyle name="GrandTotalNumber 5 2 2 2" xfId="1064"/>
    <cellStyle name="GrandTotalNumber 5 2 2 2 2" xfId="1065"/>
    <cellStyle name="GrandTotalNumber 5 2 2 2 2 2" xfId="1066"/>
    <cellStyle name="GrandTotalNumber 5 2 2 2 3" xfId="1067"/>
    <cellStyle name="GrandTotalNumber 5 2 2 2 3 2" xfId="1068"/>
    <cellStyle name="GrandTotalNumber 5 2 2 2 4" xfId="1069"/>
    <cellStyle name="GrandTotalNumber 5 2 2 2 4 2" xfId="1070"/>
    <cellStyle name="GrandTotalNumber 5 2 2 2 5" xfId="1071"/>
    <cellStyle name="GrandTotalNumber 5 2 2 2 5 2" xfId="1072"/>
    <cellStyle name="GrandTotalNumber 5 2 2 2 6" xfId="1073"/>
    <cellStyle name="GrandTotalNumber 5 2 2 2 6 2" xfId="1074"/>
    <cellStyle name="GrandTotalNumber 5 2 2 2 7" xfId="1075"/>
    <cellStyle name="GrandTotalNumber 5 2 2 3" xfId="1076"/>
    <cellStyle name="GrandTotalNumber 5 2 2 3 2" xfId="1077"/>
    <cellStyle name="GrandTotalNumber 5 2 2 3 2 2" xfId="1078"/>
    <cellStyle name="GrandTotalNumber 5 2 2 3 3" xfId="1079"/>
    <cellStyle name="GrandTotalNumber 5 2 2 3 3 2" xfId="1080"/>
    <cellStyle name="GrandTotalNumber 5 2 2 3 4" xfId="1081"/>
    <cellStyle name="GrandTotalNumber 5 2 2 3 4 2" xfId="1082"/>
    <cellStyle name="GrandTotalNumber 5 2 2 3 5" xfId="1083"/>
    <cellStyle name="GrandTotalNumber 5 2 2 3 5 2" xfId="1084"/>
    <cellStyle name="GrandTotalNumber 5 2 2 3 6" xfId="1085"/>
    <cellStyle name="GrandTotalNumber 5 2 2 3 6 2" xfId="1086"/>
    <cellStyle name="GrandTotalNumber 5 2 2 3 7" xfId="1087"/>
    <cellStyle name="GrandTotalNumber 5 2 2 4" xfId="1088"/>
    <cellStyle name="GrandTotalNumber 5 2 2 4 2" xfId="1089"/>
    <cellStyle name="GrandTotalNumber 5 2 2 4 2 2" xfId="1090"/>
    <cellStyle name="GrandTotalNumber 5 2 2 4 3" xfId="1091"/>
    <cellStyle name="GrandTotalNumber 5 2 2 4 3 2" xfId="1092"/>
    <cellStyle name="GrandTotalNumber 5 2 2 4 4" xfId="1093"/>
    <cellStyle name="GrandTotalNumber 5 2 2 4 4 2" xfId="1094"/>
    <cellStyle name="GrandTotalNumber 5 2 2 4 5" xfId="1095"/>
    <cellStyle name="GrandTotalNumber 5 2 2 4 5 2" xfId="1096"/>
    <cellStyle name="GrandTotalNumber 5 2 2 4 6" xfId="1097"/>
    <cellStyle name="GrandTotalNumber 5 2 2 4 6 2" xfId="1098"/>
    <cellStyle name="GrandTotalNumber 5 2 2 4 7" xfId="1099"/>
    <cellStyle name="GrandTotalNumber 5 2 2 5" xfId="1100"/>
    <cellStyle name="GrandTotalNumber 5 2 2 5 2" xfId="1101"/>
    <cellStyle name="GrandTotalNumber 5 2 2 6" xfId="1102"/>
    <cellStyle name="GrandTotalNumber 5 2 2 6 2" xfId="1103"/>
    <cellStyle name="GrandTotalNumber 5 2 2 7" xfId="1104"/>
    <cellStyle name="GrandTotalNumber 5 2 2 7 2" xfId="1105"/>
    <cellStyle name="GrandTotalNumber 5 2 2 8" xfId="1106"/>
    <cellStyle name="GrandTotalNumber 5 2 2 8 2" xfId="1107"/>
    <cellStyle name="GrandTotalNumber 5 2 2 9" xfId="1108"/>
    <cellStyle name="GrandTotalNumber 5 2 2 9 2" xfId="1109"/>
    <cellStyle name="GrandTotalNumber 5 2 3" xfId="1110"/>
    <cellStyle name="GrandTotalNumber 5 2 3 2" xfId="1111"/>
    <cellStyle name="GrandTotalNumber 5 2 3 2 2" xfId="1112"/>
    <cellStyle name="GrandTotalNumber 5 2 3 3" xfId="1113"/>
    <cellStyle name="GrandTotalNumber 5 2 3 3 2" xfId="1114"/>
    <cellStyle name="GrandTotalNumber 5 2 3 4" xfId="1115"/>
    <cellStyle name="GrandTotalNumber 5 2 3 4 2" xfId="1116"/>
    <cellStyle name="GrandTotalNumber 5 2 3 5" xfId="1117"/>
    <cellStyle name="GrandTotalNumber 5 2 3 5 2" xfId="1118"/>
    <cellStyle name="GrandTotalNumber 5 2 3 6" xfId="1119"/>
    <cellStyle name="GrandTotalNumber 5 2 3 6 2" xfId="1120"/>
    <cellStyle name="GrandTotalNumber 5 2 3 7" xfId="1121"/>
    <cellStyle name="GrandTotalNumber 5 2 4" xfId="1122"/>
    <cellStyle name="GrandTotalNumber 5 2 4 2" xfId="1123"/>
    <cellStyle name="GrandTotalNumber 5 2 4 2 2" xfId="1124"/>
    <cellStyle name="GrandTotalNumber 5 2 4 3" xfId="1125"/>
    <cellStyle name="GrandTotalNumber 5 2 4 3 2" xfId="1126"/>
    <cellStyle name="GrandTotalNumber 5 2 4 4" xfId="1127"/>
    <cellStyle name="GrandTotalNumber 5 2 4 4 2" xfId="1128"/>
    <cellStyle name="GrandTotalNumber 5 2 4 5" xfId="1129"/>
    <cellStyle name="GrandTotalNumber 5 2 4 5 2" xfId="1130"/>
    <cellStyle name="GrandTotalNumber 5 2 4 6" xfId="1131"/>
    <cellStyle name="GrandTotalNumber 5 2 4 6 2" xfId="1132"/>
    <cellStyle name="GrandTotalNumber 5 2 4 7" xfId="1133"/>
    <cellStyle name="GrandTotalNumber 5 2 5" xfId="1134"/>
    <cellStyle name="GrandTotalNumber 5 2 5 2" xfId="1135"/>
    <cellStyle name="GrandTotalNumber 5 2 5 2 2" xfId="1136"/>
    <cellStyle name="GrandTotalNumber 5 2 5 3" xfId="1137"/>
    <cellStyle name="GrandTotalNumber 5 2 5 3 2" xfId="1138"/>
    <cellStyle name="GrandTotalNumber 5 2 5 4" xfId="1139"/>
    <cellStyle name="GrandTotalNumber 5 2 5 4 2" xfId="1140"/>
    <cellStyle name="GrandTotalNumber 5 2 5 5" xfId="1141"/>
    <cellStyle name="GrandTotalNumber 5 2 5 5 2" xfId="1142"/>
    <cellStyle name="GrandTotalNumber 5 2 5 6" xfId="1143"/>
    <cellStyle name="GrandTotalNumber 5 2 5 6 2" xfId="1144"/>
    <cellStyle name="GrandTotalNumber 5 2 5 7" xfId="1145"/>
    <cellStyle name="GrandTotalNumber 5 2 6" xfId="1146"/>
    <cellStyle name="GrandTotalNumber 5 2 6 2" xfId="1147"/>
    <cellStyle name="GrandTotalNumber 5 2 7" xfId="1148"/>
    <cellStyle name="GrandTotalNumber 5 2 7 2" xfId="1149"/>
    <cellStyle name="GrandTotalNumber 5 2 8" xfId="1150"/>
    <cellStyle name="GrandTotalNumber 5 2 8 2" xfId="1151"/>
    <cellStyle name="GrandTotalNumber 5 2 9" xfId="1152"/>
    <cellStyle name="GrandTotalNumber 5 2 9 2" xfId="1153"/>
    <cellStyle name="GrandTotalNumber 5 3" xfId="1154"/>
    <cellStyle name="GrandTotalNumber 5 3 10" xfId="1155"/>
    <cellStyle name="GrandTotalNumber 5 3 2" xfId="1156"/>
    <cellStyle name="GrandTotalNumber 5 3 2 2" xfId="1157"/>
    <cellStyle name="GrandTotalNumber 5 3 2 2 2" xfId="1158"/>
    <cellStyle name="GrandTotalNumber 5 3 2 3" xfId="1159"/>
    <cellStyle name="GrandTotalNumber 5 3 2 3 2" xfId="1160"/>
    <cellStyle name="GrandTotalNumber 5 3 2 4" xfId="1161"/>
    <cellStyle name="GrandTotalNumber 5 3 2 4 2" xfId="1162"/>
    <cellStyle name="GrandTotalNumber 5 3 2 5" xfId="1163"/>
    <cellStyle name="GrandTotalNumber 5 3 2 5 2" xfId="1164"/>
    <cellStyle name="GrandTotalNumber 5 3 2 6" xfId="1165"/>
    <cellStyle name="GrandTotalNumber 5 3 2 6 2" xfId="1166"/>
    <cellStyle name="GrandTotalNumber 5 3 2 7" xfId="1167"/>
    <cellStyle name="GrandTotalNumber 5 3 3" xfId="1168"/>
    <cellStyle name="GrandTotalNumber 5 3 3 2" xfId="1169"/>
    <cellStyle name="GrandTotalNumber 5 3 3 2 2" xfId="1170"/>
    <cellStyle name="GrandTotalNumber 5 3 3 3" xfId="1171"/>
    <cellStyle name="GrandTotalNumber 5 3 3 3 2" xfId="1172"/>
    <cellStyle name="GrandTotalNumber 5 3 3 4" xfId="1173"/>
    <cellStyle name="GrandTotalNumber 5 3 3 4 2" xfId="1174"/>
    <cellStyle name="GrandTotalNumber 5 3 3 5" xfId="1175"/>
    <cellStyle name="GrandTotalNumber 5 3 3 5 2" xfId="1176"/>
    <cellStyle name="GrandTotalNumber 5 3 3 6" xfId="1177"/>
    <cellStyle name="GrandTotalNumber 5 3 3 6 2" xfId="1178"/>
    <cellStyle name="GrandTotalNumber 5 3 3 7" xfId="1179"/>
    <cellStyle name="GrandTotalNumber 5 3 4" xfId="1180"/>
    <cellStyle name="GrandTotalNumber 5 3 4 2" xfId="1181"/>
    <cellStyle name="GrandTotalNumber 5 3 4 2 2" xfId="1182"/>
    <cellStyle name="GrandTotalNumber 5 3 4 3" xfId="1183"/>
    <cellStyle name="GrandTotalNumber 5 3 4 3 2" xfId="1184"/>
    <cellStyle name="GrandTotalNumber 5 3 4 4" xfId="1185"/>
    <cellStyle name="GrandTotalNumber 5 3 4 4 2" xfId="1186"/>
    <cellStyle name="GrandTotalNumber 5 3 4 5" xfId="1187"/>
    <cellStyle name="GrandTotalNumber 5 3 4 5 2" xfId="1188"/>
    <cellStyle name="GrandTotalNumber 5 3 4 6" xfId="1189"/>
    <cellStyle name="GrandTotalNumber 5 3 4 6 2" xfId="1190"/>
    <cellStyle name="GrandTotalNumber 5 3 4 7" xfId="1191"/>
    <cellStyle name="GrandTotalNumber 5 3 5" xfId="1192"/>
    <cellStyle name="GrandTotalNumber 5 3 5 2" xfId="1193"/>
    <cellStyle name="GrandTotalNumber 5 3 6" xfId="1194"/>
    <cellStyle name="GrandTotalNumber 5 3 6 2" xfId="1195"/>
    <cellStyle name="GrandTotalNumber 5 3 7" xfId="1196"/>
    <cellStyle name="GrandTotalNumber 5 3 7 2" xfId="1197"/>
    <cellStyle name="GrandTotalNumber 5 3 8" xfId="1198"/>
    <cellStyle name="GrandTotalNumber 5 3 8 2" xfId="1199"/>
    <cellStyle name="GrandTotalNumber 5 3 9" xfId="1200"/>
    <cellStyle name="GrandTotalNumber 5 3 9 2" xfId="1201"/>
    <cellStyle name="GrandTotalNumber 5 4" xfId="1202"/>
    <cellStyle name="GrandTotalNumber 5 4 2" xfId="1203"/>
    <cellStyle name="GrandTotalNumber 5 4 2 2" xfId="1204"/>
    <cellStyle name="GrandTotalNumber 5 4 3" xfId="1205"/>
    <cellStyle name="GrandTotalNumber 5 4 3 2" xfId="1206"/>
    <cellStyle name="GrandTotalNumber 5 4 4" xfId="1207"/>
    <cellStyle name="GrandTotalNumber 5 4 4 2" xfId="1208"/>
    <cellStyle name="GrandTotalNumber 5 4 5" xfId="1209"/>
    <cellStyle name="GrandTotalNumber 5 4 5 2" xfId="1210"/>
    <cellStyle name="GrandTotalNumber 5 4 6" xfId="1211"/>
    <cellStyle name="GrandTotalNumber 5 4 6 2" xfId="1212"/>
    <cellStyle name="GrandTotalNumber 5 4 7" xfId="1213"/>
    <cellStyle name="GrandTotalNumber 5 5" xfId="1214"/>
    <cellStyle name="GrandTotalNumber 5 5 2" xfId="1215"/>
    <cellStyle name="GrandTotalNumber 5 5 2 2" xfId="1216"/>
    <cellStyle name="GrandTotalNumber 5 5 3" xfId="1217"/>
    <cellStyle name="GrandTotalNumber 5 5 3 2" xfId="1218"/>
    <cellStyle name="GrandTotalNumber 5 5 4" xfId="1219"/>
    <cellStyle name="GrandTotalNumber 5 5 4 2" xfId="1220"/>
    <cellStyle name="GrandTotalNumber 5 5 5" xfId="1221"/>
    <cellStyle name="GrandTotalNumber 5 5 5 2" xfId="1222"/>
    <cellStyle name="GrandTotalNumber 5 5 6" xfId="1223"/>
    <cellStyle name="GrandTotalNumber 5 5 6 2" xfId="1224"/>
    <cellStyle name="GrandTotalNumber 5 5 7" xfId="1225"/>
    <cellStyle name="GrandTotalNumber 5 6" xfId="1226"/>
    <cellStyle name="GrandTotalNumber 5 6 2" xfId="1227"/>
    <cellStyle name="GrandTotalNumber 5 6 2 2" xfId="1228"/>
    <cellStyle name="GrandTotalNumber 5 6 3" xfId="1229"/>
    <cellStyle name="GrandTotalNumber 5 6 3 2" xfId="1230"/>
    <cellStyle name="GrandTotalNumber 5 6 4" xfId="1231"/>
    <cellStyle name="GrandTotalNumber 5 6 4 2" xfId="1232"/>
    <cellStyle name="GrandTotalNumber 5 6 5" xfId="1233"/>
    <cellStyle name="GrandTotalNumber 5 6 5 2" xfId="1234"/>
    <cellStyle name="GrandTotalNumber 5 6 6" xfId="1235"/>
    <cellStyle name="GrandTotalNumber 5 6 6 2" xfId="1236"/>
    <cellStyle name="GrandTotalNumber 5 6 7" xfId="1237"/>
    <cellStyle name="GrandTotalNumber 5 7" xfId="1238"/>
    <cellStyle name="GrandTotalNumber 5 7 2" xfId="1239"/>
    <cellStyle name="GrandTotalNumber 5 8" xfId="1240"/>
    <cellStyle name="GrandTotalNumber 5 8 2" xfId="1241"/>
    <cellStyle name="GrandTotalNumber 5 9" xfId="1242"/>
    <cellStyle name="GrandTotalNumber 5 9 2" xfId="1243"/>
    <cellStyle name="GrandTotalNumber 6" xfId="1244"/>
    <cellStyle name="GrandTotalNumber 6 10" xfId="1245"/>
    <cellStyle name="GrandTotalNumber 6 11" xfId="1246"/>
    <cellStyle name="GrandTotalNumber 6 12" xfId="1247"/>
    <cellStyle name="GrandTotalNumber 6 13" xfId="1248"/>
    <cellStyle name="GrandTotalNumber 6 14" xfId="1249"/>
    <cellStyle name="GrandTotalNumber 6 2" xfId="1250"/>
    <cellStyle name="GrandTotalNumber 6 2 10" xfId="1251"/>
    <cellStyle name="GrandTotalNumber 6 2 2" xfId="1252"/>
    <cellStyle name="GrandTotalNumber 6 2 2 2" xfId="1253"/>
    <cellStyle name="GrandTotalNumber 6 2 2 2 2" xfId="1254"/>
    <cellStyle name="GrandTotalNumber 6 2 2 3" xfId="1255"/>
    <cellStyle name="GrandTotalNumber 6 2 2 3 2" xfId="1256"/>
    <cellStyle name="GrandTotalNumber 6 2 2 4" xfId="1257"/>
    <cellStyle name="GrandTotalNumber 6 2 2 4 2" xfId="1258"/>
    <cellStyle name="GrandTotalNumber 6 2 2 5" xfId="1259"/>
    <cellStyle name="GrandTotalNumber 6 2 2 5 2" xfId="1260"/>
    <cellStyle name="GrandTotalNumber 6 2 2 6" xfId="1261"/>
    <cellStyle name="GrandTotalNumber 6 2 2 6 2" xfId="1262"/>
    <cellStyle name="GrandTotalNumber 6 2 2 7" xfId="1263"/>
    <cellStyle name="GrandTotalNumber 6 2 3" xfId="1264"/>
    <cellStyle name="GrandTotalNumber 6 2 3 2" xfId="1265"/>
    <cellStyle name="GrandTotalNumber 6 2 3 2 2" xfId="1266"/>
    <cellStyle name="GrandTotalNumber 6 2 3 3" xfId="1267"/>
    <cellStyle name="GrandTotalNumber 6 2 3 3 2" xfId="1268"/>
    <cellStyle name="GrandTotalNumber 6 2 3 4" xfId="1269"/>
    <cellStyle name="GrandTotalNumber 6 2 3 4 2" xfId="1270"/>
    <cellStyle name="GrandTotalNumber 6 2 3 5" xfId="1271"/>
    <cellStyle name="GrandTotalNumber 6 2 3 5 2" xfId="1272"/>
    <cellStyle name="GrandTotalNumber 6 2 3 6" xfId="1273"/>
    <cellStyle name="GrandTotalNumber 6 2 3 6 2" xfId="1274"/>
    <cellStyle name="GrandTotalNumber 6 2 3 7" xfId="1275"/>
    <cellStyle name="GrandTotalNumber 6 2 4" xfId="1276"/>
    <cellStyle name="GrandTotalNumber 6 2 4 2" xfId="1277"/>
    <cellStyle name="GrandTotalNumber 6 2 4 2 2" xfId="1278"/>
    <cellStyle name="GrandTotalNumber 6 2 4 3" xfId="1279"/>
    <cellStyle name="GrandTotalNumber 6 2 4 3 2" xfId="1280"/>
    <cellStyle name="GrandTotalNumber 6 2 4 4" xfId="1281"/>
    <cellStyle name="GrandTotalNumber 6 2 4 4 2" xfId="1282"/>
    <cellStyle name="GrandTotalNumber 6 2 4 5" xfId="1283"/>
    <cellStyle name="GrandTotalNumber 6 2 4 5 2" xfId="1284"/>
    <cellStyle name="GrandTotalNumber 6 2 4 6" xfId="1285"/>
    <cellStyle name="GrandTotalNumber 6 2 4 6 2" xfId="1286"/>
    <cellStyle name="GrandTotalNumber 6 2 4 7" xfId="1287"/>
    <cellStyle name="GrandTotalNumber 6 2 5" xfId="1288"/>
    <cellStyle name="GrandTotalNumber 6 2 5 2" xfId="1289"/>
    <cellStyle name="GrandTotalNumber 6 2 6" xfId="1290"/>
    <cellStyle name="GrandTotalNumber 6 2 6 2" xfId="1291"/>
    <cellStyle name="GrandTotalNumber 6 2 7" xfId="1292"/>
    <cellStyle name="GrandTotalNumber 6 2 7 2" xfId="1293"/>
    <cellStyle name="GrandTotalNumber 6 2 8" xfId="1294"/>
    <cellStyle name="GrandTotalNumber 6 2 8 2" xfId="1295"/>
    <cellStyle name="GrandTotalNumber 6 2 9" xfId="1296"/>
    <cellStyle name="GrandTotalNumber 6 2 9 2" xfId="1297"/>
    <cellStyle name="GrandTotalNumber 6 3" xfId="1298"/>
    <cellStyle name="GrandTotalNumber 6 3 2" xfId="1299"/>
    <cellStyle name="GrandTotalNumber 6 3 2 2" xfId="1300"/>
    <cellStyle name="GrandTotalNumber 6 3 3" xfId="1301"/>
    <cellStyle name="GrandTotalNumber 6 3 3 2" xfId="1302"/>
    <cellStyle name="GrandTotalNumber 6 3 4" xfId="1303"/>
    <cellStyle name="GrandTotalNumber 6 3 4 2" xfId="1304"/>
    <cellStyle name="GrandTotalNumber 6 3 5" xfId="1305"/>
    <cellStyle name="GrandTotalNumber 6 3 5 2" xfId="1306"/>
    <cellStyle name="GrandTotalNumber 6 3 6" xfId="1307"/>
    <cellStyle name="GrandTotalNumber 6 3 6 2" xfId="1308"/>
    <cellStyle name="GrandTotalNumber 6 3 7" xfId="1309"/>
    <cellStyle name="GrandTotalNumber 6 4" xfId="1310"/>
    <cellStyle name="GrandTotalNumber 6 4 2" xfId="1311"/>
    <cellStyle name="GrandTotalNumber 6 4 2 2" xfId="1312"/>
    <cellStyle name="GrandTotalNumber 6 4 3" xfId="1313"/>
    <cellStyle name="GrandTotalNumber 6 4 3 2" xfId="1314"/>
    <cellStyle name="GrandTotalNumber 6 4 4" xfId="1315"/>
    <cellStyle name="GrandTotalNumber 6 4 4 2" xfId="1316"/>
    <cellStyle name="GrandTotalNumber 6 4 5" xfId="1317"/>
    <cellStyle name="GrandTotalNumber 6 4 5 2" xfId="1318"/>
    <cellStyle name="GrandTotalNumber 6 4 6" xfId="1319"/>
    <cellStyle name="GrandTotalNumber 6 4 6 2" xfId="1320"/>
    <cellStyle name="GrandTotalNumber 6 4 7" xfId="1321"/>
    <cellStyle name="GrandTotalNumber 6 5" xfId="1322"/>
    <cellStyle name="GrandTotalNumber 6 5 2" xfId="1323"/>
    <cellStyle name="GrandTotalNumber 6 5 2 2" xfId="1324"/>
    <cellStyle name="GrandTotalNumber 6 5 3" xfId="1325"/>
    <cellStyle name="GrandTotalNumber 6 5 3 2" xfId="1326"/>
    <cellStyle name="GrandTotalNumber 6 5 4" xfId="1327"/>
    <cellStyle name="GrandTotalNumber 6 5 4 2" xfId="1328"/>
    <cellStyle name="GrandTotalNumber 6 5 5" xfId="1329"/>
    <cellStyle name="GrandTotalNumber 6 5 5 2" xfId="1330"/>
    <cellStyle name="GrandTotalNumber 6 5 6" xfId="1331"/>
    <cellStyle name="GrandTotalNumber 6 5 6 2" xfId="1332"/>
    <cellStyle name="GrandTotalNumber 6 5 7" xfId="1333"/>
    <cellStyle name="GrandTotalNumber 6 6" xfId="1334"/>
    <cellStyle name="GrandTotalNumber 6 6 2" xfId="1335"/>
    <cellStyle name="GrandTotalNumber 6 7" xfId="1336"/>
    <cellStyle name="GrandTotalNumber 6 7 2" xfId="1337"/>
    <cellStyle name="GrandTotalNumber 6 8" xfId="1338"/>
    <cellStyle name="GrandTotalNumber 6 8 2" xfId="1339"/>
    <cellStyle name="GrandTotalNumber 6 9" xfId="1340"/>
    <cellStyle name="GrandTotalNumber 6 9 2" xfId="1341"/>
    <cellStyle name="GrandTotalNumber 7" xfId="1342"/>
    <cellStyle name="GrandTotalNumber 7 10" xfId="1343"/>
    <cellStyle name="GrandTotalNumber 7 2" xfId="1344"/>
    <cellStyle name="GrandTotalNumber 7 2 2" xfId="1345"/>
    <cellStyle name="GrandTotalNumber 7 2 2 2" xfId="1346"/>
    <cellStyle name="GrandTotalNumber 7 2 3" xfId="1347"/>
    <cellStyle name="GrandTotalNumber 7 2 3 2" xfId="1348"/>
    <cellStyle name="GrandTotalNumber 7 2 4" xfId="1349"/>
    <cellStyle name="GrandTotalNumber 7 2 4 2" xfId="1350"/>
    <cellStyle name="GrandTotalNumber 7 2 5" xfId="1351"/>
    <cellStyle name="GrandTotalNumber 7 2 5 2" xfId="1352"/>
    <cellStyle name="GrandTotalNumber 7 2 6" xfId="1353"/>
    <cellStyle name="GrandTotalNumber 7 2 6 2" xfId="1354"/>
    <cellStyle name="GrandTotalNumber 7 2 7" xfId="1355"/>
    <cellStyle name="GrandTotalNumber 7 3" xfId="1356"/>
    <cellStyle name="GrandTotalNumber 7 3 2" xfId="1357"/>
    <cellStyle name="GrandTotalNumber 7 3 2 2" xfId="1358"/>
    <cellStyle name="GrandTotalNumber 7 3 3" xfId="1359"/>
    <cellStyle name="GrandTotalNumber 7 3 3 2" xfId="1360"/>
    <cellStyle name="GrandTotalNumber 7 3 4" xfId="1361"/>
    <cellStyle name="GrandTotalNumber 7 3 4 2" xfId="1362"/>
    <cellStyle name="GrandTotalNumber 7 3 5" xfId="1363"/>
    <cellStyle name="GrandTotalNumber 7 3 5 2" xfId="1364"/>
    <cellStyle name="GrandTotalNumber 7 3 6" xfId="1365"/>
    <cellStyle name="GrandTotalNumber 7 3 6 2" xfId="1366"/>
    <cellStyle name="GrandTotalNumber 7 3 7" xfId="1367"/>
    <cellStyle name="GrandTotalNumber 7 4" xfId="1368"/>
    <cellStyle name="GrandTotalNumber 7 4 2" xfId="1369"/>
    <cellStyle name="GrandTotalNumber 7 4 2 2" xfId="1370"/>
    <cellStyle name="GrandTotalNumber 7 4 3" xfId="1371"/>
    <cellStyle name="GrandTotalNumber 7 4 3 2" xfId="1372"/>
    <cellStyle name="GrandTotalNumber 7 4 4" xfId="1373"/>
    <cellStyle name="GrandTotalNumber 7 4 4 2" xfId="1374"/>
    <cellStyle name="GrandTotalNumber 7 4 5" xfId="1375"/>
    <cellStyle name="GrandTotalNumber 7 4 5 2" xfId="1376"/>
    <cellStyle name="GrandTotalNumber 7 4 6" xfId="1377"/>
    <cellStyle name="GrandTotalNumber 7 4 6 2" xfId="1378"/>
    <cellStyle name="GrandTotalNumber 7 4 7" xfId="1379"/>
    <cellStyle name="GrandTotalNumber 7 5" xfId="1380"/>
    <cellStyle name="GrandTotalNumber 7 5 2" xfId="1381"/>
    <cellStyle name="GrandTotalNumber 7 6" xfId="1382"/>
    <cellStyle name="GrandTotalNumber 7 6 2" xfId="1383"/>
    <cellStyle name="GrandTotalNumber 7 7" xfId="1384"/>
    <cellStyle name="GrandTotalNumber 7 7 2" xfId="1385"/>
    <cellStyle name="GrandTotalNumber 7 8" xfId="1386"/>
    <cellStyle name="GrandTotalNumber 7 8 2" xfId="1387"/>
    <cellStyle name="GrandTotalNumber 7 9" xfId="1388"/>
    <cellStyle name="GrandTotalNumber 7 9 2" xfId="1389"/>
    <cellStyle name="GrandTotalNumber 8" xfId="1390"/>
    <cellStyle name="GrandTotalNumber 8 2" xfId="1391"/>
    <cellStyle name="GrandTotalNumber 8 2 2" xfId="1392"/>
    <cellStyle name="GrandTotalNumber 8 3" xfId="1393"/>
    <cellStyle name="GrandTotalNumber 8 3 2" xfId="1394"/>
    <cellStyle name="GrandTotalNumber 8 4" xfId="1395"/>
    <cellStyle name="GrandTotalNumber 8 4 2" xfId="1396"/>
    <cellStyle name="GrandTotalNumber 8 5" xfId="1397"/>
    <cellStyle name="GrandTotalNumber 8 5 2" xfId="1398"/>
    <cellStyle name="GrandTotalNumber 8 6" xfId="1399"/>
    <cellStyle name="GrandTotalNumber 8 6 2" xfId="1400"/>
    <cellStyle name="GrandTotalNumber 8 7" xfId="1401"/>
    <cellStyle name="GrandTotalNumber 9" xfId="1402"/>
    <cellStyle name="GrandTotalNumber 9 2" xfId="1403"/>
    <cellStyle name="GrandTotalNumber 9 2 2" xfId="1404"/>
    <cellStyle name="GrandTotalNumber 9 3" xfId="1405"/>
    <cellStyle name="GrandTotalNumber 9 3 2" xfId="1406"/>
    <cellStyle name="GrandTotalNumber 9 4" xfId="1407"/>
    <cellStyle name="GrandTotalNumber 9 4 2" xfId="1408"/>
    <cellStyle name="GrandTotalNumber 9 5" xfId="1409"/>
    <cellStyle name="GrandTotalNumber 9 5 2" xfId="1410"/>
    <cellStyle name="GrandTotalNumber 9 6" xfId="1411"/>
    <cellStyle name="GrandTotalNumber 9 6 2" xfId="1412"/>
    <cellStyle name="GrandTotalNumber 9 7" xfId="1413"/>
    <cellStyle name="GrandTotalRate" xfId="1414"/>
    <cellStyle name="GrandTotalRate 10" xfId="1415"/>
    <cellStyle name="GrandTotalRate 10 2" xfId="1416"/>
    <cellStyle name="GrandTotalRate 11" xfId="1417"/>
    <cellStyle name="GrandTotalRate 11 2" xfId="1418"/>
    <cellStyle name="GrandTotalRate 12" xfId="1419"/>
    <cellStyle name="GrandTotalRate 13" xfId="1420"/>
    <cellStyle name="GrandTotalRate 14" xfId="1421"/>
    <cellStyle name="GrandTotalRate 2" xfId="1422"/>
    <cellStyle name="GrandTotalRate 2 10" xfId="1423"/>
    <cellStyle name="GrandTotalRate 2 11" xfId="1424"/>
    <cellStyle name="GrandTotalRate 2 12" xfId="1425"/>
    <cellStyle name="GrandTotalRate 2 13" xfId="1426"/>
    <cellStyle name="GrandTotalRate 2 14" xfId="1427"/>
    <cellStyle name="GrandTotalRate 2 2" xfId="1428"/>
    <cellStyle name="GrandTotalRate 2 2 10" xfId="1429"/>
    <cellStyle name="GrandTotalRate 2 2 2" xfId="1430"/>
    <cellStyle name="GrandTotalRate 2 2 2 2" xfId="1431"/>
    <cellStyle name="GrandTotalRate 2 2 2 2 2" xfId="1432"/>
    <cellStyle name="GrandTotalRate 2 2 2 3" xfId="1433"/>
    <cellStyle name="GrandTotalRate 2 2 2 3 2" xfId="1434"/>
    <cellStyle name="GrandTotalRate 2 2 2 4" xfId="1435"/>
    <cellStyle name="GrandTotalRate 2 2 2 4 2" xfId="1436"/>
    <cellStyle name="GrandTotalRate 2 2 2 5" xfId="1437"/>
    <cellStyle name="GrandTotalRate 2 2 2 5 2" xfId="1438"/>
    <cellStyle name="GrandTotalRate 2 2 2 6" xfId="1439"/>
    <cellStyle name="GrandTotalRate 2 2 2 6 2" xfId="1440"/>
    <cellStyle name="GrandTotalRate 2 2 2 7" xfId="1441"/>
    <cellStyle name="GrandTotalRate 2 2 3" xfId="1442"/>
    <cellStyle name="GrandTotalRate 2 2 3 2" xfId="1443"/>
    <cellStyle name="GrandTotalRate 2 2 3 2 2" xfId="1444"/>
    <cellStyle name="GrandTotalRate 2 2 3 3" xfId="1445"/>
    <cellStyle name="GrandTotalRate 2 2 3 3 2" xfId="1446"/>
    <cellStyle name="GrandTotalRate 2 2 3 4" xfId="1447"/>
    <cellStyle name="GrandTotalRate 2 2 3 4 2" xfId="1448"/>
    <cellStyle name="GrandTotalRate 2 2 3 5" xfId="1449"/>
    <cellStyle name="GrandTotalRate 2 2 3 5 2" xfId="1450"/>
    <cellStyle name="GrandTotalRate 2 2 3 6" xfId="1451"/>
    <cellStyle name="GrandTotalRate 2 2 3 6 2" xfId="1452"/>
    <cellStyle name="GrandTotalRate 2 2 3 7" xfId="1453"/>
    <cellStyle name="GrandTotalRate 2 2 4" xfId="1454"/>
    <cellStyle name="GrandTotalRate 2 2 4 2" xfId="1455"/>
    <cellStyle name="GrandTotalRate 2 2 4 2 2" xfId="1456"/>
    <cellStyle name="GrandTotalRate 2 2 4 3" xfId="1457"/>
    <cellStyle name="GrandTotalRate 2 2 4 3 2" xfId="1458"/>
    <cellStyle name="GrandTotalRate 2 2 4 4" xfId="1459"/>
    <cellStyle name="GrandTotalRate 2 2 4 4 2" xfId="1460"/>
    <cellStyle name="GrandTotalRate 2 2 4 5" xfId="1461"/>
    <cellStyle name="GrandTotalRate 2 2 4 5 2" xfId="1462"/>
    <cellStyle name="GrandTotalRate 2 2 4 6" xfId="1463"/>
    <cellStyle name="GrandTotalRate 2 2 4 6 2" xfId="1464"/>
    <cellStyle name="GrandTotalRate 2 2 4 7" xfId="1465"/>
    <cellStyle name="GrandTotalRate 2 2 5" xfId="1466"/>
    <cellStyle name="GrandTotalRate 2 2 5 2" xfId="1467"/>
    <cellStyle name="GrandTotalRate 2 2 6" xfId="1468"/>
    <cellStyle name="GrandTotalRate 2 2 6 2" xfId="1469"/>
    <cellStyle name="GrandTotalRate 2 2 7" xfId="1470"/>
    <cellStyle name="GrandTotalRate 2 2 7 2" xfId="1471"/>
    <cellStyle name="GrandTotalRate 2 2 8" xfId="1472"/>
    <cellStyle name="GrandTotalRate 2 2 8 2" xfId="1473"/>
    <cellStyle name="GrandTotalRate 2 2 9" xfId="1474"/>
    <cellStyle name="GrandTotalRate 2 2 9 2" xfId="1475"/>
    <cellStyle name="GrandTotalRate 2 3" xfId="1476"/>
    <cellStyle name="GrandTotalRate 2 3 2" xfId="1477"/>
    <cellStyle name="GrandTotalRate 2 3 2 2" xfId="1478"/>
    <cellStyle name="GrandTotalRate 2 3 3" xfId="1479"/>
    <cellStyle name="GrandTotalRate 2 3 3 2" xfId="1480"/>
    <cellStyle name="GrandTotalRate 2 3 4" xfId="1481"/>
    <cellStyle name="GrandTotalRate 2 3 4 2" xfId="1482"/>
    <cellStyle name="GrandTotalRate 2 3 5" xfId="1483"/>
    <cellStyle name="GrandTotalRate 2 3 5 2" xfId="1484"/>
    <cellStyle name="GrandTotalRate 2 3 6" xfId="1485"/>
    <cellStyle name="GrandTotalRate 2 3 6 2" xfId="1486"/>
    <cellStyle name="GrandTotalRate 2 3 7" xfId="1487"/>
    <cellStyle name="GrandTotalRate 2 4" xfId="1488"/>
    <cellStyle name="GrandTotalRate 2 4 2" xfId="1489"/>
    <cellStyle name="GrandTotalRate 2 4 2 2" xfId="1490"/>
    <cellStyle name="GrandTotalRate 2 4 3" xfId="1491"/>
    <cellStyle name="GrandTotalRate 2 4 3 2" xfId="1492"/>
    <cellStyle name="GrandTotalRate 2 4 4" xfId="1493"/>
    <cellStyle name="GrandTotalRate 2 4 4 2" xfId="1494"/>
    <cellStyle name="GrandTotalRate 2 4 5" xfId="1495"/>
    <cellStyle name="GrandTotalRate 2 4 5 2" xfId="1496"/>
    <cellStyle name="GrandTotalRate 2 4 6" xfId="1497"/>
    <cellStyle name="GrandTotalRate 2 4 6 2" xfId="1498"/>
    <cellStyle name="GrandTotalRate 2 4 7" xfId="1499"/>
    <cellStyle name="GrandTotalRate 2 5" xfId="1500"/>
    <cellStyle name="GrandTotalRate 2 5 2" xfId="1501"/>
    <cellStyle name="GrandTotalRate 2 5 2 2" xfId="1502"/>
    <cellStyle name="GrandTotalRate 2 5 3" xfId="1503"/>
    <cellStyle name="GrandTotalRate 2 5 3 2" xfId="1504"/>
    <cellStyle name="GrandTotalRate 2 5 4" xfId="1505"/>
    <cellStyle name="GrandTotalRate 2 5 4 2" xfId="1506"/>
    <cellStyle name="GrandTotalRate 2 5 5" xfId="1507"/>
    <cellStyle name="GrandTotalRate 2 5 5 2" xfId="1508"/>
    <cellStyle name="GrandTotalRate 2 5 6" xfId="1509"/>
    <cellStyle name="GrandTotalRate 2 5 6 2" xfId="1510"/>
    <cellStyle name="GrandTotalRate 2 5 7" xfId="1511"/>
    <cellStyle name="GrandTotalRate 2 6" xfId="1512"/>
    <cellStyle name="GrandTotalRate 2 6 2" xfId="1513"/>
    <cellStyle name="GrandTotalRate 2 7" xfId="1514"/>
    <cellStyle name="GrandTotalRate 2 7 2" xfId="1515"/>
    <cellStyle name="GrandTotalRate 2 8" xfId="1516"/>
    <cellStyle name="GrandTotalRate 2 8 2" xfId="1517"/>
    <cellStyle name="GrandTotalRate 2 9" xfId="1518"/>
    <cellStyle name="GrandTotalRate 2 9 2" xfId="1519"/>
    <cellStyle name="GrandTotalRate 3" xfId="1520"/>
    <cellStyle name="GrandTotalRate 3 10" xfId="1521"/>
    <cellStyle name="GrandTotalRate 3 2" xfId="1522"/>
    <cellStyle name="GrandTotalRate 3 2 2" xfId="1523"/>
    <cellStyle name="GrandTotalRate 3 2 2 2" xfId="1524"/>
    <cellStyle name="GrandTotalRate 3 2 3" xfId="1525"/>
    <cellStyle name="GrandTotalRate 3 2 3 2" xfId="1526"/>
    <cellStyle name="GrandTotalRate 3 2 4" xfId="1527"/>
    <cellStyle name="GrandTotalRate 3 2 4 2" xfId="1528"/>
    <cellStyle name="GrandTotalRate 3 2 5" xfId="1529"/>
    <cellStyle name="GrandTotalRate 3 2 5 2" xfId="1530"/>
    <cellStyle name="GrandTotalRate 3 2 6" xfId="1531"/>
    <cellStyle name="GrandTotalRate 3 2 6 2" xfId="1532"/>
    <cellStyle name="GrandTotalRate 3 2 7" xfId="1533"/>
    <cellStyle name="GrandTotalRate 3 3" xfId="1534"/>
    <cellStyle name="GrandTotalRate 3 3 2" xfId="1535"/>
    <cellStyle name="GrandTotalRate 3 3 2 2" xfId="1536"/>
    <cellStyle name="GrandTotalRate 3 3 3" xfId="1537"/>
    <cellStyle name="GrandTotalRate 3 3 3 2" xfId="1538"/>
    <cellStyle name="GrandTotalRate 3 3 4" xfId="1539"/>
    <cellStyle name="GrandTotalRate 3 3 4 2" xfId="1540"/>
    <cellStyle name="GrandTotalRate 3 3 5" xfId="1541"/>
    <cellStyle name="GrandTotalRate 3 3 5 2" xfId="1542"/>
    <cellStyle name="GrandTotalRate 3 3 6" xfId="1543"/>
    <cellStyle name="GrandTotalRate 3 3 6 2" xfId="1544"/>
    <cellStyle name="GrandTotalRate 3 3 7" xfId="1545"/>
    <cellStyle name="GrandTotalRate 3 4" xfId="1546"/>
    <cellStyle name="GrandTotalRate 3 4 2" xfId="1547"/>
    <cellStyle name="GrandTotalRate 3 4 2 2" xfId="1548"/>
    <cellStyle name="GrandTotalRate 3 4 3" xfId="1549"/>
    <cellStyle name="GrandTotalRate 3 4 3 2" xfId="1550"/>
    <cellStyle name="GrandTotalRate 3 4 4" xfId="1551"/>
    <cellStyle name="GrandTotalRate 3 4 4 2" xfId="1552"/>
    <cellStyle name="GrandTotalRate 3 4 5" xfId="1553"/>
    <cellStyle name="GrandTotalRate 3 4 5 2" xfId="1554"/>
    <cellStyle name="GrandTotalRate 3 4 6" xfId="1555"/>
    <cellStyle name="GrandTotalRate 3 4 6 2" xfId="1556"/>
    <cellStyle name="GrandTotalRate 3 4 7" xfId="1557"/>
    <cellStyle name="GrandTotalRate 3 5" xfId="1558"/>
    <cellStyle name="GrandTotalRate 3 5 2" xfId="1559"/>
    <cellStyle name="GrandTotalRate 3 6" xfId="1560"/>
    <cellStyle name="GrandTotalRate 3 6 2" xfId="1561"/>
    <cellStyle name="GrandTotalRate 3 7" xfId="1562"/>
    <cellStyle name="GrandTotalRate 3 7 2" xfId="1563"/>
    <cellStyle name="GrandTotalRate 3 8" xfId="1564"/>
    <cellStyle name="GrandTotalRate 3 8 2" xfId="1565"/>
    <cellStyle name="GrandTotalRate 3 9" xfId="1566"/>
    <cellStyle name="GrandTotalRate 3 9 2" xfId="1567"/>
    <cellStyle name="GrandTotalRate 4" xfId="1568"/>
    <cellStyle name="GrandTotalRate 4 2" xfId="1569"/>
    <cellStyle name="GrandTotalRate 4 2 2" xfId="1570"/>
    <cellStyle name="GrandTotalRate 4 3" xfId="1571"/>
    <cellStyle name="GrandTotalRate 4 3 2" xfId="1572"/>
    <cellStyle name="GrandTotalRate 4 4" xfId="1573"/>
    <cellStyle name="GrandTotalRate 4 4 2" xfId="1574"/>
    <cellStyle name="GrandTotalRate 4 5" xfId="1575"/>
    <cellStyle name="GrandTotalRate 4 5 2" xfId="1576"/>
    <cellStyle name="GrandTotalRate 4 6" xfId="1577"/>
    <cellStyle name="GrandTotalRate 4 6 2" xfId="1578"/>
    <cellStyle name="GrandTotalRate 4 7" xfId="1579"/>
    <cellStyle name="GrandTotalRate 5" xfId="1580"/>
    <cellStyle name="GrandTotalRate 5 2" xfId="1581"/>
    <cellStyle name="GrandTotalRate 5 2 2" xfId="1582"/>
    <cellStyle name="GrandTotalRate 5 3" xfId="1583"/>
    <cellStyle name="GrandTotalRate 5 3 2" xfId="1584"/>
    <cellStyle name="GrandTotalRate 5 4" xfId="1585"/>
    <cellStyle name="GrandTotalRate 5 4 2" xfId="1586"/>
    <cellStyle name="GrandTotalRate 5 5" xfId="1587"/>
    <cellStyle name="GrandTotalRate 5 5 2" xfId="1588"/>
    <cellStyle name="GrandTotalRate 5 6" xfId="1589"/>
    <cellStyle name="GrandTotalRate 5 6 2" xfId="1590"/>
    <cellStyle name="GrandTotalRate 5 7" xfId="1591"/>
    <cellStyle name="GrandTotalRate 6" xfId="1592"/>
    <cellStyle name="GrandTotalRate 6 2" xfId="1593"/>
    <cellStyle name="GrandTotalRate 6 2 2" xfId="1594"/>
    <cellStyle name="GrandTotalRate 6 3" xfId="1595"/>
    <cellStyle name="GrandTotalRate 6 3 2" xfId="1596"/>
    <cellStyle name="GrandTotalRate 6 4" xfId="1597"/>
    <cellStyle name="GrandTotalRate 6 4 2" xfId="1598"/>
    <cellStyle name="GrandTotalRate 6 5" xfId="1599"/>
    <cellStyle name="GrandTotalRate 6 5 2" xfId="1600"/>
    <cellStyle name="GrandTotalRate 6 6" xfId="1601"/>
    <cellStyle name="GrandTotalRate 6 6 2" xfId="1602"/>
    <cellStyle name="GrandTotalRate 6 7" xfId="1603"/>
    <cellStyle name="GrandTotalRate 7" xfId="1604"/>
    <cellStyle name="GrandTotalRate 7 2" xfId="1605"/>
    <cellStyle name="GrandTotalRate 8" xfId="1606"/>
    <cellStyle name="GrandTotalRate 8 2" xfId="1607"/>
    <cellStyle name="GrandTotalRate 9" xfId="1608"/>
    <cellStyle name="GrandTotalRate 9 2" xfId="1609"/>
    <cellStyle name="Grey" xfId="10322"/>
    <cellStyle name="Header" xfId="1610"/>
    <cellStyle name="Header 2" xfId="1611"/>
    <cellStyle name="Header 3" xfId="1612"/>
    <cellStyle name="Header 4" xfId="1613"/>
    <cellStyle name="Header 5" xfId="1614"/>
    <cellStyle name="Header1" xfId="10323"/>
    <cellStyle name="Header2" xfId="10324"/>
    <cellStyle name="Heading 1" xfId="6" builtinId="16" customBuiltin="1"/>
    <cellStyle name="Heading 1 2" xfId="1615"/>
    <cellStyle name="Heading 1 3" xfId="1616"/>
    <cellStyle name="Heading 2" xfId="7" builtinId="17" customBuiltin="1"/>
    <cellStyle name="Heading 2 2" xfId="1617"/>
    <cellStyle name="Heading 2 3" xfId="1618"/>
    <cellStyle name="Heading 3" xfId="8" builtinId="18" customBuiltin="1"/>
    <cellStyle name="Heading 3 2" xfId="1619"/>
    <cellStyle name="Heading 3 3" xfId="1620"/>
    <cellStyle name="Heading 4" xfId="9" builtinId="19" customBuiltin="1"/>
    <cellStyle name="Heading 4 2" xfId="1621"/>
    <cellStyle name="Heading 4 3" xfId="1622"/>
    <cellStyle name="Hidden" xfId="162"/>
    <cellStyle name="Input" xfId="13" builtinId="20" customBuiltin="1"/>
    <cellStyle name="Input [yellow]" xfId="10325"/>
    <cellStyle name="Input 2" xfId="163"/>
    <cellStyle name="Input 3" xfId="1623"/>
    <cellStyle name="Linked Cell" xfId="16" builtinId="24" customBuiltin="1"/>
    <cellStyle name="Linked Cell 2" xfId="1624"/>
    <cellStyle name="Linked Cell 3" xfId="1625"/>
    <cellStyle name="m/d/yy" xfId="164"/>
    <cellStyle name="Month" xfId="165"/>
    <cellStyle name="Month-long" xfId="166"/>
    <cellStyle name="Month-short" xfId="167"/>
    <cellStyle name="Mon-yr" xfId="168"/>
    <cellStyle name="Neutral" xfId="12" builtinId="28" customBuiltin="1"/>
    <cellStyle name="Neutral 2" xfId="1626"/>
    <cellStyle name="Neutral 3" xfId="1627"/>
    <cellStyle name="Normal" xfId="0" builtinId="0"/>
    <cellStyle name="Normal - Style1" xfId="169"/>
    <cellStyle name="Normal 10" xfId="507"/>
    <cellStyle name="Normal 10 10" xfId="10326"/>
    <cellStyle name="Normal 10 11" xfId="10327"/>
    <cellStyle name="Normal 10 12" xfId="10328"/>
    <cellStyle name="Normal 10 2" xfId="10329"/>
    <cellStyle name="Normal 10 3" xfId="10330"/>
    <cellStyle name="Normal 10 4" xfId="10331"/>
    <cellStyle name="Normal 10 5" xfId="10332"/>
    <cellStyle name="Normal 10 6" xfId="10333"/>
    <cellStyle name="Normal 10 7" xfId="10334"/>
    <cellStyle name="Normal 10 8" xfId="10335"/>
    <cellStyle name="Normal 10 9" xfId="10336"/>
    <cellStyle name="Normal 11" xfId="508"/>
    <cellStyle name="Normal 12" xfId="1628"/>
    <cellStyle name="Normal 13" xfId="1629"/>
    <cellStyle name="Normal 13 2" xfId="10337"/>
    <cellStyle name="Normal 13 3" xfId="10338"/>
    <cellStyle name="Normal 13 4" xfId="10339"/>
    <cellStyle name="Normal 14" xfId="170"/>
    <cellStyle name="Normal 14 2" xfId="10340"/>
    <cellStyle name="Normal 14 3" xfId="10341"/>
    <cellStyle name="Normal 14 4" xfId="10342"/>
    <cellStyle name="Normal 15" xfId="1630"/>
    <cellStyle name="Normal 16" xfId="1631"/>
    <cellStyle name="Normal 17" xfId="1632"/>
    <cellStyle name="Normal 18" xfId="1633"/>
    <cellStyle name="Normal 19" xfId="1634"/>
    <cellStyle name="Normal 2" xfId="1"/>
    <cellStyle name="Normal 2 10" xfId="171"/>
    <cellStyle name="Normal 2 11" xfId="172"/>
    <cellStyle name="Normal 2 12" xfId="10343"/>
    <cellStyle name="Normal 2 13" xfId="10344"/>
    <cellStyle name="Normal 2 14" xfId="10345"/>
    <cellStyle name="Normal 2 2" xfId="173"/>
    <cellStyle name="Normal 2 2 10" xfId="174"/>
    <cellStyle name="Normal 2 2 11" xfId="175"/>
    <cellStyle name="Normal 2 2 12" xfId="176"/>
    <cellStyle name="Normal 2 2 13" xfId="177"/>
    <cellStyle name="Normal 2 2 14" xfId="178"/>
    <cellStyle name="Normal 2 2 15" xfId="179"/>
    <cellStyle name="Normal 2 2 16" xfId="180"/>
    <cellStyle name="Normal 2 2 17" xfId="181"/>
    <cellStyle name="Normal 2 2 18" xfId="182"/>
    <cellStyle name="Normal 2 2 19" xfId="183"/>
    <cellStyle name="Normal 2 2 2" xfId="184"/>
    <cellStyle name="Normal 2 2 20" xfId="185"/>
    <cellStyle name="Normal 2 2 21" xfId="186"/>
    <cellStyle name="Normal 2 2 22" xfId="187"/>
    <cellStyle name="Normal 2 2 23" xfId="188"/>
    <cellStyle name="Normal 2 2 3" xfId="189"/>
    <cellStyle name="Normal 2 2 4" xfId="190"/>
    <cellStyle name="Normal 2 2 5" xfId="191"/>
    <cellStyle name="Normal 2 2 6" xfId="192"/>
    <cellStyle name="Normal 2 2 7" xfId="193"/>
    <cellStyle name="Normal 2 2 8" xfId="194"/>
    <cellStyle name="Normal 2 2 9" xfId="195"/>
    <cellStyle name="Normal 2 2_15 Yr Phone Poles" xfId="196"/>
    <cellStyle name="Normal 2 3" xfId="197"/>
    <cellStyle name="Normal 2 3 2" xfId="1635"/>
    <cellStyle name="Normal 2 4" xfId="198"/>
    <cellStyle name="Normal 2 4 2" xfId="511"/>
    <cellStyle name="Normal 2 5" xfId="199"/>
    <cellStyle name="Normal 2 6" xfId="200"/>
    <cellStyle name="Normal 2 7" xfId="201"/>
    <cellStyle name="Normal 2 8" xfId="202"/>
    <cellStyle name="Normal 2 9" xfId="203"/>
    <cellStyle name="Normal 2_Book3" xfId="204"/>
    <cellStyle name="Normal 20" xfId="1636"/>
    <cellStyle name="Normal 21" xfId="205"/>
    <cellStyle name="Normal 22" xfId="1637"/>
    <cellStyle name="Normal 23" xfId="1638"/>
    <cellStyle name="Normal 24" xfId="1639"/>
    <cellStyle name="Normal 25" xfId="1640"/>
    <cellStyle name="Normal 26" xfId="1641"/>
    <cellStyle name="Normal 27" xfId="1642"/>
    <cellStyle name="Normal 28" xfId="206"/>
    <cellStyle name="Normal 29" xfId="207"/>
    <cellStyle name="Normal 3" xfId="3"/>
    <cellStyle name="Normal 3 2" xfId="208"/>
    <cellStyle name="Normal 3 2 2" xfId="209"/>
    <cellStyle name="Normal 3 2 3" xfId="210"/>
    <cellStyle name="Normal 3 2 4" xfId="211"/>
    <cellStyle name="Normal 3 3" xfId="212"/>
    <cellStyle name="Normal 3 3 2" xfId="213"/>
    <cellStyle name="Normal 3 3 3" xfId="214"/>
    <cellStyle name="Normal 3 3 4" xfId="215"/>
    <cellStyle name="Normal 3 4" xfId="216"/>
    <cellStyle name="Normal 30" xfId="1643"/>
    <cellStyle name="Normal 31" xfId="1644"/>
    <cellStyle name="Normal 32" xfId="1645"/>
    <cellStyle name="Normal 33" xfId="1646"/>
    <cellStyle name="Normal 34" xfId="1647"/>
    <cellStyle name="Normal 35" xfId="1648"/>
    <cellStyle name="Normal 36" xfId="1649"/>
    <cellStyle name="Normal 37" xfId="10287"/>
    <cellStyle name="Normal 4" xfId="217"/>
    <cellStyle name="Normal 4 2" xfId="1650"/>
    <cellStyle name="Normal 5" xfId="218"/>
    <cellStyle name="Normal 5 2" xfId="1651"/>
    <cellStyle name="Normal 6" xfId="219"/>
    <cellStyle name="Normal 7" xfId="501"/>
    <cellStyle name="Normal 8" xfId="504"/>
    <cellStyle name="Normal 8 10" xfId="10346"/>
    <cellStyle name="Normal 8 11" xfId="10347"/>
    <cellStyle name="Normal 8 12" xfId="10348"/>
    <cellStyle name="Normal 8 2" xfId="10349"/>
    <cellStyle name="Normal 8 3" xfId="10350"/>
    <cellStyle name="Normal 8 4" xfId="10351"/>
    <cellStyle name="Normal 8 5" xfId="10352"/>
    <cellStyle name="Normal 8 6" xfId="10353"/>
    <cellStyle name="Normal 8 7" xfId="10354"/>
    <cellStyle name="Normal 8 8" xfId="10355"/>
    <cellStyle name="Normal 8 9" xfId="10356"/>
    <cellStyle name="Normal 9" xfId="506"/>
    <cellStyle name="Normal_MFR C22 CC Adj 2013" xfId="10357"/>
    <cellStyle name="Note" xfId="19" builtinId="10" customBuiltin="1"/>
    <cellStyle name="Note 2" xfId="505"/>
    <cellStyle name="Note 3" xfId="1652"/>
    <cellStyle name="Note 4" xfId="1653"/>
    <cellStyle name="Note 5" xfId="1654"/>
    <cellStyle name="Outlined" xfId="220"/>
    <cellStyle name="Output" xfId="14" builtinId="21" customBuiltin="1"/>
    <cellStyle name="Output 2" xfId="1655"/>
    <cellStyle name="Output 3" xfId="1656"/>
    <cellStyle name="Output Amounts" xfId="10358"/>
    <cellStyle name="Output Column Headings" xfId="10359"/>
    <cellStyle name="Output Line Items" xfId="10360"/>
    <cellStyle name="Output Report Heading" xfId="10361"/>
    <cellStyle name="Output Report Title" xfId="10362"/>
    <cellStyle name="Page Title" xfId="221"/>
    <cellStyle name="Percent" xfId="510" builtinId="5"/>
    <cellStyle name="Percent [0]" xfId="222"/>
    <cellStyle name="Percent [1]" xfId="223"/>
    <cellStyle name="Percent [2]" xfId="224"/>
    <cellStyle name="Percent 2" xfId="4"/>
    <cellStyle name="Percent 2 10" xfId="225"/>
    <cellStyle name="Percent 2 11" xfId="226"/>
    <cellStyle name="Percent 2 12" xfId="227"/>
    <cellStyle name="Percent 2 13" xfId="228"/>
    <cellStyle name="Percent 2 14" xfId="229"/>
    <cellStyle name="Percent 2 15" xfId="230"/>
    <cellStyle name="Percent 2 16" xfId="231"/>
    <cellStyle name="Percent 2 17" xfId="232"/>
    <cellStyle name="Percent 2 18" xfId="233"/>
    <cellStyle name="Percent 2 19" xfId="234"/>
    <cellStyle name="Percent 2 2" xfId="46"/>
    <cellStyle name="Percent 2 20" xfId="235"/>
    <cellStyle name="Percent 2 21" xfId="236"/>
    <cellStyle name="Percent 2 22" xfId="237"/>
    <cellStyle name="Percent 2 23" xfId="238"/>
    <cellStyle name="Percent 2 24" xfId="239"/>
    <cellStyle name="Percent 2 25" xfId="240"/>
    <cellStyle name="Percent 2 26" xfId="241"/>
    <cellStyle name="Percent 2 27" xfId="242"/>
    <cellStyle name="Percent 2 28" xfId="243"/>
    <cellStyle name="Percent 2 29" xfId="244"/>
    <cellStyle name="Percent 2 3" xfId="245"/>
    <cellStyle name="Percent 2 30" xfId="246"/>
    <cellStyle name="Percent 2 31" xfId="247"/>
    <cellStyle name="Percent 2 32" xfId="248"/>
    <cellStyle name="Percent 2 33" xfId="249"/>
    <cellStyle name="Percent 2 34" xfId="250"/>
    <cellStyle name="Percent 2 4" xfId="251"/>
    <cellStyle name="Percent 2 5" xfId="252"/>
    <cellStyle name="Percent 2 6" xfId="253"/>
    <cellStyle name="Percent 2 7" xfId="254"/>
    <cellStyle name="Percent 2 8" xfId="255"/>
    <cellStyle name="Percent 2 9" xfId="256"/>
    <cellStyle name="Percent 3" xfId="257"/>
    <cellStyle name="Percent 3 2" xfId="258"/>
    <cellStyle name="Percent 3 3" xfId="259"/>
    <cellStyle name="Percent 3 4" xfId="260"/>
    <cellStyle name="Percent 4 2" xfId="261"/>
    <cellStyle name="Percent 4 3" xfId="262"/>
    <cellStyle name="Percent 4 4" xfId="263"/>
    <cellStyle name="Percent[1]" xfId="264"/>
    <cellStyle name="Power Price" xfId="265"/>
    <cellStyle name="Present Value" xfId="266"/>
    <cellStyle name="PSChar" xfId="267"/>
    <cellStyle name="PSChar 2" xfId="268"/>
    <cellStyle name="PSChar 2 10" xfId="269"/>
    <cellStyle name="PSChar 2 11" xfId="270"/>
    <cellStyle name="PSChar 2 12" xfId="271"/>
    <cellStyle name="PSChar 2 13" xfId="272"/>
    <cellStyle name="PSChar 2 14" xfId="273"/>
    <cellStyle name="PSChar 2 15" xfId="274"/>
    <cellStyle name="PSChar 2 16" xfId="275"/>
    <cellStyle name="PSChar 2 17" xfId="276"/>
    <cellStyle name="PSChar 2 18" xfId="277"/>
    <cellStyle name="PSChar 2 19" xfId="278"/>
    <cellStyle name="PSChar 2 2" xfId="279"/>
    <cellStyle name="PSChar 2 20" xfId="280"/>
    <cellStyle name="PSChar 2 21" xfId="281"/>
    <cellStyle name="PSChar 2 22" xfId="282"/>
    <cellStyle name="PSChar 2 23" xfId="283"/>
    <cellStyle name="PSChar 2 24" xfId="284"/>
    <cellStyle name="PSChar 2 25" xfId="285"/>
    <cellStyle name="PSChar 2 26" xfId="286"/>
    <cellStyle name="PSChar 2 27" xfId="287"/>
    <cellStyle name="PSChar 2 28" xfId="288"/>
    <cellStyle name="PSChar 2 29" xfId="289"/>
    <cellStyle name="PSChar 2 3" xfId="290"/>
    <cellStyle name="PSChar 2 30" xfId="291"/>
    <cellStyle name="PSChar 2 4" xfId="292"/>
    <cellStyle name="PSChar 2 5" xfId="293"/>
    <cellStyle name="PSChar 2 6" xfId="294"/>
    <cellStyle name="PSChar 2 7" xfId="295"/>
    <cellStyle name="PSChar 2 8" xfId="296"/>
    <cellStyle name="PSChar 2 9" xfId="297"/>
    <cellStyle name="PSDate" xfId="298"/>
    <cellStyle name="PSDate 2" xfId="299"/>
    <cellStyle name="PSDate 2 10" xfId="300"/>
    <cellStyle name="PSDate 2 11" xfId="301"/>
    <cellStyle name="PSDate 2 12" xfId="302"/>
    <cellStyle name="PSDate 2 13" xfId="303"/>
    <cellStyle name="PSDate 2 14" xfId="304"/>
    <cellStyle name="PSDate 2 15" xfId="305"/>
    <cellStyle name="PSDate 2 16" xfId="306"/>
    <cellStyle name="PSDate 2 17" xfId="307"/>
    <cellStyle name="PSDate 2 18" xfId="308"/>
    <cellStyle name="PSDate 2 19" xfId="309"/>
    <cellStyle name="PSDate 2 2" xfId="310"/>
    <cellStyle name="PSDate 2 20" xfId="311"/>
    <cellStyle name="PSDate 2 21" xfId="312"/>
    <cellStyle name="PSDate 2 22" xfId="313"/>
    <cellStyle name="PSDate 2 23" xfId="314"/>
    <cellStyle name="PSDate 2 24" xfId="315"/>
    <cellStyle name="PSDate 2 25" xfId="316"/>
    <cellStyle name="PSDate 2 26" xfId="317"/>
    <cellStyle name="PSDate 2 27" xfId="318"/>
    <cellStyle name="PSDate 2 28" xfId="319"/>
    <cellStyle name="PSDate 2 29" xfId="320"/>
    <cellStyle name="PSDate 2 3" xfId="321"/>
    <cellStyle name="PSDate 2 30" xfId="322"/>
    <cellStyle name="PSDate 2 4" xfId="323"/>
    <cellStyle name="PSDate 2 5" xfId="324"/>
    <cellStyle name="PSDate 2 6" xfId="325"/>
    <cellStyle name="PSDate 2 7" xfId="326"/>
    <cellStyle name="PSDate 2 8" xfId="327"/>
    <cellStyle name="PSDate 2 9" xfId="328"/>
    <cellStyle name="PSDec" xfId="329"/>
    <cellStyle name="PSDec 2" xfId="330"/>
    <cellStyle name="PSDec 2 10" xfId="331"/>
    <cellStyle name="PSDec 2 11" xfId="332"/>
    <cellStyle name="PSDec 2 12" xfId="333"/>
    <cellStyle name="PSDec 2 13" xfId="334"/>
    <cellStyle name="PSDec 2 14" xfId="335"/>
    <cellStyle name="PSDec 2 15" xfId="336"/>
    <cellStyle name="PSDec 2 16" xfId="337"/>
    <cellStyle name="PSDec 2 17" xfId="338"/>
    <cellStyle name="PSDec 2 18" xfId="339"/>
    <cellStyle name="PSDec 2 19" xfId="340"/>
    <cellStyle name="PSDec 2 2" xfId="341"/>
    <cellStyle name="PSDec 2 20" xfId="342"/>
    <cellStyle name="PSDec 2 21" xfId="343"/>
    <cellStyle name="PSDec 2 22" xfId="344"/>
    <cellStyle name="PSDec 2 23" xfId="345"/>
    <cellStyle name="PSDec 2 24" xfId="346"/>
    <cellStyle name="PSDec 2 25" xfId="347"/>
    <cellStyle name="PSDec 2 26" xfId="348"/>
    <cellStyle name="PSDec 2 27" xfId="349"/>
    <cellStyle name="PSDec 2 28" xfId="350"/>
    <cellStyle name="PSDec 2 29" xfId="351"/>
    <cellStyle name="PSDec 2 3" xfId="352"/>
    <cellStyle name="PSDec 2 30" xfId="353"/>
    <cellStyle name="PSDec 2 4" xfId="354"/>
    <cellStyle name="PSDec 2 5" xfId="355"/>
    <cellStyle name="PSDec 2 6" xfId="356"/>
    <cellStyle name="PSDec 2 7" xfId="357"/>
    <cellStyle name="PSDec 2 8" xfId="358"/>
    <cellStyle name="PSDec 2 9" xfId="359"/>
    <cellStyle name="PSHeading" xfId="360"/>
    <cellStyle name="PSHeading 2" xfId="361"/>
    <cellStyle name="PSHeading 2 10" xfId="362"/>
    <cellStyle name="PSHeading 2 11" xfId="363"/>
    <cellStyle name="PSHeading 2 12" xfId="364"/>
    <cellStyle name="PSHeading 2 13" xfId="365"/>
    <cellStyle name="PSHeading 2 14" xfId="366"/>
    <cellStyle name="PSHeading 2 15" xfId="367"/>
    <cellStyle name="PSHeading 2 16" xfId="368"/>
    <cellStyle name="PSHeading 2 17" xfId="369"/>
    <cellStyle name="PSHeading 2 18" xfId="370"/>
    <cellStyle name="PSHeading 2 19" xfId="371"/>
    <cellStyle name="PSHeading 2 2" xfId="372"/>
    <cellStyle name="PSHeading 2 20" xfId="373"/>
    <cellStyle name="PSHeading 2 21" xfId="374"/>
    <cellStyle name="PSHeading 2 22" xfId="375"/>
    <cellStyle name="PSHeading 2 23" xfId="376"/>
    <cellStyle name="PSHeading 2 24" xfId="377"/>
    <cellStyle name="PSHeading 2 25" xfId="378"/>
    <cellStyle name="PSHeading 2 26" xfId="379"/>
    <cellStyle name="PSHeading 2 27" xfId="380"/>
    <cellStyle name="PSHeading 2 28" xfId="381"/>
    <cellStyle name="PSHeading 2 29" xfId="382"/>
    <cellStyle name="PSHeading 2 3" xfId="383"/>
    <cellStyle name="PSHeading 2 30" xfId="384"/>
    <cellStyle name="PSHeading 2 4" xfId="385"/>
    <cellStyle name="PSHeading 2 5" xfId="386"/>
    <cellStyle name="PSHeading 2 6" xfId="387"/>
    <cellStyle name="PSHeading 2 7" xfId="388"/>
    <cellStyle name="PSHeading 2 8" xfId="389"/>
    <cellStyle name="PSHeading 2 9" xfId="390"/>
    <cellStyle name="PSHeading 2_15 Yr Phone Poles" xfId="391"/>
    <cellStyle name="PSInt" xfId="392"/>
    <cellStyle name="PSInt 2" xfId="393"/>
    <cellStyle name="PSInt 2 10" xfId="394"/>
    <cellStyle name="PSInt 2 11" xfId="395"/>
    <cellStyle name="PSInt 2 12" xfId="396"/>
    <cellStyle name="PSInt 2 13" xfId="397"/>
    <cellStyle name="PSInt 2 14" xfId="398"/>
    <cellStyle name="PSInt 2 15" xfId="399"/>
    <cellStyle name="PSInt 2 16" xfId="400"/>
    <cellStyle name="PSInt 2 17" xfId="401"/>
    <cellStyle name="PSInt 2 18" xfId="402"/>
    <cellStyle name="PSInt 2 19" xfId="403"/>
    <cellStyle name="PSInt 2 2" xfId="404"/>
    <cellStyle name="PSInt 2 20" xfId="405"/>
    <cellStyle name="PSInt 2 21" xfId="406"/>
    <cellStyle name="PSInt 2 22" xfId="407"/>
    <cellStyle name="PSInt 2 23" xfId="408"/>
    <cellStyle name="PSInt 2 24" xfId="409"/>
    <cellStyle name="PSInt 2 25" xfId="410"/>
    <cellStyle name="PSInt 2 26" xfId="411"/>
    <cellStyle name="PSInt 2 27" xfId="412"/>
    <cellStyle name="PSInt 2 28" xfId="413"/>
    <cellStyle name="PSInt 2 29" xfId="414"/>
    <cellStyle name="PSInt 2 3" xfId="415"/>
    <cellStyle name="PSInt 2 30" xfId="416"/>
    <cellStyle name="PSInt 2 4" xfId="417"/>
    <cellStyle name="PSInt 2 5" xfId="418"/>
    <cellStyle name="PSInt 2 6" xfId="419"/>
    <cellStyle name="PSInt 2 7" xfId="420"/>
    <cellStyle name="PSInt 2 8" xfId="421"/>
    <cellStyle name="PSInt 2 9" xfId="422"/>
    <cellStyle name="PSSpacer" xfId="423"/>
    <cellStyle name="PSSpacer 2" xfId="424"/>
    <cellStyle name="PSSpacer 2 10" xfId="425"/>
    <cellStyle name="PSSpacer 2 11" xfId="426"/>
    <cellStyle name="PSSpacer 2 12" xfId="427"/>
    <cellStyle name="PSSpacer 2 13" xfId="428"/>
    <cellStyle name="PSSpacer 2 14" xfId="429"/>
    <cellStyle name="PSSpacer 2 15" xfId="430"/>
    <cellStyle name="PSSpacer 2 16" xfId="431"/>
    <cellStyle name="PSSpacer 2 17" xfId="432"/>
    <cellStyle name="PSSpacer 2 18" xfId="433"/>
    <cellStyle name="PSSpacer 2 19" xfId="434"/>
    <cellStyle name="PSSpacer 2 2" xfId="435"/>
    <cellStyle name="PSSpacer 2 20" xfId="436"/>
    <cellStyle name="PSSpacer 2 21" xfId="437"/>
    <cellStyle name="PSSpacer 2 22" xfId="438"/>
    <cellStyle name="PSSpacer 2 23" xfId="439"/>
    <cellStyle name="PSSpacer 2 24" xfId="440"/>
    <cellStyle name="PSSpacer 2 25" xfId="441"/>
    <cellStyle name="PSSpacer 2 26" xfId="442"/>
    <cellStyle name="PSSpacer 2 27" xfId="443"/>
    <cellStyle name="PSSpacer 2 28" xfId="444"/>
    <cellStyle name="PSSpacer 2 29" xfId="445"/>
    <cellStyle name="PSSpacer 2 3" xfId="446"/>
    <cellStyle name="PSSpacer 2 30" xfId="447"/>
    <cellStyle name="PSSpacer 2 4" xfId="448"/>
    <cellStyle name="PSSpacer 2 5" xfId="449"/>
    <cellStyle name="PSSpacer 2 6" xfId="450"/>
    <cellStyle name="PSSpacer 2 7" xfId="451"/>
    <cellStyle name="PSSpacer 2 8" xfId="452"/>
    <cellStyle name="PSSpacer 2 9" xfId="453"/>
    <cellStyle name="RevList" xfId="10363"/>
    <cellStyle name="SAPBEXaggData" xfId="454"/>
    <cellStyle name="SAPBEXaggData 10" xfId="1657"/>
    <cellStyle name="SAPBEXaggData 10 2" xfId="1658"/>
    <cellStyle name="SAPBEXaggData 11" xfId="1659"/>
    <cellStyle name="SAPBEXaggData 12" xfId="1660"/>
    <cellStyle name="SAPBEXaggData 13" xfId="1661"/>
    <cellStyle name="SAPBEXaggData 14" xfId="1662"/>
    <cellStyle name="SAPBEXaggData 15" xfId="1663"/>
    <cellStyle name="SAPBEXaggData 2" xfId="1664"/>
    <cellStyle name="SAPBEXaggData 2 10" xfId="1665"/>
    <cellStyle name="SAPBEXaggData 2 11" xfId="1666"/>
    <cellStyle name="SAPBEXaggData 2 12" xfId="1667"/>
    <cellStyle name="SAPBEXaggData 2 13" xfId="1668"/>
    <cellStyle name="SAPBEXaggData 2 14" xfId="1669"/>
    <cellStyle name="SAPBEXaggData 2 2" xfId="1670"/>
    <cellStyle name="SAPBEXaggData 2 2 10" xfId="1671"/>
    <cellStyle name="SAPBEXaggData 2 2 2" xfId="1672"/>
    <cellStyle name="SAPBEXaggData 2 2 2 2" xfId="1673"/>
    <cellStyle name="SAPBEXaggData 2 2 2 2 2" xfId="1674"/>
    <cellStyle name="SAPBEXaggData 2 2 2 3" xfId="1675"/>
    <cellStyle name="SAPBEXaggData 2 2 2 3 2" xfId="1676"/>
    <cellStyle name="SAPBEXaggData 2 2 2 4" xfId="1677"/>
    <cellStyle name="SAPBEXaggData 2 2 2 4 2" xfId="1678"/>
    <cellStyle name="SAPBEXaggData 2 2 2 5" xfId="1679"/>
    <cellStyle name="SAPBEXaggData 2 2 2 5 2" xfId="1680"/>
    <cellStyle name="SAPBEXaggData 2 2 2 6" xfId="1681"/>
    <cellStyle name="SAPBEXaggData 2 2 2 6 2" xfId="1682"/>
    <cellStyle name="SAPBEXaggData 2 2 2 7" xfId="1683"/>
    <cellStyle name="SAPBEXaggData 2 2 3" xfId="1684"/>
    <cellStyle name="SAPBEXaggData 2 2 3 2" xfId="1685"/>
    <cellStyle name="SAPBEXaggData 2 2 3 2 2" xfId="1686"/>
    <cellStyle name="SAPBEXaggData 2 2 3 3" xfId="1687"/>
    <cellStyle name="SAPBEXaggData 2 2 3 3 2" xfId="1688"/>
    <cellStyle name="SAPBEXaggData 2 2 3 4" xfId="1689"/>
    <cellStyle name="SAPBEXaggData 2 2 3 4 2" xfId="1690"/>
    <cellStyle name="SAPBEXaggData 2 2 3 5" xfId="1691"/>
    <cellStyle name="SAPBEXaggData 2 2 3 5 2" xfId="1692"/>
    <cellStyle name="SAPBEXaggData 2 2 3 6" xfId="1693"/>
    <cellStyle name="SAPBEXaggData 2 2 3 6 2" xfId="1694"/>
    <cellStyle name="SAPBEXaggData 2 2 3 7" xfId="1695"/>
    <cellStyle name="SAPBEXaggData 2 2 4" xfId="1696"/>
    <cellStyle name="SAPBEXaggData 2 2 4 2" xfId="1697"/>
    <cellStyle name="SAPBEXaggData 2 2 4 2 2" xfId="1698"/>
    <cellStyle name="SAPBEXaggData 2 2 4 3" xfId="1699"/>
    <cellStyle name="SAPBEXaggData 2 2 4 3 2" xfId="1700"/>
    <cellStyle name="SAPBEXaggData 2 2 4 4" xfId="1701"/>
    <cellStyle name="SAPBEXaggData 2 2 4 4 2" xfId="1702"/>
    <cellStyle name="SAPBEXaggData 2 2 4 5" xfId="1703"/>
    <cellStyle name="SAPBEXaggData 2 2 4 5 2" xfId="1704"/>
    <cellStyle name="SAPBEXaggData 2 2 4 6" xfId="1705"/>
    <cellStyle name="SAPBEXaggData 2 2 4 6 2" xfId="1706"/>
    <cellStyle name="SAPBEXaggData 2 2 4 7" xfId="1707"/>
    <cellStyle name="SAPBEXaggData 2 2 5" xfId="1708"/>
    <cellStyle name="SAPBEXaggData 2 2 5 2" xfId="1709"/>
    <cellStyle name="SAPBEXaggData 2 2 6" xfId="1710"/>
    <cellStyle name="SAPBEXaggData 2 2 6 2" xfId="1711"/>
    <cellStyle name="SAPBEXaggData 2 2 7" xfId="1712"/>
    <cellStyle name="SAPBEXaggData 2 2 7 2" xfId="1713"/>
    <cellStyle name="SAPBEXaggData 2 2 8" xfId="1714"/>
    <cellStyle name="SAPBEXaggData 2 2 8 2" xfId="1715"/>
    <cellStyle name="SAPBEXaggData 2 2 9" xfId="1716"/>
    <cellStyle name="SAPBEXaggData 2 2 9 2" xfId="1717"/>
    <cellStyle name="SAPBEXaggData 2 3" xfId="1718"/>
    <cellStyle name="SAPBEXaggData 2 3 2" xfId="1719"/>
    <cellStyle name="SAPBEXaggData 2 3 2 2" xfId="1720"/>
    <cellStyle name="SAPBEXaggData 2 3 3" xfId="1721"/>
    <cellStyle name="SAPBEXaggData 2 3 3 2" xfId="1722"/>
    <cellStyle name="SAPBEXaggData 2 3 4" xfId="1723"/>
    <cellStyle name="SAPBEXaggData 2 3 4 2" xfId="1724"/>
    <cellStyle name="SAPBEXaggData 2 3 5" xfId="1725"/>
    <cellStyle name="SAPBEXaggData 2 3 5 2" xfId="1726"/>
    <cellStyle name="SAPBEXaggData 2 3 6" xfId="1727"/>
    <cellStyle name="SAPBEXaggData 2 3 6 2" xfId="1728"/>
    <cellStyle name="SAPBEXaggData 2 3 7" xfId="1729"/>
    <cellStyle name="SAPBEXaggData 2 4" xfId="1730"/>
    <cellStyle name="SAPBEXaggData 2 4 2" xfId="1731"/>
    <cellStyle name="SAPBEXaggData 2 4 2 2" xfId="1732"/>
    <cellStyle name="SAPBEXaggData 2 4 3" xfId="1733"/>
    <cellStyle name="SAPBEXaggData 2 4 3 2" xfId="1734"/>
    <cellStyle name="SAPBEXaggData 2 4 4" xfId="1735"/>
    <cellStyle name="SAPBEXaggData 2 4 4 2" xfId="1736"/>
    <cellStyle name="SAPBEXaggData 2 4 5" xfId="1737"/>
    <cellStyle name="SAPBEXaggData 2 4 5 2" xfId="1738"/>
    <cellStyle name="SAPBEXaggData 2 4 6" xfId="1739"/>
    <cellStyle name="SAPBEXaggData 2 4 6 2" xfId="1740"/>
    <cellStyle name="SAPBEXaggData 2 4 7" xfId="1741"/>
    <cellStyle name="SAPBEXaggData 2 5" xfId="1742"/>
    <cellStyle name="SAPBEXaggData 2 5 2" xfId="1743"/>
    <cellStyle name="SAPBEXaggData 2 5 2 2" xfId="1744"/>
    <cellStyle name="SAPBEXaggData 2 5 3" xfId="1745"/>
    <cellStyle name="SAPBEXaggData 2 5 3 2" xfId="1746"/>
    <cellStyle name="SAPBEXaggData 2 5 4" xfId="1747"/>
    <cellStyle name="SAPBEXaggData 2 5 4 2" xfId="1748"/>
    <cellStyle name="SAPBEXaggData 2 5 5" xfId="1749"/>
    <cellStyle name="SAPBEXaggData 2 5 5 2" xfId="1750"/>
    <cellStyle name="SAPBEXaggData 2 5 6" xfId="1751"/>
    <cellStyle name="SAPBEXaggData 2 5 6 2" xfId="1752"/>
    <cellStyle name="SAPBEXaggData 2 5 7" xfId="1753"/>
    <cellStyle name="SAPBEXaggData 2 6" xfId="1754"/>
    <cellStyle name="SAPBEXaggData 2 6 2" xfId="1755"/>
    <cellStyle name="SAPBEXaggData 2 7" xfId="1756"/>
    <cellStyle name="SAPBEXaggData 2 7 2" xfId="1757"/>
    <cellStyle name="SAPBEXaggData 2 8" xfId="1758"/>
    <cellStyle name="SAPBEXaggData 2 8 2" xfId="1759"/>
    <cellStyle name="SAPBEXaggData 2 9" xfId="1760"/>
    <cellStyle name="SAPBEXaggData 2 9 2" xfId="1761"/>
    <cellStyle name="SAPBEXaggData 3" xfId="1762"/>
    <cellStyle name="SAPBEXaggData 3 10" xfId="1763"/>
    <cellStyle name="SAPBEXaggData 3 2" xfId="1764"/>
    <cellStyle name="SAPBEXaggData 3 2 2" xfId="1765"/>
    <cellStyle name="SAPBEXaggData 3 2 2 2" xfId="1766"/>
    <cellStyle name="SAPBEXaggData 3 2 3" xfId="1767"/>
    <cellStyle name="SAPBEXaggData 3 2 3 2" xfId="1768"/>
    <cellStyle name="SAPBEXaggData 3 2 4" xfId="1769"/>
    <cellStyle name="SAPBEXaggData 3 2 4 2" xfId="1770"/>
    <cellStyle name="SAPBEXaggData 3 2 5" xfId="1771"/>
    <cellStyle name="SAPBEXaggData 3 2 5 2" xfId="1772"/>
    <cellStyle name="SAPBEXaggData 3 2 6" xfId="1773"/>
    <cellStyle name="SAPBEXaggData 3 2 6 2" xfId="1774"/>
    <cellStyle name="SAPBEXaggData 3 2 7" xfId="1775"/>
    <cellStyle name="SAPBEXaggData 3 3" xfId="1776"/>
    <cellStyle name="SAPBEXaggData 3 3 2" xfId="1777"/>
    <cellStyle name="SAPBEXaggData 3 3 2 2" xfId="1778"/>
    <cellStyle name="SAPBEXaggData 3 3 3" xfId="1779"/>
    <cellStyle name="SAPBEXaggData 3 3 3 2" xfId="1780"/>
    <cellStyle name="SAPBEXaggData 3 3 4" xfId="1781"/>
    <cellStyle name="SAPBEXaggData 3 3 4 2" xfId="1782"/>
    <cellStyle name="SAPBEXaggData 3 3 5" xfId="1783"/>
    <cellStyle name="SAPBEXaggData 3 3 5 2" xfId="1784"/>
    <cellStyle name="SAPBEXaggData 3 3 6" xfId="1785"/>
    <cellStyle name="SAPBEXaggData 3 3 6 2" xfId="1786"/>
    <cellStyle name="SAPBEXaggData 3 3 7" xfId="1787"/>
    <cellStyle name="SAPBEXaggData 3 4" xfId="1788"/>
    <cellStyle name="SAPBEXaggData 3 4 2" xfId="1789"/>
    <cellStyle name="SAPBEXaggData 3 4 2 2" xfId="1790"/>
    <cellStyle name="SAPBEXaggData 3 4 3" xfId="1791"/>
    <cellStyle name="SAPBEXaggData 3 4 3 2" xfId="1792"/>
    <cellStyle name="SAPBEXaggData 3 4 4" xfId="1793"/>
    <cellStyle name="SAPBEXaggData 3 4 4 2" xfId="1794"/>
    <cellStyle name="SAPBEXaggData 3 4 5" xfId="1795"/>
    <cellStyle name="SAPBEXaggData 3 4 5 2" xfId="1796"/>
    <cellStyle name="SAPBEXaggData 3 4 6" xfId="1797"/>
    <cellStyle name="SAPBEXaggData 3 4 6 2" xfId="1798"/>
    <cellStyle name="SAPBEXaggData 3 4 7" xfId="1799"/>
    <cellStyle name="SAPBEXaggData 3 5" xfId="1800"/>
    <cellStyle name="SAPBEXaggData 3 5 2" xfId="1801"/>
    <cellStyle name="SAPBEXaggData 3 6" xfId="1802"/>
    <cellStyle name="SAPBEXaggData 3 6 2" xfId="1803"/>
    <cellStyle name="SAPBEXaggData 3 7" xfId="1804"/>
    <cellStyle name="SAPBEXaggData 3 7 2" xfId="1805"/>
    <cellStyle name="SAPBEXaggData 3 8" xfId="1806"/>
    <cellStyle name="SAPBEXaggData 3 8 2" xfId="1807"/>
    <cellStyle name="SAPBEXaggData 3 9" xfId="1808"/>
    <cellStyle name="SAPBEXaggData 3 9 2" xfId="1809"/>
    <cellStyle name="SAPBEXaggData 4" xfId="1810"/>
    <cellStyle name="SAPBEXaggData 4 2" xfId="1811"/>
    <cellStyle name="SAPBEXaggData 4 2 2" xfId="1812"/>
    <cellStyle name="SAPBEXaggData 4 3" xfId="1813"/>
    <cellStyle name="SAPBEXaggData 4 3 2" xfId="1814"/>
    <cellStyle name="SAPBEXaggData 4 4" xfId="1815"/>
    <cellStyle name="SAPBEXaggData 4 4 2" xfId="1816"/>
    <cellStyle name="SAPBEXaggData 4 5" xfId="1817"/>
    <cellStyle name="SAPBEXaggData 4 5 2" xfId="1818"/>
    <cellStyle name="SAPBEXaggData 4 6" xfId="1819"/>
    <cellStyle name="SAPBEXaggData 4 6 2" xfId="1820"/>
    <cellStyle name="SAPBEXaggData 4 7" xfId="1821"/>
    <cellStyle name="SAPBEXaggData 5" xfId="1822"/>
    <cellStyle name="SAPBEXaggData 5 2" xfId="1823"/>
    <cellStyle name="SAPBEXaggData 5 2 2" xfId="1824"/>
    <cellStyle name="SAPBEXaggData 5 3" xfId="1825"/>
    <cellStyle name="SAPBEXaggData 5 3 2" xfId="1826"/>
    <cellStyle name="SAPBEXaggData 5 4" xfId="1827"/>
    <cellStyle name="SAPBEXaggData 5 4 2" xfId="1828"/>
    <cellStyle name="SAPBEXaggData 5 5" xfId="1829"/>
    <cellStyle name="SAPBEXaggData 5 5 2" xfId="1830"/>
    <cellStyle name="SAPBEXaggData 5 6" xfId="1831"/>
    <cellStyle name="SAPBEXaggData 5 6 2" xfId="1832"/>
    <cellStyle name="SAPBEXaggData 5 7" xfId="1833"/>
    <cellStyle name="SAPBEXaggData 6" xfId="1834"/>
    <cellStyle name="SAPBEXaggData 6 2" xfId="1835"/>
    <cellStyle name="SAPBEXaggData 6 2 2" xfId="1836"/>
    <cellStyle name="SAPBEXaggData 6 3" xfId="1837"/>
    <cellStyle name="SAPBEXaggData 6 3 2" xfId="1838"/>
    <cellStyle name="SAPBEXaggData 6 4" xfId="1839"/>
    <cellStyle name="SAPBEXaggData 6 4 2" xfId="1840"/>
    <cellStyle name="SAPBEXaggData 6 5" xfId="1841"/>
    <cellStyle name="SAPBEXaggData 6 5 2" xfId="1842"/>
    <cellStyle name="SAPBEXaggData 6 6" xfId="1843"/>
    <cellStyle name="SAPBEXaggData 6 6 2" xfId="1844"/>
    <cellStyle name="SAPBEXaggData 6 7" xfId="1845"/>
    <cellStyle name="SAPBEXaggData 7" xfId="1846"/>
    <cellStyle name="SAPBEXaggData 7 2" xfId="1847"/>
    <cellStyle name="SAPBEXaggData 8" xfId="1848"/>
    <cellStyle name="SAPBEXaggData 8 2" xfId="1849"/>
    <cellStyle name="SAPBEXaggData 9" xfId="1850"/>
    <cellStyle name="SAPBEXaggData 9 2" xfId="1851"/>
    <cellStyle name="SAPBEXaggDataEmph" xfId="455"/>
    <cellStyle name="SAPBEXaggDataEmph 10" xfId="1852"/>
    <cellStyle name="SAPBEXaggDataEmph 10 2" xfId="1853"/>
    <cellStyle name="SAPBEXaggDataEmph 11" xfId="1854"/>
    <cellStyle name="SAPBEXaggDataEmph 12" xfId="1855"/>
    <cellStyle name="SAPBEXaggDataEmph 13" xfId="1856"/>
    <cellStyle name="SAPBEXaggDataEmph 14" xfId="1857"/>
    <cellStyle name="SAPBEXaggDataEmph 15" xfId="1858"/>
    <cellStyle name="SAPBEXaggDataEmph 2" xfId="1859"/>
    <cellStyle name="SAPBEXaggDataEmph 2 10" xfId="1860"/>
    <cellStyle name="SAPBEXaggDataEmph 2 11" xfId="1861"/>
    <cellStyle name="SAPBEXaggDataEmph 2 12" xfId="1862"/>
    <cellStyle name="SAPBEXaggDataEmph 2 13" xfId="1863"/>
    <cellStyle name="SAPBEXaggDataEmph 2 14" xfId="1864"/>
    <cellStyle name="SAPBEXaggDataEmph 2 2" xfId="1865"/>
    <cellStyle name="SAPBEXaggDataEmph 2 2 10" xfId="1866"/>
    <cellStyle name="SAPBEXaggDataEmph 2 2 2" xfId="1867"/>
    <cellStyle name="SAPBEXaggDataEmph 2 2 2 2" xfId="1868"/>
    <cellStyle name="SAPBEXaggDataEmph 2 2 2 2 2" xfId="1869"/>
    <cellStyle name="SAPBEXaggDataEmph 2 2 2 3" xfId="1870"/>
    <cellStyle name="SAPBEXaggDataEmph 2 2 2 3 2" xfId="1871"/>
    <cellStyle name="SAPBEXaggDataEmph 2 2 2 4" xfId="1872"/>
    <cellStyle name="SAPBEXaggDataEmph 2 2 2 4 2" xfId="1873"/>
    <cellStyle name="SAPBEXaggDataEmph 2 2 2 5" xfId="1874"/>
    <cellStyle name="SAPBEXaggDataEmph 2 2 2 5 2" xfId="1875"/>
    <cellStyle name="SAPBEXaggDataEmph 2 2 2 6" xfId="1876"/>
    <cellStyle name="SAPBEXaggDataEmph 2 2 2 6 2" xfId="1877"/>
    <cellStyle name="SAPBEXaggDataEmph 2 2 2 7" xfId="1878"/>
    <cellStyle name="SAPBEXaggDataEmph 2 2 3" xfId="1879"/>
    <cellStyle name="SAPBEXaggDataEmph 2 2 3 2" xfId="1880"/>
    <cellStyle name="SAPBEXaggDataEmph 2 2 3 2 2" xfId="1881"/>
    <cellStyle name="SAPBEXaggDataEmph 2 2 3 3" xfId="1882"/>
    <cellStyle name="SAPBEXaggDataEmph 2 2 3 3 2" xfId="1883"/>
    <cellStyle name="SAPBEXaggDataEmph 2 2 3 4" xfId="1884"/>
    <cellStyle name="SAPBEXaggDataEmph 2 2 3 4 2" xfId="1885"/>
    <cellStyle name="SAPBEXaggDataEmph 2 2 3 5" xfId="1886"/>
    <cellStyle name="SAPBEXaggDataEmph 2 2 3 5 2" xfId="1887"/>
    <cellStyle name="SAPBEXaggDataEmph 2 2 3 6" xfId="1888"/>
    <cellStyle name="SAPBEXaggDataEmph 2 2 3 6 2" xfId="1889"/>
    <cellStyle name="SAPBEXaggDataEmph 2 2 3 7" xfId="1890"/>
    <cellStyle name="SAPBEXaggDataEmph 2 2 4" xfId="1891"/>
    <cellStyle name="SAPBEXaggDataEmph 2 2 4 2" xfId="1892"/>
    <cellStyle name="SAPBEXaggDataEmph 2 2 4 2 2" xfId="1893"/>
    <cellStyle name="SAPBEXaggDataEmph 2 2 4 3" xfId="1894"/>
    <cellStyle name="SAPBEXaggDataEmph 2 2 4 3 2" xfId="1895"/>
    <cellStyle name="SAPBEXaggDataEmph 2 2 4 4" xfId="1896"/>
    <cellStyle name="SAPBEXaggDataEmph 2 2 4 4 2" xfId="1897"/>
    <cellStyle name="SAPBEXaggDataEmph 2 2 4 5" xfId="1898"/>
    <cellStyle name="SAPBEXaggDataEmph 2 2 4 5 2" xfId="1899"/>
    <cellStyle name="SAPBEXaggDataEmph 2 2 4 6" xfId="1900"/>
    <cellStyle name="SAPBEXaggDataEmph 2 2 4 6 2" xfId="1901"/>
    <cellStyle name="SAPBEXaggDataEmph 2 2 4 7" xfId="1902"/>
    <cellStyle name="SAPBEXaggDataEmph 2 2 5" xfId="1903"/>
    <cellStyle name="SAPBEXaggDataEmph 2 2 5 2" xfId="1904"/>
    <cellStyle name="SAPBEXaggDataEmph 2 2 6" xfId="1905"/>
    <cellStyle name="SAPBEXaggDataEmph 2 2 6 2" xfId="1906"/>
    <cellStyle name="SAPBEXaggDataEmph 2 2 7" xfId="1907"/>
    <cellStyle name="SAPBEXaggDataEmph 2 2 7 2" xfId="1908"/>
    <cellStyle name="SAPBEXaggDataEmph 2 2 8" xfId="1909"/>
    <cellStyle name="SAPBEXaggDataEmph 2 2 8 2" xfId="1910"/>
    <cellStyle name="SAPBEXaggDataEmph 2 2 9" xfId="1911"/>
    <cellStyle name="SAPBEXaggDataEmph 2 2 9 2" xfId="1912"/>
    <cellStyle name="SAPBEXaggDataEmph 2 3" xfId="1913"/>
    <cellStyle name="SAPBEXaggDataEmph 2 3 2" xfId="1914"/>
    <cellStyle name="SAPBEXaggDataEmph 2 3 2 2" xfId="1915"/>
    <cellStyle name="SAPBEXaggDataEmph 2 3 3" xfId="1916"/>
    <cellStyle name="SAPBEXaggDataEmph 2 3 3 2" xfId="1917"/>
    <cellStyle name="SAPBEXaggDataEmph 2 3 4" xfId="1918"/>
    <cellStyle name="SAPBEXaggDataEmph 2 3 4 2" xfId="1919"/>
    <cellStyle name="SAPBEXaggDataEmph 2 3 5" xfId="1920"/>
    <cellStyle name="SAPBEXaggDataEmph 2 3 5 2" xfId="1921"/>
    <cellStyle name="SAPBEXaggDataEmph 2 3 6" xfId="1922"/>
    <cellStyle name="SAPBEXaggDataEmph 2 3 6 2" xfId="1923"/>
    <cellStyle name="SAPBEXaggDataEmph 2 3 7" xfId="1924"/>
    <cellStyle name="SAPBEXaggDataEmph 2 4" xfId="1925"/>
    <cellStyle name="SAPBEXaggDataEmph 2 4 2" xfId="1926"/>
    <cellStyle name="SAPBEXaggDataEmph 2 4 2 2" xfId="1927"/>
    <cellStyle name="SAPBEXaggDataEmph 2 4 3" xfId="1928"/>
    <cellStyle name="SAPBEXaggDataEmph 2 4 3 2" xfId="1929"/>
    <cellStyle name="SAPBEXaggDataEmph 2 4 4" xfId="1930"/>
    <cellStyle name="SAPBEXaggDataEmph 2 4 4 2" xfId="1931"/>
    <cellStyle name="SAPBEXaggDataEmph 2 4 5" xfId="1932"/>
    <cellStyle name="SAPBEXaggDataEmph 2 4 5 2" xfId="1933"/>
    <cellStyle name="SAPBEXaggDataEmph 2 4 6" xfId="1934"/>
    <cellStyle name="SAPBEXaggDataEmph 2 4 6 2" xfId="1935"/>
    <cellStyle name="SAPBEXaggDataEmph 2 4 7" xfId="1936"/>
    <cellStyle name="SAPBEXaggDataEmph 2 5" xfId="1937"/>
    <cellStyle name="SAPBEXaggDataEmph 2 5 2" xfId="1938"/>
    <cellStyle name="SAPBEXaggDataEmph 2 5 2 2" xfId="1939"/>
    <cellStyle name="SAPBEXaggDataEmph 2 5 3" xfId="1940"/>
    <cellStyle name="SAPBEXaggDataEmph 2 5 3 2" xfId="1941"/>
    <cellStyle name="SAPBEXaggDataEmph 2 5 4" xfId="1942"/>
    <cellStyle name="SAPBEXaggDataEmph 2 5 4 2" xfId="1943"/>
    <cellStyle name="SAPBEXaggDataEmph 2 5 5" xfId="1944"/>
    <cellStyle name="SAPBEXaggDataEmph 2 5 5 2" xfId="1945"/>
    <cellStyle name="SAPBEXaggDataEmph 2 5 6" xfId="1946"/>
    <cellStyle name="SAPBEXaggDataEmph 2 5 6 2" xfId="1947"/>
    <cellStyle name="SAPBEXaggDataEmph 2 5 7" xfId="1948"/>
    <cellStyle name="SAPBEXaggDataEmph 2 6" xfId="1949"/>
    <cellStyle name="SAPBEXaggDataEmph 2 6 2" xfId="1950"/>
    <cellStyle name="SAPBEXaggDataEmph 2 7" xfId="1951"/>
    <cellStyle name="SAPBEXaggDataEmph 2 7 2" xfId="1952"/>
    <cellStyle name="SAPBEXaggDataEmph 2 8" xfId="1953"/>
    <cellStyle name="SAPBEXaggDataEmph 2 8 2" xfId="1954"/>
    <cellStyle name="SAPBEXaggDataEmph 2 9" xfId="1955"/>
    <cellStyle name="SAPBEXaggDataEmph 2 9 2" xfId="1956"/>
    <cellStyle name="SAPBEXaggDataEmph 3" xfId="1957"/>
    <cellStyle name="SAPBEXaggDataEmph 3 10" xfId="1958"/>
    <cellStyle name="SAPBEXaggDataEmph 3 2" xfId="1959"/>
    <cellStyle name="SAPBEXaggDataEmph 3 2 2" xfId="1960"/>
    <cellStyle name="SAPBEXaggDataEmph 3 2 2 2" xfId="1961"/>
    <cellStyle name="SAPBEXaggDataEmph 3 2 3" xfId="1962"/>
    <cellStyle name="SAPBEXaggDataEmph 3 2 3 2" xfId="1963"/>
    <cellStyle name="SAPBEXaggDataEmph 3 2 4" xfId="1964"/>
    <cellStyle name="SAPBEXaggDataEmph 3 2 4 2" xfId="1965"/>
    <cellStyle name="SAPBEXaggDataEmph 3 2 5" xfId="1966"/>
    <cellStyle name="SAPBEXaggDataEmph 3 2 5 2" xfId="1967"/>
    <cellStyle name="SAPBEXaggDataEmph 3 2 6" xfId="1968"/>
    <cellStyle name="SAPBEXaggDataEmph 3 2 6 2" xfId="1969"/>
    <cellStyle name="SAPBEXaggDataEmph 3 2 7" xfId="1970"/>
    <cellStyle name="SAPBEXaggDataEmph 3 3" xfId="1971"/>
    <cellStyle name="SAPBEXaggDataEmph 3 3 2" xfId="1972"/>
    <cellStyle name="SAPBEXaggDataEmph 3 3 2 2" xfId="1973"/>
    <cellStyle name="SAPBEXaggDataEmph 3 3 3" xfId="1974"/>
    <cellStyle name="SAPBEXaggDataEmph 3 3 3 2" xfId="1975"/>
    <cellStyle name="SAPBEXaggDataEmph 3 3 4" xfId="1976"/>
    <cellStyle name="SAPBEXaggDataEmph 3 3 4 2" xfId="1977"/>
    <cellStyle name="SAPBEXaggDataEmph 3 3 5" xfId="1978"/>
    <cellStyle name="SAPBEXaggDataEmph 3 3 5 2" xfId="1979"/>
    <cellStyle name="SAPBEXaggDataEmph 3 3 6" xfId="1980"/>
    <cellStyle name="SAPBEXaggDataEmph 3 3 6 2" xfId="1981"/>
    <cellStyle name="SAPBEXaggDataEmph 3 3 7" xfId="1982"/>
    <cellStyle name="SAPBEXaggDataEmph 3 4" xfId="1983"/>
    <cellStyle name="SAPBEXaggDataEmph 3 4 2" xfId="1984"/>
    <cellStyle name="SAPBEXaggDataEmph 3 4 2 2" xfId="1985"/>
    <cellStyle name="SAPBEXaggDataEmph 3 4 3" xfId="1986"/>
    <cellStyle name="SAPBEXaggDataEmph 3 4 3 2" xfId="1987"/>
    <cellStyle name="SAPBEXaggDataEmph 3 4 4" xfId="1988"/>
    <cellStyle name="SAPBEXaggDataEmph 3 4 4 2" xfId="1989"/>
    <cellStyle name="SAPBEXaggDataEmph 3 4 5" xfId="1990"/>
    <cellStyle name="SAPBEXaggDataEmph 3 4 5 2" xfId="1991"/>
    <cellStyle name="SAPBEXaggDataEmph 3 4 6" xfId="1992"/>
    <cellStyle name="SAPBEXaggDataEmph 3 4 6 2" xfId="1993"/>
    <cellStyle name="SAPBEXaggDataEmph 3 4 7" xfId="1994"/>
    <cellStyle name="SAPBEXaggDataEmph 3 5" xfId="1995"/>
    <cellStyle name="SAPBEXaggDataEmph 3 5 2" xfId="1996"/>
    <cellStyle name="SAPBEXaggDataEmph 3 6" xfId="1997"/>
    <cellStyle name="SAPBEXaggDataEmph 3 6 2" xfId="1998"/>
    <cellStyle name="SAPBEXaggDataEmph 3 7" xfId="1999"/>
    <cellStyle name="SAPBEXaggDataEmph 3 7 2" xfId="2000"/>
    <cellStyle name="SAPBEXaggDataEmph 3 8" xfId="2001"/>
    <cellStyle name="SAPBEXaggDataEmph 3 8 2" xfId="2002"/>
    <cellStyle name="SAPBEXaggDataEmph 3 9" xfId="2003"/>
    <cellStyle name="SAPBEXaggDataEmph 3 9 2" xfId="2004"/>
    <cellStyle name="SAPBEXaggDataEmph 4" xfId="2005"/>
    <cellStyle name="SAPBEXaggDataEmph 4 2" xfId="2006"/>
    <cellStyle name="SAPBEXaggDataEmph 4 2 2" xfId="2007"/>
    <cellStyle name="SAPBEXaggDataEmph 4 3" xfId="2008"/>
    <cellStyle name="SAPBEXaggDataEmph 4 3 2" xfId="2009"/>
    <cellStyle name="SAPBEXaggDataEmph 4 4" xfId="2010"/>
    <cellStyle name="SAPBEXaggDataEmph 4 4 2" xfId="2011"/>
    <cellStyle name="SAPBEXaggDataEmph 4 5" xfId="2012"/>
    <cellStyle name="SAPBEXaggDataEmph 4 5 2" xfId="2013"/>
    <cellStyle name="SAPBEXaggDataEmph 4 6" xfId="2014"/>
    <cellStyle name="SAPBEXaggDataEmph 4 6 2" xfId="2015"/>
    <cellStyle name="SAPBEXaggDataEmph 4 7" xfId="2016"/>
    <cellStyle name="SAPBEXaggDataEmph 5" xfId="2017"/>
    <cellStyle name="SAPBEXaggDataEmph 5 2" xfId="2018"/>
    <cellStyle name="SAPBEXaggDataEmph 5 2 2" xfId="2019"/>
    <cellStyle name="SAPBEXaggDataEmph 5 3" xfId="2020"/>
    <cellStyle name="SAPBEXaggDataEmph 5 3 2" xfId="2021"/>
    <cellStyle name="SAPBEXaggDataEmph 5 4" xfId="2022"/>
    <cellStyle name="SAPBEXaggDataEmph 5 4 2" xfId="2023"/>
    <cellStyle name="SAPBEXaggDataEmph 5 5" xfId="2024"/>
    <cellStyle name="SAPBEXaggDataEmph 5 5 2" xfId="2025"/>
    <cellStyle name="SAPBEXaggDataEmph 5 6" xfId="2026"/>
    <cellStyle name="SAPBEXaggDataEmph 5 6 2" xfId="2027"/>
    <cellStyle name="SAPBEXaggDataEmph 5 7" xfId="2028"/>
    <cellStyle name="SAPBEXaggDataEmph 6" xfId="2029"/>
    <cellStyle name="SAPBEXaggDataEmph 6 2" xfId="2030"/>
    <cellStyle name="SAPBEXaggDataEmph 6 2 2" xfId="2031"/>
    <cellStyle name="SAPBEXaggDataEmph 6 3" xfId="2032"/>
    <cellStyle name="SAPBEXaggDataEmph 6 3 2" xfId="2033"/>
    <cellStyle name="SAPBEXaggDataEmph 6 4" xfId="2034"/>
    <cellStyle name="SAPBEXaggDataEmph 6 4 2" xfId="2035"/>
    <cellStyle name="SAPBEXaggDataEmph 6 5" xfId="2036"/>
    <cellStyle name="SAPBEXaggDataEmph 6 5 2" xfId="2037"/>
    <cellStyle name="SAPBEXaggDataEmph 6 6" xfId="2038"/>
    <cellStyle name="SAPBEXaggDataEmph 6 6 2" xfId="2039"/>
    <cellStyle name="SAPBEXaggDataEmph 6 7" xfId="2040"/>
    <cellStyle name="SAPBEXaggDataEmph 7" xfId="2041"/>
    <cellStyle name="SAPBEXaggDataEmph 7 2" xfId="2042"/>
    <cellStyle name="SAPBEXaggDataEmph 8" xfId="2043"/>
    <cellStyle name="SAPBEXaggDataEmph 8 2" xfId="2044"/>
    <cellStyle name="SAPBEXaggDataEmph 9" xfId="2045"/>
    <cellStyle name="SAPBEXaggDataEmph 9 2" xfId="2046"/>
    <cellStyle name="SAPBEXaggItem" xfId="456"/>
    <cellStyle name="SAPBEXaggItem 10" xfId="2047"/>
    <cellStyle name="SAPBEXaggItem 10 2" xfId="2048"/>
    <cellStyle name="SAPBEXaggItem 11" xfId="2049"/>
    <cellStyle name="SAPBEXaggItem 12" xfId="2050"/>
    <cellStyle name="SAPBEXaggItem 13" xfId="2051"/>
    <cellStyle name="SAPBEXaggItem 14" xfId="2052"/>
    <cellStyle name="SAPBEXaggItem 15" xfId="2053"/>
    <cellStyle name="SAPBEXaggItem 2" xfId="2054"/>
    <cellStyle name="SAPBEXaggItem 2 10" xfId="2055"/>
    <cellStyle name="SAPBEXaggItem 2 11" xfId="2056"/>
    <cellStyle name="SAPBEXaggItem 2 12" xfId="2057"/>
    <cellStyle name="SAPBEXaggItem 2 13" xfId="2058"/>
    <cellStyle name="SAPBEXaggItem 2 14" xfId="2059"/>
    <cellStyle name="SAPBEXaggItem 2 2" xfId="2060"/>
    <cellStyle name="SAPBEXaggItem 2 2 10" xfId="2061"/>
    <cellStyle name="SAPBEXaggItem 2 2 2" xfId="2062"/>
    <cellStyle name="SAPBEXaggItem 2 2 2 2" xfId="2063"/>
    <cellStyle name="SAPBEXaggItem 2 2 2 2 2" xfId="2064"/>
    <cellStyle name="SAPBEXaggItem 2 2 2 3" xfId="2065"/>
    <cellStyle name="SAPBEXaggItem 2 2 2 3 2" xfId="2066"/>
    <cellStyle name="SAPBEXaggItem 2 2 2 4" xfId="2067"/>
    <cellStyle name="SAPBEXaggItem 2 2 2 4 2" xfId="2068"/>
    <cellStyle name="SAPBEXaggItem 2 2 2 5" xfId="2069"/>
    <cellStyle name="SAPBEXaggItem 2 2 2 5 2" xfId="2070"/>
    <cellStyle name="SAPBEXaggItem 2 2 2 6" xfId="2071"/>
    <cellStyle name="SAPBEXaggItem 2 2 2 6 2" xfId="2072"/>
    <cellStyle name="SAPBEXaggItem 2 2 2 7" xfId="2073"/>
    <cellStyle name="SAPBEXaggItem 2 2 3" xfId="2074"/>
    <cellStyle name="SAPBEXaggItem 2 2 3 2" xfId="2075"/>
    <cellStyle name="SAPBEXaggItem 2 2 3 2 2" xfId="2076"/>
    <cellStyle name="SAPBEXaggItem 2 2 3 3" xfId="2077"/>
    <cellStyle name="SAPBEXaggItem 2 2 3 3 2" xfId="2078"/>
    <cellStyle name="SAPBEXaggItem 2 2 3 4" xfId="2079"/>
    <cellStyle name="SAPBEXaggItem 2 2 3 4 2" xfId="2080"/>
    <cellStyle name="SAPBEXaggItem 2 2 3 5" xfId="2081"/>
    <cellStyle name="SAPBEXaggItem 2 2 3 5 2" xfId="2082"/>
    <cellStyle name="SAPBEXaggItem 2 2 3 6" xfId="2083"/>
    <cellStyle name="SAPBEXaggItem 2 2 3 6 2" xfId="2084"/>
    <cellStyle name="SAPBEXaggItem 2 2 3 7" xfId="2085"/>
    <cellStyle name="SAPBEXaggItem 2 2 4" xfId="2086"/>
    <cellStyle name="SAPBEXaggItem 2 2 4 2" xfId="2087"/>
    <cellStyle name="SAPBEXaggItem 2 2 4 2 2" xfId="2088"/>
    <cellStyle name="SAPBEXaggItem 2 2 4 3" xfId="2089"/>
    <cellStyle name="SAPBEXaggItem 2 2 4 3 2" xfId="2090"/>
    <cellStyle name="SAPBEXaggItem 2 2 4 4" xfId="2091"/>
    <cellStyle name="SAPBEXaggItem 2 2 4 4 2" xfId="2092"/>
    <cellStyle name="SAPBEXaggItem 2 2 4 5" xfId="2093"/>
    <cellStyle name="SAPBEXaggItem 2 2 4 5 2" xfId="2094"/>
    <cellStyle name="SAPBEXaggItem 2 2 4 6" xfId="2095"/>
    <cellStyle name="SAPBEXaggItem 2 2 4 6 2" xfId="2096"/>
    <cellStyle name="SAPBEXaggItem 2 2 4 7" xfId="2097"/>
    <cellStyle name="SAPBEXaggItem 2 2 5" xfId="2098"/>
    <cellStyle name="SAPBEXaggItem 2 2 5 2" xfId="2099"/>
    <cellStyle name="SAPBEXaggItem 2 2 6" xfId="2100"/>
    <cellStyle name="SAPBEXaggItem 2 2 6 2" xfId="2101"/>
    <cellStyle name="SAPBEXaggItem 2 2 7" xfId="2102"/>
    <cellStyle name="SAPBEXaggItem 2 2 7 2" xfId="2103"/>
    <cellStyle name="SAPBEXaggItem 2 2 8" xfId="2104"/>
    <cellStyle name="SAPBEXaggItem 2 2 8 2" xfId="2105"/>
    <cellStyle name="SAPBEXaggItem 2 2 9" xfId="2106"/>
    <cellStyle name="SAPBEXaggItem 2 2 9 2" xfId="2107"/>
    <cellStyle name="SAPBEXaggItem 2 3" xfId="2108"/>
    <cellStyle name="SAPBEXaggItem 2 3 2" xfId="2109"/>
    <cellStyle name="SAPBEXaggItem 2 3 2 2" xfId="2110"/>
    <cellStyle name="SAPBEXaggItem 2 3 3" xfId="2111"/>
    <cellStyle name="SAPBEXaggItem 2 3 3 2" xfId="2112"/>
    <cellStyle name="SAPBEXaggItem 2 3 4" xfId="2113"/>
    <cellStyle name="SAPBEXaggItem 2 3 4 2" xfId="2114"/>
    <cellStyle name="SAPBEXaggItem 2 3 5" xfId="2115"/>
    <cellStyle name="SAPBEXaggItem 2 3 5 2" xfId="2116"/>
    <cellStyle name="SAPBEXaggItem 2 3 6" xfId="2117"/>
    <cellStyle name="SAPBEXaggItem 2 3 6 2" xfId="2118"/>
    <cellStyle name="SAPBEXaggItem 2 3 7" xfId="2119"/>
    <cellStyle name="SAPBEXaggItem 2 4" xfId="2120"/>
    <cellStyle name="SAPBEXaggItem 2 4 2" xfId="2121"/>
    <cellStyle name="SAPBEXaggItem 2 4 2 2" xfId="2122"/>
    <cellStyle name="SAPBEXaggItem 2 4 3" xfId="2123"/>
    <cellStyle name="SAPBEXaggItem 2 4 3 2" xfId="2124"/>
    <cellStyle name="SAPBEXaggItem 2 4 4" xfId="2125"/>
    <cellStyle name="SAPBEXaggItem 2 4 4 2" xfId="2126"/>
    <cellStyle name="SAPBEXaggItem 2 4 5" xfId="2127"/>
    <cellStyle name="SAPBEXaggItem 2 4 5 2" xfId="2128"/>
    <cellStyle name="SAPBEXaggItem 2 4 6" xfId="2129"/>
    <cellStyle name="SAPBEXaggItem 2 4 6 2" xfId="2130"/>
    <cellStyle name="SAPBEXaggItem 2 4 7" xfId="2131"/>
    <cellStyle name="SAPBEXaggItem 2 5" xfId="2132"/>
    <cellStyle name="SAPBEXaggItem 2 5 2" xfId="2133"/>
    <cellStyle name="SAPBEXaggItem 2 5 2 2" xfId="2134"/>
    <cellStyle name="SAPBEXaggItem 2 5 3" xfId="2135"/>
    <cellStyle name="SAPBEXaggItem 2 5 3 2" xfId="2136"/>
    <cellStyle name="SAPBEXaggItem 2 5 4" xfId="2137"/>
    <cellStyle name="SAPBEXaggItem 2 5 4 2" xfId="2138"/>
    <cellStyle name="SAPBEXaggItem 2 5 5" xfId="2139"/>
    <cellStyle name="SAPBEXaggItem 2 5 5 2" xfId="2140"/>
    <cellStyle name="SAPBEXaggItem 2 5 6" xfId="2141"/>
    <cellStyle name="SAPBEXaggItem 2 5 6 2" xfId="2142"/>
    <cellStyle name="SAPBEXaggItem 2 5 7" xfId="2143"/>
    <cellStyle name="SAPBEXaggItem 2 6" xfId="2144"/>
    <cellStyle name="SAPBEXaggItem 2 6 2" xfId="2145"/>
    <cellStyle name="SAPBEXaggItem 2 7" xfId="2146"/>
    <cellStyle name="SAPBEXaggItem 2 7 2" xfId="2147"/>
    <cellStyle name="SAPBEXaggItem 2 8" xfId="2148"/>
    <cellStyle name="SAPBEXaggItem 2 8 2" xfId="2149"/>
    <cellStyle name="SAPBEXaggItem 2 9" xfId="2150"/>
    <cellStyle name="SAPBEXaggItem 2 9 2" xfId="2151"/>
    <cellStyle name="SAPBEXaggItem 3" xfId="2152"/>
    <cellStyle name="SAPBEXaggItem 3 10" xfId="2153"/>
    <cellStyle name="SAPBEXaggItem 3 2" xfId="2154"/>
    <cellStyle name="SAPBEXaggItem 3 2 2" xfId="2155"/>
    <cellStyle name="SAPBEXaggItem 3 2 2 2" xfId="2156"/>
    <cellStyle name="SAPBEXaggItem 3 2 3" xfId="2157"/>
    <cellStyle name="SAPBEXaggItem 3 2 3 2" xfId="2158"/>
    <cellStyle name="SAPBEXaggItem 3 2 4" xfId="2159"/>
    <cellStyle name="SAPBEXaggItem 3 2 4 2" xfId="2160"/>
    <cellStyle name="SAPBEXaggItem 3 2 5" xfId="2161"/>
    <cellStyle name="SAPBEXaggItem 3 2 5 2" xfId="2162"/>
    <cellStyle name="SAPBEXaggItem 3 2 6" xfId="2163"/>
    <cellStyle name="SAPBEXaggItem 3 2 6 2" xfId="2164"/>
    <cellStyle name="SAPBEXaggItem 3 2 7" xfId="2165"/>
    <cellStyle name="SAPBEXaggItem 3 3" xfId="2166"/>
    <cellStyle name="SAPBEXaggItem 3 3 2" xfId="2167"/>
    <cellStyle name="SAPBEXaggItem 3 3 2 2" xfId="2168"/>
    <cellStyle name="SAPBEXaggItem 3 3 3" xfId="2169"/>
    <cellStyle name="SAPBEXaggItem 3 3 3 2" xfId="2170"/>
    <cellStyle name="SAPBEXaggItem 3 3 4" xfId="2171"/>
    <cellStyle name="SAPBEXaggItem 3 3 4 2" xfId="2172"/>
    <cellStyle name="SAPBEXaggItem 3 3 5" xfId="2173"/>
    <cellStyle name="SAPBEXaggItem 3 3 5 2" xfId="2174"/>
    <cellStyle name="SAPBEXaggItem 3 3 6" xfId="2175"/>
    <cellStyle name="SAPBEXaggItem 3 3 6 2" xfId="2176"/>
    <cellStyle name="SAPBEXaggItem 3 3 7" xfId="2177"/>
    <cellStyle name="SAPBEXaggItem 3 4" xfId="2178"/>
    <cellStyle name="SAPBEXaggItem 3 4 2" xfId="2179"/>
    <cellStyle name="SAPBEXaggItem 3 4 2 2" xfId="2180"/>
    <cellStyle name="SAPBEXaggItem 3 4 3" xfId="2181"/>
    <cellStyle name="SAPBEXaggItem 3 4 3 2" xfId="2182"/>
    <cellStyle name="SAPBEXaggItem 3 4 4" xfId="2183"/>
    <cellStyle name="SAPBEXaggItem 3 4 4 2" xfId="2184"/>
    <cellStyle name="SAPBEXaggItem 3 4 5" xfId="2185"/>
    <cellStyle name="SAPBEXaggItem 3 4 5 2" xfId="2186"/>
    <cellStyle name="SAPBEXaggItem 3 4 6" xfId="2187"/>
    <cellStyle name="SAPBEXaggItem 3 4 6 2" xfId="2188"/>
    <cellStyle name="SAPBEXaggItem 3 4 7" xfId="2189"/>
    <cellStyle name="SAPBEXaggItem 3 5" xfId="2190"/>
    <cellStyle name="SAPBEXaggItem 3 5 2" xfId="2191"/>
    <cellStyle name="SAPBEXaggItem 3 6" xfId="2192"/>
    <cellStyle name="SAPBEXaggItem 3 6 2" xfId="2193"/>
    <cellStyle name="SAPBEXaggItem 3 7" xfId="2194"/>
    <cellStyle name="SAPBEXaggItem 3 7 2" xfId="2195"/>
    <cellStyle name="SAPBEXaggItem 3 8" xfId="2196"/>
    <cellStyle name="SAPBEXaggItem 3 8 2" xfId="2197"/>
    <cellStyle name="SAPBEXaggItem 3 9" xfId="2198"/>
    <cellStyle name="SAPBEXaggItem 3 9 2" xfId="2199"/>
    <cellStyle name="SAPBEXaggItem 4" xfId="2200"/>
    <cellStyle name="SAPBEXaggItem 4 2" xfId="2201"/>
    <cellStyle name="SAPBEXaggItem 4 2 2" xfId="2202"/>
    <cellStyle name="SAPBEXaggItem 4 3" xfId="2203"/>
    <cellStyle name="SAPBEXaggItem 4 3 2" xfId="2204"/>
    <cellStyle name="SAPBEXaggItem 4 4" xfId="2205"/>
    <cellStyle name="SAPBEXaggItem 4 4 2" xfId="2206"/>
    <cellStyle name="SAPBEXaggItem 4 5" xfId="2207"/>
    <cellStyle name="SAPBEXaggItem 4 5 2" xfId="2208"/>
    <cellStyle name="SAPBEXaggItem 4 6" xfId="2209"/>
    <cellStyle name="SAPBEXaggItem 4 6 2" xfId="2210"/>
    <cellStyle name="SAPBEXaggItem 4 7" xfId="2211"/>
    <cellStyle name="SAPBEXaggItem 5" xfId="2212"/>
    <cellStyle name="SAPBEXaggItem 5 2" xfId="2213"/>
    <cellStyle name="SAPBEXaggItem 5 2 2" xfId="2214"/>
    <cellStyle name="SAPBEXaggItem 5 3" xfId="2215"/>
    <cellStyle name="SAPBEXaggItem 5 3 2" xfId="2216"/>
    <cellStyle name="SAPBEXaggItem 5 4" xfId="2217"/>
    <cellStyle name="SAPBEXaggItem 5 4 2" xfId="2218"/>
    <cellStyle name="SAPBEXaggItem 5 5" xfId="2219"/>
    <cellStyle name="SAPBEXaggItem 5 5 2" xfId="2220"/>
    <cellStyle name="SAPBEXaggItem 5 6" xfId="2221"/>
    <cellStyle name="SAPBEXaggItem 5 6 2" xfId="2222"/>
    <cellStyle name="SAPBEXaggItem 5 7" xfId="2223"/>
    <cellStyle name="SAPBEXaggItem 6" xfId="2224"/>
    <cellStyle name="SAPBEXaggItem 6 2" xfId="2225"/>
    <cellStyle name="SAPBEXaggItem 6 2 2" xfId="2226"/>
    <cellStyle name="SAPBEXaggItem 6 3" xfId="2227"/>
    <cellStyle name="SAPBEXaggItem 6 3 2" xfId="2228"/>
    <cellStyle name="SAPBEXaggItem 6 4" xfId="2229"/>
    <cellStyle name="SAPBEXaggItem 6 4 2" xfId="2230"/>
    <cellStyle name="SAPBEXaggItem 6 5" xfId="2231"/>
    <cellStyle name="SAPBEXaggItem 6 5 2" xfId="2232"/>
    <cellStyle name="SAPBEXaggItem 6 6" xfId="2233"/>
    <cellStyle name="SAPBEXaggItem 6 6 2" xfId="2234"/>
    <cellStyle name="SAPBEXaggItem 6 7" xfId="2235"/>
    <cellStyle name="SAPBEXaggItem 7" xfId="2236"/>
    <cellStyle name="SAPBEXaggItem 7 2" xfId="2237"/>
    <cellStyle name="SAPBEXaggItem 8" xfId="2238"/>
    <cellStyle name="SAPBEXaggItem 8 2" xfId="2239"/>
    <cellStyle name="SAPBEXaggItem 9" xfId="2240"/>
    <cellStyle name="SAPBEXaggItem 9 2" xfId="2241"/>
    <cellStyle name="SAPBEXaggItemX" xfId="457"/>
    <cellStyle name="SAPBEXaggItemX 10" xfId="2242"/>
    <cellStyle name="SAPBEXaggItemX 10 2" xfId="2243"/>
    <cellStyle name="SAPBEXaggItemX 11" xfId="2244"/>
    <cellStyle name="SAPBEXaggItemX 12" xfId="2245"/>
    <cellStyle name="SAPBEXaggItemX 13" xfId="2246"/>
    <cellStyle name="SAPBEXaggItemX 14" xfId="2247"/>
    <cellStyle name="SAPBEXaggItemX 15" xfId="2248"/>
    <cellStyle name="SAPBEXaggItemX 2" xfId="2249"/>
    <cellStyle name="SAPBEXaggItemX 2 10" xfId="2250"/>
    <cellStyle name="SAPBEXaggItemX 2 11" xfId="2251"/>
    <cellStyle name="SAPBEXaggItemX 2 12" xfId="2252"/>
    <cellStyle name="SAPBEXaggItemX 2 13" xfId="2253"/>
    <cellStyle name="SAPBEXaggItemX 2 14" xfId="2254"/>
    <cellStyle name="SAPBEXaggItemX 2 2" xfId="2255"/>
    <cellStyle name="SAPBEXaggItemX 2 2 10" xfId="2256"/>
    <cellStyle name="SAPBEXaggItemX 2 2 2" xfId="2257"/>
    <cellStyle name="SAPBEXaggItemX 2 2 2 2" xfId="2258"/>
    <cellStyle name="SAPBEXaggItemX 2 2 2 2 2" xfId="2259"/>
    <cellStyle name="SAPBEXaggItemX 2 2 2 3" xfId="2260"/>
    <cellStyle name="SAPBEXaggItemX 2 2 2 3 2" xfId="2261"/>
    <cellStyle name="SAPBEXaggItemX 2 2 2 4" xfId="2262"/>
    <cellStyle name="SAPBEXaggItemX 2 2 2 4 2" xfId="2263"/>
    <cellStyle name="SAPBEXaggItemX 2 2 2 5" xfId="2264"/>
    <cellStyle name="SAPBEXaggItemX 2 2 2 5 2" xfId="2265"/>
    <cellStyle name="SAPBEXaggItemX 2 2 2 6" xfId="2266"/>
    <cellStyle name="SAPBEXaggItemX 2 2 2 6 2" xfId="2267"/>
    <cellStyle name="SAPBEXaggItemX 2 2 2 7" xfId="2268"/>
    <cellStyle name="SAPBEXaggItemX 2 2 3" xfId="2269"/>
    <cellStyle name="SAPBEXaggItemX 2 2 3 2" xfId="2270"/>
    <cellStyle name="SAPBEXaggItemX 2 2 3 2 2" xfId="2271"/>
    <cellStyle name="SAPBEXaggItemX 2 2 3 3" xfId="2272"/>
    <cellStyle name="SAPBEXaggItemX 2 2 3 3 2" xfId="2273"/>
    <cellStyle name="SAPBEXaggItemX 2 2 3 4" xfId="2274"/>
    <cellStyle name="SAPBEXaggItemX 2 2 3 4 2" xfId="2275"/>
    <cellStyle name="SAPBEXaggItemX 2 2 3 5" xfId="2276"/>
    <cellStyle name="SAPBEXaggItemX 2 2 3 5 2" xfId="2277"/>
    <cellStyle name="SAPBEXaggItemX 2 2 3 6" xfId="2278"/>
    <cellStyle name="SAPBEXaggItemX 2 2 3 6 2" xfId="2279"/>
    <cellStyle name="SAPBEXaggItemX 2 2 3 7" xfId="2280"/>
    <cellStyle name="SAPBEXaggItemX 2 2 4" xfId="2281"/>
    <cellStyle name="SAPBEXaggItemX 2 2 4 2" xfId="2282"/>
    <cellStyle name="SAPBEXaggItemX 2 2 4 2 2" xfId="2283"/>
    <cellStyle name="SAPBEXaggItemX 2 2 4 3" xfId="2284"/>
    <cellStyle name="SAPBEXaggItemX 2 2 4 3 2" xfId="2285"/>
    <cellStyle name="SAPBEXaggItemX 2 2 4 4" xfId="2286"/>
    <cellStyle name="SAPBEXaggItemX 2 2 4 4 2" xfId="2287"/>
    <cellStyle name="SAPBEXaggItemX 2 2 4 5" xfId="2288"/>
    <cellStyle name="SAPBEXaggItemX 2 2 4 5 2" xfId="2289"/>
    <cellStyle name="SAPBEXaggItemX 2 2 4 6" xfId="2290"/>
    <cellStyle name="SAPBEXaggItemX 2 2 4 6 2" xfId="2291"/>
    <cellStyle name="SAPBEXaggItemX 2 2 4 7" xfId="2292"/>
    <cellStyle name="SAPBEXaggItemX 2 2 5" xfId="2293"/>
    <cellStyle name="SAPBEXaggItemX 2 2 5 2" xfId="2294"/>
    <cellStyle name="SAPBEXaggItemX 2 2 6" xfId="2295"/>
    <cellStyle name="SAPBEXaggItemX 2 2 6 2" xfId="2296"/>
    <cellStyle name="SAPBEXaggItemX 2 2 7" xfId="2297"/>
    <cellStyle name="SAPBEXaggItemX 2 2 7 2" xfId="2298"/>
    <cellStyle name="SAPBEXaggItemX 2 2 8" xfId="2299"/>
    <cellStyle name="SAPBEXaggItemX 2 2 8 2" xfId="2300"/>
    <cellStyle name="SAPBEXaggItemX 2 2 9" xfId="2301"/>
    <cellStyle name="SAPBEXaggItemX 2 2 9 2" xfId="2302"/>
    <cellStyle name="SAPBEXaggItemX 2 3" xfId="2303"/>
    <cellStyle name="SAPBEXaggItemX 2 3 2" xfId="2304"/>
    <cellStyle name="SAPBEXaggItemX 2 3 2 2" xfId="2305"/>
    <cellStyle name="SAPBEXaggItemX 2 3 3" xfId="2306"/>
    <cellStyle name="SAPBEXaggItemX 2 3 3 2" xfId="2307"/>
    <cellStyle name="SAPBEXaggItemX 2 3 4" xfId="2308"/>
    <cellStyle name="SAPBEXaggItemX 2 3 4 2" xfId="2309"/>
    <cellStyle name="SAPBEXaggItemX 2 3 5" xfId="2310"/>
    <cellStyle name="SAPBEXaggItemX 2 3 5 2" xfId="2311"/>
    <cellStyle name="SAPBEXaggItemX 2 3 6" xfId="2312"/>
    <cellStyle name="SAPBEXaggItemX 2 3 6 2" xfId="2313"/>
    <cellStyle name="SAPBEXaggItemX 2 3 7" xfId="2314"/>
    <cellStyle name="SAPBEXaggItemX 2 4" xfId="2315"/>
    <cellStyle name="SAPBEXaggItemX 2 4 2" xfId="2316"/>
    <cellStyle name="SAPBEXaggItemX 2 4 2 2" xfId="2317"/>
    <cellStyle name="SAPBEXaggItemX 2 4 3" xfId="2318"/>
    <cellStyle name="SAPBEXaggItemX 2 4 3 2" xfId="2319"/>
    <cellStyle name="SAPBEXaggItemX 2 4 4" xfId="2320"/>
    <cellStyle name="SAPBEXaggItemX 2 4 4 2" xfId="2321"/>
    <cellStyle name="SAPBEXaggItemX 2 4 5" xfId="2322"/>
    <cellStyle name="SAPBEXaggItemX 2 4 5 2" xfId="2323"/>
    <cellStyle name="SAPBEXaggItemX 2 4 6" xfId="2324"/>
    <cellStyle name="SAPBEXaggItemX 2 4 6 2" xfId="2325"/>
    <cellStyle name="SAPBEXaggItemX 2 4 7" xfId="2326"/>
    <cellStyle name="SAPBEXaggItemX 2 5" xfId="2327"/>
    <cellStyle name="SAPBEXaggItemX 2 5 2" xfId="2328"/>
    <cellStyle name="SAPBEXaggItemX 2 5 2 2" xfId="2329"/>
    <cellStyle name="SAPBEXaggItemX 2 5 3" xfId="2330"/>
    <cellStyle name="SAPBEXaggItemX 2 5 3 2" xfId="2331"/>
    <cellStyle name="SAPBEXaggItemX 2 5 4" xfId="2332"/>
    <cellStyle name="SAPBEXaggItemX 2 5 4 2" xfId="2333"/>
    <cellStyle name="SAPBEXaggItemX 2 5 5" xfId="2334"/>
    <cellStyle name="SAPBEXaggItemX 2 5 5 2" xfId="2335"/>
    <cellStyle name="SAPBEXaggItemX 2 5 6" xfId="2336"/>
    <cellStyle name="SAPBEXaggItemX 2 5 6 2" xfId="2337"/>
    <cellStyle name="SAPBEXaggItemX 2 5 7" xfId="2338"/>
    <cellStyle name="SAPBEXaggItemX 2 6" xfId="2339"/>
    <cellStyle name="SAPBEXaggItemX 2 6 2" xfId="2340"/>
    <cellStyle name="SAPBEXaggItemX 2 7" xfId="2341"/>
    <cellStyle name="SAPBEXaggItemX 2 7 2" xfId="2342"/>
    <cellStyle name="SAPBEXaggItemX 2 8" xfId="2343"/>
    <cellStyle name="SAPBEXaggItemX 2 8 2" xfId="2344"/>
    <cellStyle name="SAPBEXaggItemX 2 9" xfId="2345"/>
    <cellStyle name="SAPBEXaggItemX 2 9 2" xfId="2346"/>
    <cellStyle name="SAPBEXaggItemX 3" xfId="2347"/>
    <cellStyle name="SAPBEXaggItemX 3 10" xfId="2348"/>
    <cellStyle name="SAPBEXaggItemX 3 2" xfId="2349"/>
    <cellStyle name="SAPBEXaggItemX 3 2 2" xfId="2350"/>
    <cellStyle name="SAPBEXaggItemX 3 2 2 2" xfId="2351"/>
    <cellStyle name="SAPBEXaggItemX 3 2 3" xfId="2352"/>
    <cellStyle name="SAPBEXaggItemX 3 2 3 2" xfId="2353"/>
    <cellStyle name="SAPBEXaggItemX 3 2 4" xfId="2354"/>
    <cellStyle name="SAPBEXaggItemX 3 2 4 2" xfId="2355"/>
    <cellStyle name="SAPBEXaggItemX 3 2 5" xfId="2356"/>
    <cellStyle name="SAPBEXaggItemX 3 2 5 2" xfId="2357"/>
    <cellStyle name="SAPBEXaggItemX 3 2 6" xfId="2358"/>
    <cellStyle name="SAPBEXaggItemX 3 2 6 2" xfId="2359"/>
    <cellStyle name="SAPBEXaggItemX 3 2 7" xfId="2360"/>
    <cellStyle name="SAPBEXaggItemX 3 3" xfId="2361"/>
    <cellStyle name="SAPBEXaggItemX 3 3 2" xfId="2362"/>
    <cellStyle name="SAPBEXaggItemX 3 3 2 2" xfId="2363"/>
    <cellStyle name="SAPBEXaggItemX 3 3 3" xfId="2364"/>
    <cellStyle name="SAPBEXaggItemX 3 3 3 2" xfId="2365"/>
    <cellStyle name="SAPBEXaggItemX 3 3 4" xfId="2366"/>
    <cellStyle name="SAPBEXaggItemX 3 3 4 2" xfId="2367"/>
    <cellStyle name="SAPBEXaggItemX 3 3 5" xfId="2368"/>
    <cellStyle name="SAPBEXaggItemX 3 3 5 2" xfId="2369"/>
    <cellStyle name="SAPBEXaggItemX 3 3 6" xfId="2370"/>
    <cellStyle name="SAPBEXaggItemX 3 3 6 2" xfId="2371"/>
    <cellStyle name="SAPBEXaggItemX 3 3 7" xfId="2372"/>
    <cellStyle name="SAPBEXaggItemX 3 4" xfId="2373"/>
    <cellStyle name="SAPBEXaggItemX 3 4 2" xfId="2374"/>
    <cellStyle name="SAPBEXaggItemX 3 4 2 2" xfId="2375"/>
    <cellStyle name="SAPBEXaggItemX 3 4 3" xfId="2376"/>
    <cellStyle name="SAPBEXaggItemX 3 4 3 2" xfId="2377"/>
    <cellStyle name="SAPBEXaggItemX 3 4 4" xfId="2378"/>
    <cellStyle name="SAPBEXaggItemX 3 4 4 2" xfId="2379"/>
    <cellStyle name="SAPBEXaggItemX 3 4 5" xfId="2380"/>
    <cellStyle name="SAPBEXaggItemX 3 4 5 2" xfId="2381"/>
    <cellStyle name="SAPBEXaggItemX 3 4 6" xfId="2382"/>
    <cellStyle name="SAPBEXaggItemX 3 4 6 2" xfId="2383"/>
    <cellStyle name="SAPBEXaggItemX 3 4 7" xfId="2384"/>
    <cellStyle name="SAPBEXaggItemX 3 5" xfId="2385"/>
    <cellStyle name="SAPBEXaggItemX 3 5 2" xfId="2386"/>
    <cellStyle name="SAPBEXaggItemX 3 6" xfId="2387"/>
    <cellStyle name="SAPBEXaggItemX 3 6 2" xfId="2388"/>
    <cellStyle name="SAPBEXaggItemX 3 7" xfId="2389"/>
    <cellStyle name="SAPBEXaggItemX 3 7 2" xfId="2390"/>
    <cellStyle name="SAPBEXaggItemX 3 8" xfId="2391"/>
    <cellStyle name="SAPBEXaggItemX 3 8 2" xfId="2392"/>
    <cellStyle name="SAPBEXaggItemX 3 9" xfId="2393"/>
    <cellStyle name="SAPBEXaggItemX 3 9 2" xfId="2394"/>
    <cellStyle name="SAPBEXaggItemX 4" xfId="2395"/>
    <cellStyle name="SAPBEXaggItemX 4 2" xfId="2396"/>
    <cellStyle name="SAPBEXaggItemX 4 2 2" xfId="2397"/>
    <cellStyle name="SAPBEXaggItemX 4 3" xfId="2398"/>
    <cellStyle name="SAPBEXaggItemX 4 3 2" xfId="2399"/>
    <cellStyle name="SAPBEXaggItemX 4 4" xfId="2400"/>
    <cellStyle name="SAPBEXaggItemX 4 4 2" xfId="2401"/>
    <cellStyle name="SAPBEXaggItemX 4 5" xfId="2402"/>
    <cellStyle name="SAPBEXaggItemX 4 5 2" xfId="2403"/>
    <cellStyle name="SAPBEXaggItemX 4 6" xfId="2404"/>
    <cellStyle name="SAPBEXaggItemX 4 6 2" xfId="2405"/>
    <cellStyle name="SAPBEXaggItemX 4 7" xfId="2406"/>
    <cellStyle name="SAPBEXaggItemX 5" xfId="2407"/>
    <cellStyle name="SAPBEXaggItemX 5 2" xfId="2408"/>
    <cellStyle name="SAPBEXaggItemX 5 2 2" xfId="2409"/>
    <cellStyle name="SAPBEXaggItemX 5 3" xfId="2410"/>
    <cellStyle name="SAPBEXaggItemX 5 3 2" xfId="2411"/>
    <cellStyle name="SAPBEXaggItemX 5 4" xfId="2412"/>
    <cellStyle name="SAPBEXaggItemX 5 4 2" xfId="2413"/>
    <cellStyle name="SAPBEXaggItemX 5 5" xfId="2414"/>
    <cellStyle name="SAPBEXaggItemX 5 5 2" xfId="2415"/>
    <cellStyle name="SAPBEXaggItemX 5 6" xfId="2416"/>
    <cellStyle name="SAPBEXaggItemX 5 6 2" xfId="2417"/>
    <cellStyle name="SAPBEXaggItemX 5 7" xfId="2418"/>
    <cellStyle name="SAPBEXaggItemX 6" xfId="2419"/>
    <cellStyle name="SAPBEXaggItemX 6 2" xfId="2420"/>
    <cellStyle name="SAPBEXaggItemX 6 2 2" xfId="2421"/>
    <cellStyle name="SAPBEXaggItemX 6 3" xfId="2422"/>
    <cellStyle name="SAPBEXaggItemX 6 3 2" xfId="2423"/>
    <cellStyle name="SAPBEXaggItemX 6 4" xfId="2424"/>
    <cellStyle name="SAPBEXaggItemX 6 4 2" xfId="2425"/>
    <cellStyle name="SAPBEXaggItemX 6 5" xfId="2426"/>
    <cellStyle name="SAPBEXaggItemX 6 5 2" xfId="2427"/>
    <cellStyle name="SAPBEXaggItemX 6 6" xfId="2428"/>
    <cellStyle name="SAPBEXaggItemX 6 6 2" xfId="2429"/>
    <cellStyle name="SAPBEXaggItemX 6 7" xfId="2430"/>
    <cellStyle name="SAPBEXaggItemX 7" xfId="2431"/>
    <cellStyle name="SAPBEXaggItemX 7 2" xfId="2432"/>
    <cellStyle name="SAPBEXaggItemX 8" xfId="2433"/>
    <cellStyle name="SAPBEXaggItemX 8 2" xfId="2434"/>
    <cellStyle name="SAPBEXaggItemX 9" xfId="2435"/>
    <cellStyle name="SAPBEXaggItemX 9 2" xfId="2436"/>
    <cellStyle name="SAPBEXchaText" xfId="458"/>
    <cellStyle name="SAPBEXchaText 10" xfId="2437"/>
    <cellStyle name="SAPBEXchaText 10 2" xfId="2438"/>
    <cellStyle name="SAPBEXchaText 11" xfId="2439"/>
    <cellStyle name="SAPBEXchaText 12" xfId="2440"/>
    <cellStyle name="SAPBEXchaText 13" xfId="2441"/>
    <cellStyle name="SAPBEXchaText 14" xfId="2442"/>
    <cellStyle name="SAPBEXchaText 15" xfId="2443"/>
    <cellStyle name="SAPBEXchaText 2" xfId="2444"/>
    <cellStyle name="SAPBEXchaText 2 10" xfId="2445"/>
    <cellStyle name="SAPBEXchaText 2 11" xfId="2446"/>
    <cellStyle name="SAPBEXchaText 2 12" xfId="2447"/>
    <cellStyle name="SAPBEXchaText 2 13" xfId="2448"/>
    <cellStyle name="SAPBEXchaText 2 14" xfId="2449"/>
    <cellStyle name="SAPBEXchaText 2 2" xfId="2450"/>
    <cellStyle name="SAPBEXchaText 2 2 10" xfId="2451"/>
    <cellStyle name="SAPBEXchaText 2 2 2" xfId="2452"/>
    <cellStyle name="SAPBEXchaText 2 2 2 2" xfId="2453"/>
    <cellStyle name="SAPBEXchaText 2 2 2 2 2" xfId="2454"/>
    <cellStyle name="SAPBEXchaText 2 2 2 3" xfId="2455"/>
    <cellStyle name="SAPBEXchaText 2 2 2 3 2" xfId="2456"/>
    <cellStyle name="SAPBEXchaText 2 2 2 4" xfId="2457"/>
    <cellStyle name="SAPBEXchaText 2 2 2 4 2" xfId="2458"/>
    <cellStyle name="SAPBEXchaText 2 2 2 5" xfId="2459"/>
    <cellStyle name="SAPBEXchaText 2 2 2 5 2" xfId="2460"/>
    <cellStyle name="SAPBEXchaText 2 2 2 6" xfId="2461"/>
    <cellStyle name="SAPBEXchaText 2 2 2 6 2" xfId="2462"/>
    <cellStyle name="SAPBEXchaText 2 2 2 7" xfId="2463"/>
    <cellStyle name="SAPBEXchaText 2 2 3" xfId="2464"/>
    <cellStyle name="SAPBEXchaText 2 2 3 2" xfId="2465"/>
    <cellStyle name="SAPBEXchaText 2 2 3 2 2" xfId="2466"/>
    <cellStyle name="SAPBEXchaText 2 2 3 3" xfId="2467"/>
    <cellStyle name="SAPBEXchaText 2 2 3 3 2" xfId="2468"/>
    <cellStyle name="SAPBEXchaText 2 2 3 4" xfId="2469"/>
    <cellStyle name="SAPBEXchaText 2 2 3 4 2" xfId="2470"/>
    <cellStyle name="SAPBEXchaText 2 2 3 5" xfId="2471"/>
    <cellStyle name="SAPBEXchaText 2 2 3 5 2" xfId="2472"/>
    <cellStyle name="SAPBEXchaText 2 2 3 6" xfId="2473"/>
    <cellStyle name="SAPBEXchaText 2 2 3 6 2" xfId="2474"/>
    <cellStyle name="SAPBEXchaText 2 2 3 7" xfId="2475"/>
    <cellStyle name="SAPBEXchaText 2 2 4" xfId="2476"/>
    <cellStyle name="SAPBEXchaText 2 2 4 2" xfId="2477"/>
    <cellStyle name="SAPBEXchaText 2 2 4 2 2" xfId="2478"/>
    <cellStyle name="SAPBEXchaText 2 2 4 3" xfId="2479"/>
    <cellStyle name="SAPBEXchaText 2 2 4 3 2" xfId="2480"/>
    <cellStyle name="SAPBEXchaText 2 2 4 4" xfId="2481"/>
    <cellStyle name="SAPBEXchaText 2 2 4 4 2" xfId="2482"/>
    <cellStyle name="SAPBEXchaText 2 2 4 5" xfId="2483"/>
    <cellStyle name="SAPBEXchaText 2 2 4 5 2" xfId="2484"/>
    <cellStyle name="SAPBEXchaText 2 2 4 6" xfId="2485"/>
    <cellStyle name="SAPBEXchaText 2 2 4 6 2" xfId="2486"/>
    <cellStyle name="SAPBEXchaText 2 2 4 7" xfId="2487"/>
    <cellStyle name="SAPBEXchaText 2 2 5" xfId="2488"/>
    <cellStyle name="SAPBEXchaText 2 2 5 2" xfId="2489"/>
    <cellStyle name="SAPBEXchaText 2 2 6" xfId="2490"/>
    <cellStyle name="SAPBEXchaText 2 2 6 2" xfId="2491"/>
    <cellStyle name="SAPBEXchaText 2 2 7" xfId="2492"/>
    <cellStyle name="SAPBEXchaText 2 2 7 2" xfId="2493"/>
    <cellStyle name="SAPBEXchaText 2 2 8" xfId="2494"/>
    <cellStyle name="SAPBEXchaText 2 2 8 2" xfId="2495"/>
    <cellStyle name="SAPBEXchaText 2 2 9" xfId="2496"/>
    <cellStyle name="SAPBEXchaText 2 2 9 2" xfId="2497"/>
    <cellStyle name="SAPBEXchaText 2 3" xfId="2498"/>
    <cellStyle name="SAPBEXchaText 2 3 2" xfId="2499"/>
    <cellStyle name="SAPBEXchaText 2 3 2 2" xfId="2500"/>
    <cellStyle name="SAPBEXchaText 2 3 3" xfId="2501"/>
    <cellStyle name="SAPBEXchaText 2 3 3 2" xfId="2502"/>
    <cellStyle name="SAPBEXchaText 2 3 4" xfId="2503"/>
    <cellStyle name="SAPBEXchaText 2 3 4 2" xfId="2504"/>
    <cellStyle name="SAPBEXchaText 2 3 5" xfId="2505"/>
    <cellStyle name="SAPBEXchaText 2 3 5 2" xfId="2506"/>
    <cellStyle name="SAPBEXchaText 2 3 6" xfId="2507"/>
    <cellStyle name="SAPBEXchaText 2 3 6 2" xfId="2508"/>
    <cellStyle name="SAPBEXchaText 2 3 7" xfId="2509"/>
    <cellStyle name="SAPBEXchaText 2 4" xfId="2510"/>
    <cellStyle name="SAPBEXchaText 2 4 2" xfId="2511"/>
    <cellStyle name="SAPBEXchaText 2 4 2 2" xfId="2512"/>
    <cellStyle name="SAPBEXchaText 2 4 3" xfId="2513"/>
    <cellStyle name="SAPBEXchaText 2 4 3 2" xfId="2514"/>
    <cellStyle name="SAPBEXchaText 2 4 4" xfId="2515"/>
    <cellStyle name="SAPBEXchaText 2 4 4 2" xfId="2516"/>
    <cellStyle name="SAPBEXchaText 2 4 5" xfId="2517"/>
    <cellStyle name="SAPBEXchaText 2 4 5 2" xfId="2518"/>
    <cellStyle name="SAPBEXchaText 2 4 6" xfId="2519"/>
    <cellStyle name="SAPBEXchaText 2 4 6 2" xfId="2520"/>
    <cellStyle name="SAPBEXchaText 2 4 7" xfId="2521"/>
    <cellStyle name="SAPBEXchaText 2 5" xfId="2522"/>
    <cellStyle name="SAPBEXchaText 2 5 2" xfId="2523"/>
    <cellStyle name="SAPBEXchaText 2 5 2 2" xfId="2524"/>
    <cellStyle name="SAPBEXchaText 2 5 3" xfId="2525"/>
    <cellStyle name="SAPBEXchaText 2 5 3 2" xfId="2526"/>
    <cellStyle name="SAPBEXchaText 2 5 4" xfId="2527"/>
    <cellStyle name="SAPBEXchaText 2 5 4 2" xfId="2528"/>
    <cellStyle name="SAPBEXchaText 2 5 5" xfId="2529"/>
    <cellStyle name="SAPBEXchaText 2 5 5 2" xfId="2530"/>
    <cellStyle name="SAPBEXchaText 2 5 6" xfId="2531"/>
    <cellStyle name="SAPBEXchaText 2 5 6 2" xfId="2532"/>
    <cellStyle name="SAPBEXchaText 2 5 7" xfId="2533"/>
    <cellStyle name="SAPBEXchaText 2 6" xfId="2534"/>
    <cellStyle name="SAPBEXchaText 2 6 2" xfId="2535"/>
    <cellStyle name="SAPBEXchaText 2 7" xfId="2536"/>
    <cellStyle name="SAPBEXchaText 2 7 2" xfId="2537"/>
    <cellStyle name="SAPBEXchaText 2 8" xfId="2538"/>
    <cellStyle name="SAPBEXchaText 2 8 2" xfId="2539"/>
    <cellStyle name="SAPBEXchaText 2 9" xfId="2540"/>
    <cellStyle name="SAPBEXchaText 2 9 2" xfId="2541"/>
    <cellStyle name="SAPBEXchaText 3" xfId="2542"/>
    <cellStyle name="SAPBEXchaText 3 10" xfId="2543"/>
    <cellStyle name="SAPBEXchaText 3 2" xfId="2544"/>
    <cellStyle name="SAPBEXchaText 3 2 2" xfId="2545"/>
    <cellStyle name="SAPBEXchaText 3 2 2 2" xfId="2546"/>
    <cellStyle name="SAPBEXchaText 3 2 3" xfId="2547"/>
    <cellStyle name="SAPBEXchaText 3 2 3 2" xfId="2548"/>
    <cellStyle name="SAPBEXchaText 3 2 4" xfId="2549"/>
    <cellStyle name="SAPBEXchaText 3 2 4 2" xfId="2550"/>
    <cellStyle name="SAPBEXchaText 3 2 5" xfId="2551"/>
    <cellStyle name="SAPBEXchaText 3 2 5 2" xfId="2552"/>
    <cellStyle name="SAPBEXchaText 3 2 6" xfId="2553"/>
    <cellStyle name="SAPBEXchaText 3 2 6 2" xfId="2554"/>
    <cellStyle name="SAPBEXchaText 3 2 7" xfId="2555"/>
    <cellStyle name="SAPBEXchaText 3 3" xfId="2556"/>
    <cellStyle name="SAPBEXchaText 3 3 2" xfId="2557"/>
    <cellStyle name="SAPBEXchaText 3 3 2 2" xfId="2558"/>
    <cellStyle name="SAPBEXchaText 3 3 3" xfId="2559"/>
    <cellStyle name="SAPBEXchaText 3 3 3 2" xfId="2560"/>
    <cellStyle name="SAPBEXchaText 3 3 4" xfId="2561"/>
    <cellStyle name="SAPBEXchaText 3 3 4 2" xfId="2562"/>
    <cellStyle name="SAPBEXchaText 3 3 5" xfId="2563"/>
    <cellStyle name="SAPBEXchaText 3 3 5 2" xfId="2564"/>
    <cellStyle name="SAPBEXchaText 3 3 6" xfId="2565"/>
    <cellStyle name="SAPBEXchaText 3 3 6 2" xfId="2566"/>
    <cellStyle name="SAPBEXchaText 3 3 7" xfId="2567"/>
    <cellStyle name="SAPBEXchaText 3 4" xfId="2568"/>
    <cellStyle name="SAPBEXchaText 3 4 2" xfId="2569"/>
    <cellStyle name="SAPBEXchaText 3 4 2 2" xfId="2570"/>
    <cellStyle name="SAPBEXchaText 3 4 3" xfId="2571"/>
    <cellStyle name="SAPBEXchaText 3 4 3 2" xfId="2572"/>
    <cellStyle name="SAPBEXchaText 3 4 4" xfId="2573"/>
    <cellStyle name="SAPBEXchaText 3 4 4 2" xfId="2574"/>
    <cellStyle name="SAPBEXchaText 3 4 5" xfId="2575"/>
    <cellStyle name="SAPBEXchaText 3 4 5 2" xfId="2576"/>
    <cellStyle name="SAPBEXchaText 3 4 6" xfId="2577"/>
    <cellStyle name="SAPBEXchaText 3 4 6 2" xfId="2578"/>
    <cellStyle name="SAPBEXchaText 3 4 7" xfId="2579"/>
    <cellStyle name="SAPBEXchaText 3 5" xfId="2580"/>
    <cellStyle name="SAPBEXchaText 3 5 2" xfId="2581"/>
    <cellStyle name="SAPBEXchaText 3 6" xfId="2582"/>
    <cellStyle name="SAPBEXchaText 3 6 2" xfId="2583"/>
    <cellStyle name="SAPBEXchaText 3 7" xfId="2584"/>
    <cellStyle name="SAPBEXchaText 3 7 2" xfId="2585"/>
    <cellStyle name="SAPBEXchaText 3 8" xfId="2586"/>
    <cellStyle name="SAPBEXchaText 3 8 2" xfId="2587"/>
    <cellStyle name="SAPBEXchaText 3 9" xfId="2588"/>
    <cellStyle name="SAPBEXchaText 3 9 2" xfId="2589"/>
    <cellStyle name="SAPBEXchaText 4" xfId="2590"/>
    <cellStyle name="SAPBEXchaText 4 2" xfId="2591"/>
    <cellStyle name="SAPBEXchaText 4 2 2" xfId="2592"/>
    <cellStyle name="SAPBEXchaText 4 3" xfId="2593"/>
    <cellStyle name="SAPBEXchaText 4 3 2" xfId="2594"/>
    <cellStyle name="SAPBEXchaText 4 4" xfId="2595"/>
    <cellStyle name="SAPBEXchaText 4 4 2" xfId="2596"/>
    <cellStyle name="SAPBEXchaText 4 5" xfId="2597"/>
    <cellStyle name="SAPBEXchaText 4 5 2" xfId="2598"/>
    <cellStyle name="SAPBEXchaText 4 6" xfId="2599"/>
    <cellStyle name="SAPBEXchaText 4 6 2" xfId="2600"/>
    <cellStyle name="SAPBEXchaText 4 7" xfId="2601"/>
    <cellStyle name="SAPBEXchaText 5" xfId="2602"/>
    <cellStyle name="SAPBEXchaText 5 2" xfId="2603"/>
    <cellStyle name="SAPBEXchaText 5 2 2" xfId="2604"/>
    <cellStyle name="SAPBEXchaText 5 3" xfId="2605"/>
    <cellStyle name="SAPBEXchaText 5 3 2" xfId="2606"/>
    <cellStyle name="SAPBEXchaText 5 4" xfId="2607"/>
    <cellStyle name="SAPBEXchaText 5 4 2" xfId="2608"/>
    <cellStyle name="SAPBEXchaText 5 5" xfId="2609"/>
    <cellStyle name="SAPBEXchaText 5 5 2" xfId="2610"/>
    <cellStyle name="SAPBEXchaText 5 6" xfId="2611"/>
    <cellStyle name="SAPBEXchaText 5 6 2" xfId="2612"/>
    <cellStyle name="SAPBEXchaText 5 7" xfId="2613"/>
    <cellStyle name="SAPBEXchaText 6" xfId="2614"/>
    <cellStyle name="SAPBEXchaText 6 2" xfId="2615"/>
    <cellStyle name="SAPBEXchaText 6 2 2" xfId="2616"/>
    <cellStyle name="SAPBEXchaText 6 3" xfId="2617"/>
    <cellStyle name="SAPBEXchaText 6 3 2" xfId="2618"/>
    <cellStyle name="SAPBEXchaText 6 4" xfId="2619"/>
    <cellStyle name="SAPBEXchaText 6 4 2" xfId="2620"/>
    <cellStyle name="SAPBEXchaText 6 5" xfId="2621"/>
    <cellStyle name="SAPBEXchaText 6 5 2" xfId="2622"/>
    <cellStyle name="SAPBEXchaText 6 6" xfId="2623"/>
    <cellStyle name="SAPBEXchaText 6 6 2" xfId="2624"/>
    <cellStyle name="SAPBEXchaText 6 7" xfId="2625"/>
    <cellStyle name="SAPBEXchaText 7" xfId="2626"/>
    <cellStyle name="SAPBEXchaText 7 2" xfId="2627"/>
    <cellStyle name="SAPBEXchaText 8" xfId="2628"/>
    <cellStyle name="SAPBEXchaText 8 2" xfId="2629"/>
    <cellStyle name="SAPBEXchaText 9" xfId="2630"/>
    <cellStyle name="SAPBEXchaText 9 2" xfId="2631"/>
    <cellStyle name="SAPBEXexcBad7" xfId="459"/>
    <cellStyle name="SAPBEXexcBad7 10" xfId="2632"/>
    <cellStyle name="SAPBEXexcBad7 10 2" xfId="2633"/>
    <cellStyle name="SAPBEXexcBad7 11" xfId="2634"/>
    <cellStyle name="SAPBEXexcBad7 12" xfId="2635"/>
    <cellStyle name="SAPBEXexcBad7 13" xfId="2636"/>
    <cellStyle name="SAPBEXexcBad7 14" xfId="2637"/>
    <cellStyle name="SAPBEXexcBad7 15" xfId="2638"/>
    <cellStyle name="SAPBEXexcBad7 2" xfId="2639"/>
    <cellStyle name="SAPBEXexcBad7 2 10" xfId="2640"/>
    <cellStyle name="SAPBEXexcBad7 2 11" xfId="2641"/>
    <cellStyle name="SAPBEXexcBad7 2 12" xfId="2642"/>
    <cellStyle name="SAPBEXexcBad7 2 13" xfId="2643"/>
    <cellStyle name="SAPBEXexcBad7 2 14" xfId="2644"/>
    <cellStyle name="SAPBEXexcBad7 2 2" xfId="2645"/>
    <cellStyle name="SAPBEXexcBad7 2 2 10" xfId="2646"/>
    <cellStyle name="SAPBEXexcBad7 2 2 2" xfId="2647"/>
    <cellStyle name="SAPBEXexcBad7 2 2 2 2" xfId="2648"/>
    <cellStyle name="SAPBEXexcBad7 2 2 2 2 2" xfId="2649"/>
    <cellStyle name="SAPBEXexcBad7 2 2 2 3" xfId="2650"/>
    <cellStyle name="SAPBEXexcBad7 2 2 2 3 2" xfId="2651"/>
    <cellStyle name="SAPBEXexcBad7 2 2 2 4" xfId="2652"/>
    <cellStyle name="SAPBEXexcBad7 2 2 2 4 2" xfId="2653"/>
    <cellStyle name="SAPBEXexcBad7 2 2 2 5" xfId="2654"/>
    <cellStyle name="SAPBEXexcBad7 2 2 2 5 2" xfId="2655"/>
    <cellStyle name="SAPBEXexcBad7 2 2 2 6" xfId="2656"/>
    <cellStyle name="SAPBEXexcBad7 2 2 2 6 2" xfId="2657"/>
    <cellStyle name="SAPBEXexcBad7 2 2 2 7" xfId="2658"/>
    <cellStyle name="SAPBEXexcBad7 2 2 3" xfId="2659"/>
    <cellStyle name="SAPBEXexcBad7 2 2 3 2" xfId="2660"/>
    <cellStyle name="SAPBEXexcBad7 2 2 3 2 2" xfId="2661"/>
    <cellStyle name="SAPBEXexcBad7 2 2 3 3" xfId="2662"/>
    <cellStyle name="SAPBEXexcBad7 2 2 3 3 2" xfId="2663"/>
    <cellStyle name="SAPBEXexcBad7 2 2 3 4" xfId="2664"/>
    <cellStyle name="SAPBEXexcBad7 2 2 3 4 2" xfId="2665"/>
    <cellStyle name="SAPBEXexcBad7 2 2 3 5" xfId="2666"/>
    <cellStyle name="SAPBEXexcBad7 2 2 3 5 2" xfId="2667"/>
    <cellStyle name="SAPBEXexcBad7 2 2 3 6" xfId="2668"/>
    <cellStyle name="SAPBEXexcBad7 2 2 3 6 2" xfId="2669"/>
    <cellStyle name="SAPBEXexcBad7 2 2 3 7" xfId="2670"/>
    <cellStyle name="SAPBEXexcBad7 2 2 4" xfId="2671"/>
    <cellStyle name="SAPBEXexcBad7 2 2 4 2" xfId="2672"/>
    <cellStyle name="SAPBEXexcBad7 2 2 4 2 2" xfId="2673"/>
    <cellStyle name="SAPBEXexcBad7 2 2 4 3" xfId="2674"/>
    <cellStyle name="SAPBEXexcBad7 2 2 4 3 2" xfId="2675"/>
    <cellStyle name="SAPBEXexcBad7 2 2 4 4" xfId="2676"/>
    <cellStyle name="SAPBEXexcBad7 2 2 4 4 2" xfId="2677"/>
    <cellStyle name="SAPBEXexcBad7 2 2 4 5" xfId="2678"/>
    <cellStyle name="SAPBEXexcBad7 2 2 4 5 2" xfId="2679"/>
    <cellStyle name="SAPBEXexcBad7 2 2 4 6" xfId="2680"/>
    <cellStyle name="SAPBEXexcBad7 2 2 4 6 2" xfId="2681"/>
    <cellStyle name="SAPBEXexcBad7 2 2 4 7" xfId="2682"/>
    <cellStyle name="SAPBEXexcBad7 2 2 5" xfId="2683"/>
    <cellStyle name="SAPBEXexcBad7 2 2 5 2" xfId="2684"/>
    <cellStyle name="SAPBEXexcBad7 2 2 6" xfId="2685"/>
    <cellStyle name="SAPBEXexcBad7 2 2 6 2" xfId="2686"/>
    <cellStyle name="SAPBEXexcBad7 2 2 7" xfId="2687"/>
    <cellStyle name="SAPBEXexcBad7 2 2 7 2" xfId="2688"/>
    <cellStyle name="SAPBEXexcBad7 2 2 8" xfId="2689"/>
    <cellStyle name="SAPBEXexcBad7 2 2 8 2" xfId="2690"/>
    <cellStyle name="SAPBEXexcBad7 2 2 9" xfId="2691"/>
    <cellStyle name="SAPBEXexcBad7 2 2 9 2" xfId="2692"/>
    <cellStyle name="SAPBEXexcBad7 2 3" xfId="2693"/>
    <cellStyle name="SAPBEXexcBad7 2 3 2" xfId="2694"/>
    <cellStyle name="SAPBEXexcBad7 2 3 2 2" xfId="2695"/>
    <cellStyle name="SAPBEXexcBad7 2 3 3" xfId="2696"/>
    <cellStyle name="SAPBEXexcBad7 2 3 3 2" xfId="2697"/>
    <cellStyle name="SAPBEXexcBad7 2 3 4" xfId="2698"/>
    <cellStyle name="SAPBEXexcBad7 2 3 4 2" xfId="2699"/>
    <cellStyle name="SAPBEXexcBad7 2 3 5" xfId="2700"/>
    <cellStyle name="SAPBEXexcBad7 2 3 5 2" xfId="2701"/>
    <cellStyle name="SAPBEXexcBad7 2 3 6" xfId="2702"/>
    <cellStyle name="SAPBEXexcBad7 2 3 6 2" xfId="2703"/>
    <cellStyle name="SAPBEXexcBad7 2 3 7" xfId="2704"/>
    <cellStyle name="SAPBEXexcBad7 2 4" xfId="2705"/>
    <cellStyle name="SAPBEXexcBad7 2 4 2" xfId="2706"/>
    <cellStyle name="SAPBEXexcBad7 2 4 2 2" xfId="2707"/>
    <cellStyle name="SAPBEXexcBad7 2 4 3" xfId="2708"/>
    <cellStyle name="SAPBEXexcBad7 2 4 3 2" xfId="2709"/>
    <cellStyle name="SAPBEXexcBad7 2 4 4" xfId="2710"/>
    <cellStyle name="SAPBEXexcBad7 2 4 4 2" xfId="2711"/>
    <cellStyle name="SAPBEXexcBad7 2 4 5" xfId="2712"/>
    <cellStyle name="SAPBEXexcBad7 2 4 5 2" xfId="2713"/>
    <cellStyle name="SAPBEXexcBad7 2 4 6" xfId="2714"/>
    <cellStyle name="SAPBEXexcBad7 2 4 6 2" xfId="2715"/>
    <cellStyle name="SAPBEXexcBad7 2 4 7" xfId="2716"/>
    <cellStyle name="SAPBEXexcBad7 2 5" xfId="2717"/>
    <cellStyle name="SAPBEXexcBad7 2 5 2" xfId="2718"/>
    <cellStyle name="SAPBEXexcBad7 2 5 2 2" xfId="2719"/>
    <cellStyle name="SAPBEXexcBad7 2 5 3" xfId="2720"/>
    <cellStyle name="SAPBEXexcBad7 2 5 3 2" xfId="2721"/>
    <cellStyle name="SAPBEXexcBad7 2 5 4" xfId="2722"/>
    <cellStyle name="SAPBEXexcBad7 2 5 4 2" xfId="2723"/>
    <cellStyle name="SAPBEXexcBad7 2 5 5" xfId="2724"/>
    <cellStyle name="SAPBEXexcBad7 2 5 5 2" xfId="2725"/>
    <cellStyle name="SAPBEXexcBad7 2 5 6" xfId="2726"/>
    <cellStyle name="SAPBEXexcBad7 2 5 6 2" xfId="2727"/>
    <cellStyle name="SAPBEXexcBad7 2 5 7" xfId="2728"/>
    <cellStyle name="SAPBEXexcBad7 2 6" xfId="2729"/>
    <cellStyle name="SAPBEXexcBad7 2 6 2" xfId="2730"/>
    <cellStyle name="SAPBEXexcBad7 2 7" xfId="2731"/>
    <cellStyle name="SAPBEXexcBad7 2 7 2" xfId="2732"/>
    <cellStyle name="SAPBEXexcBad7 2 8" xfId="2733"/>
    <cellStyle name="SAPBEXexcBad7 2 8 2" xfId="2734"/>
    <cellStyle name="SAPBEXexcBad7 2 9" xfId="2735"/>
    <cellStyle name="SAPBEXexcBad7 2 9 2" xfId="2736"/>
    <cellStyle name="SAPBEXexcBad7 3" xfId="2737"/>
    <cellStyle name="SAPBEXexcBad7 3 10" xfId="2738"/>
    <cellStyle name="SAPBEXexcBad7 3 2" xfId="2739"/>
    <cellStyle name="SAPBEXexcBad7 3 2 2" xfId="2740"/>
    <cellStyle name="SAPBEXexcBad7 3 2 2 2" xfId="2741"/>
    <cellStyle name="SAPBEXexcBad7 3 2 3" xfId="2742"/>
    <cellStyle name="SAPBEXexcBad7 3 2 3 2" xfId="2743"/>
    <cellStyle name="SAPBEXexcBad7 3 2 4" xfId="2744"/>
    <cellStyle name="SAPBEXexcBad7 3 2 4 2" xfId="2745"/>
    <cellStyle name="SAPBEXexcBad7 3 2 5" xfId="2746"/>
    <cellStyle name="SAPBEXexcBad7 3 2 5 2" xfId="2747"/>
    <cellStyle name="SAPBEXexcBad7 3 2 6" xfId="2748"/>
    <cellStyle name="SAPBEXexcBad7 3 2 6 2" xfId="2749"/>
    <cellStyle name="SAPBEXexcBad7 3 2 7" xfId="2750"/>
    <cellStyle name="SAPBEXexcBad7 3 3" xfId="2751"/>
    <cellStyle name="SAPBEXexcBad7 3 3 2" xfId="2752"/>
    <cellStyle name="SAPBEXexcBad7 3 3 2 2" xfId="2753"/>
    <cellStyle name="SAPBEXexcBad7 3 3 3" xfId="2754"/>
    <cellStyle name="SAPBEXexcBad7 3 3 3 2" xfId="2755"/>
    <cellStyle name="SAPBEXexcBad7 3 3 4" xfId="2756"/>
    <cellStyle name="SAPBEXexcBad7 3 3 4 2" xfId="2757"/>
    <cellStyle name="SAPBEXexcBad7 3 3 5" xfId="2758"/>
    <cellStyle name="SAPBEXexcBad7 3 3 5 2" xfId="2759"/>
    <cellStyle name="SAPBEXexcBad7 3 3 6" xfId="2760"/>
    <cellStyle name="SAPBEXexcBad7 3 3 6 2" xfId="2761"/>
    <cellStyle name="SAPBEXexcBad7 3 3 7" xfId="2762"/>
    <cellStyle name="SAPBEXexcBad7 3 4" xfId="2763"/>
    <cellStyle name="SAPBEXexcBad7 3 4 2" xfId="2764"/>
    <cellStyle name="SAPBEXexcBad7 3 4 2 2" xfId="2765"/>
    <cellStyle name="SAPBEXexcBad7 3 4 3" xfId="2766"/>
    <cellStyle name="SAPBEXexcBad7 3 4 3 2" xfId="2767"/>
    <cellStyle name="SAPBEXexcBad7 3 4 4" xfId="2768"/>
    <cellStyle name="SAPBEXexcBad7 3 4 4 2" xfId="2769"/>
    <cellStyle name="SAPBEXexcBad7 3 4 5" xfId="2770"/>
    <cellStyle name="SAPBEXexcBad7 3 4 5 2" xfId="2771"/>
    <cellStyle name="SAPBEXexcBad7 3 4 6" xfId="2772"/>
    <cellStyle name="SAPBEXexcBad7 3 4 6 2" xfId="2773"/>
    <cellStyle name="SAPBEXexcBad7 3 4 7" xfId="2774"/>
    <cellStyle name="SAPBEXexcBad7 3 5" xfId="2775"/>
    <cellStyle name="SAPBEXexcBad7 3 5 2" xfId="2776"/>
    <cellStyle name="SAPBEXexcBad7 3 6" xfId="2777"/>
    <cellStyle name="SAPBEXexcBad7 3 6 2" xfId="2778"/>
    <cellStyle name="SAPBEXexcBad7 3 7" xfId="2779"/>
    <cellStyle name="SAPBEXexcBad7 3 7 2" xfId="2780"/>
    <cellStyle name="SAPBEXexcBad7 3 8" xfId="2781"/>
    <cellStyle name="SAPBEXexcBad7 3 8 2" xfId="2782"/>
    <cellStyle name="SAPBEXexcBad7 3 9" xfId="2783"/>
    <cellStyle name="SAPBEXexcBad7 3 9 2" xfId="2784"/>
    <cellStyle name="SAPBEXexcBad7 4" xfId="2785"/>
    <cellStyle name="SAPBEXexcBad7 4 2" xfId="2786"/>
    <cellStyle name="SAPBEXexcBad7 4 2 2" xfId="2787"/>
    <cellStyle name="SAPBEXexcBad7 4 3" xfId="2788"/>
    <cellStyle name="SAPBEXexcBad7 4 3 2" xfId="2789"/>
    <cellStyle name="SAPBEXexcBad7 4 4" xfId="2790"/>
    <cellStyle name="SAPBEXexcBad7 4 4 2" xfId="2791"/>
    <cellStyle name="SAPBEXexcBad7 4 5" xfId="2792"/>
    <cellStyle name="SAPBEXexcBad7 4 5 2" xfId="2793"/>
    <cellStyle name="SAPBEXexcBad7 4 6" xfId="2794"/>
    <cellStyle name="SAPBEXexcBad7 4 6 2" xfId="2795"/>
    <cellStyle name="SAPBEXexcBad7 4 7" xfId="2796"/>
    <cellStyle name="SAPBEXexcBad7 5" xfId="2797"/>
    <cellStyle name="SAPBEXexcBad7 5 2" xfId="2798"/>
    <cellStyle name="SAPBEXexcBad7 5 2 2" xfId="2799"/>
    <cellStyle name="SAPBEXexcBad7 5 3" xfId="2800"/>
    <cellStyle name="SAPBEXexcBad7 5 3 2" xfId="2801"/>
    <cellStyle name="SAPBEXexcBad7 5 4" xfId="2802"/>
    <cellStyle name="SAPBEXexcBad7 5 4 2" xfId="2803"/>
    <cellStyle name="SAPBEXexcBad7 5 5" xfId="2804"/>
    <cellStyle name="SAPBEXexcBad7 5 5 2" xfId="2805"/>
    <cellStyle name="SAPBEXexcBad7 5 6" xfId="2806"/>
    <cellStyle name="SAPBEXexcBad7 5 6 2" xfId="2807"/>
    <cellStyle name="SAPBEXexcBad7 5 7" xfId="2808"/>
    <cellStyle name="SAPBEXexcBad7 6" xfId="2809"/>
    <cellStyle name="SAPBEXexcBad7 6 2" xfId="2810"/>
    <cellStyle name="SAPBEXexcBad7 6 2 2" xfId="2811"/>
    <cellStyle name="SAPBEXexcBad7 6 3" xfId="2812"/>
    <cellStyle name="SAPBEXexcBad7 6 3 2" xfId="2813"/>
    <cellStyle name="SAPBEXexcBad7 6 4" xfId="2814"/>
    <cellStyle name="SAPBEXexcBad7 6 4 2" xfId="2815"/>
    <cellStyle name="SAPBEXexcBad7 6 5" xfId="2816"/>
    <cellStyle name="SAPBEXexcBad7 6 5 2" xfId="2817"/>
    <cellStyle name="SAPBEXexcBad7 6 6" xfId="2818"/>
    <cellStyle name="SAPBEXexcBad7 6 6 2" xfId="2819"/>
    <cellStyle name="SAPBEXexcBad7 6 7" xfId="2820"/>
    <cellStyle name="SAPBEXexcBad7 7" xfId="2821"/>
    <cellStyle name="SAPBEXexcBad7 7 2" xfId="2822"/>
    <cellStyle name="SAPBEXexcBad7 8" xfId="2823"/>
    <cellStyle name="SAPBEXexcBad7 8 2" xfId="2824"/>
    <cellStyle name="SAPBEXexcBad7 9" xfId="2825"/>
    <cellStyle name="SAPBEXexcBad7 9 2" xfId="2826"/>
    <cellStyle name="SAPBEXexcBad8" xfId="460"/>
    <cellStyle name="SAPBEXexcBad8 10" xfId="2827"/>
    <cellStyle name="SAPBEXexcBad8 10 2" xfId="2828"/>
    <cellStyle name="SAPBEXexcBad8 11" xfId="2829"/>
    <cellStyle name="SAPBEXexcBad8 12" xfId="2830"/>
    <cellStyle name="SAPBEXexcBad8 13" xfId="2831"/>
    <cellStyle name="SAPBEXexcBad8 14" xfId="2832"/>
    <cellStyle name="SAPBEXexcBad8 15" xfId="2833"/>
    <cellStyle name="SAPBEXexcBad8 2" xfId="2834"/>
    <cellStyle name="SAPBEXexcBad8 2 10" xfId="2835"/>
    <cellStyle name="SAPBEXexcBad8 2 11" xfId="2836"/>
    <cellStyle name="SAPBEXexcBad8 2 12" xfId="2837"/>
    <cellStyle name="SAPBEXexcBad8 2 13" xfId="2838"/>
    <cellStyle name="SAPBEXexcBad8 2 14" xfId="2839"/>
    <cellStyle name="SAPBEXexcBad8 2 2" xfId="2840"/>
    <cellStyle name="SAPBEXexcBad8 2 2 10" xfId="2841"/>
    <cellStyle name="SAPBEXexcBad8 2 2 2" xfId="2842"/>
    <cellStyle name="SAPBEXexcBad8 2 2 2 2" xfId="2843"/>
    <cellStyle name="SAPBEXexcBad8 2 2 2 2 2" xfId="2844"/>
    <cellStyle name="SAPBEXexcBad8 2 2 2 3" xfId="2845"/>
    <cellStyle name="SAPBEXexcBad8 2 2 2 3 2" xfId="2846"/>
    <cellStyle name="SAPBEXexcBad8 2 2 2 4" xfId="2847"/>
    <cellStyle name="SAPBEXexcBad8 2 2 2 4 2" xfId="2848"/>
    <cellStyle name="SAPBEXexcBad8 2 2 2 5" xfId="2849"/>
    <cellStyle name="SAPBEXexcBad8 2 2 2 5 2" xfId="2850"/>
    <cellStyle name="SAPBEXexcBad8 2 2 2 6" xfId="2851"/>
    <cellStyle name="SAPBEXexcBad8 2 2 2 6 2" xfId="2852"/>
    <cellStyle name="SAPBEXexcBad8 2 2 2 7" xfId="2853"/>
    <cellStyle name="SAPBEXexcBad8 2 2 3" xfId="2854"/>
    <cellStyle name="SAPBEXexcBad8 2 2 3 2" xfId="2855"/>
    <cellStyle name="SAPBEXexcBad8 2 2 3 2 2" xfId="2856"/>
    <cellStyle name="SAPBEXexcBad8 2 2 3 3" xfId="2857"/>
    <cellStyle name="SAPBEXexcBad8 2 2 3 3 2" xfId="2858"/>
    <cellStyle name="SAPBEXexcBad8 2 2 3 4" xfId="2859"/>
    <cellStyle name="SAPBEXexcBad8 2 2 3 4 2" xfId="2860"/>
    <cellStyle name="SAPBEXexcBad8 2 2 3 5" xfId="2861"/>
    <cellStyle name="SAPBEXexcBad8 2 2 3 5 2" xfId="2862"/>
    <cellStyle name="SAPBEXexcBad8 2 2 3 6" xfId="2863"/>
    <cellStyle name="SAPBEXexcBad8 2 2 3 6 2" xfId="2864"/>
    <cellStyle name="SAPBEXexcBad8 2 2 3 7" xfId="2865"/>
    <cellStyle name="SAPBEXexcBad8 2 2 4" xfId="2866"/>
    <cellStyle name="SAPBEXexcBad8 2 2 4 2" xfId="2867"/>
    <cellStyle name="SAPBEXexcBad8 2 2 4 2 2" xfId="2868"/>
    <cellStyle name="SAPBEXexcBad8 2 2 4 3" xfId="2869"/>
    <cellStyle name="SAPBEXexcBad8 2 2 4 3 2" xfId="2870"/>
    <cellStyle name="SAPBEXexcBad8 2 2 4 4" xfId="2871"/>
    <cellStyle name="SAPBEXexcBad8 2 2 4 4 2" xfId="2872"/>
    <cellStyle name="SAPBEXexcBad8 2 2 4 5" xfId="2873"/>
    <cellStyle name="SAPBEXexcBad8 2 2 4 5 2" xfId="2874"/>
    <cellStyle name="SAPBEXexcBad8 2 2 4 6" xfId="2875"/>
    <cellStyle name="SAPBEXexcBad8 2 2 4 6 2" xfId="2876"/>
    <cellStyle name="SAPBEXexcBad8 2 2 4 7" xfId="2877"/>
    <cellStyle name="SAPBEXexcBad8 2 2 5" xfId="2878"/>
    <cellStyle name="SAPBEXexcBad8 2 2 5 2" xfId="2879"/>
    <cellStyle name="SAPBEXexcBad8 2 2 6" xfId="2880"/>
    <cellStyle name="SAPBEXexcBad8 2 2 6 2" xfId="2881"/>
    <cellStyle name="SAPBEXexcBad8 2 2 7" xfId="2882"/>
    <cellStyle name="SAPBEXexcBad8 2 2 7 2" xfId="2883"/>
    <cellStyle name="SAPBEXexcBad8 2 2 8" xfId="2884"/>
    <cellStyle name="SAPBEXexcBad8 2 2 8 2" xfId="2885"/>
    <cellStyle name="SAPBEXexcBad8 2 2 9" xfId="2886"/>
    <cellStyle name="SAPBEXexcBad8 2 2 9 2" xfId="2887"/>
    <cellStyle name="SAPBEXexcBad8 2 3" xfId="2888"/>
    <cellStyle name="SAPBEXexcBad8 2 3 2" xfId="2889"/>
    <cellStyle name="SAPBEXexcBad8 2 3 2 2" xfId="2890"/>
    <cellStyle name="SAPBEXexcBad8 2 3 3" xfId="2891"/>
    <cellStyle name="SAPBEXexcBad8 2 3 3 2" xfId="2892"/>
    <cellStyle name="SAPBEXexcBad8 2 3 4" xfId="2893"/>
    <cellStyle name="SAPBEXexcBad8 2 3 4 2" xfId="2894"/>
    <cellStyle name="SAPBEXexcBad8 2 3 5" xfId="2895"/>
    <cellStyle name="SAPBEXexcBad8 2 3 5 2" xfId="2896"/>
    <cellStyle name="SAPBEXexcBad8 2 3 6" xfId="2897"/>
    <cellStyle name="SAPBEXexcBad8 2 3 6 2" xfId="2898"/>
    <cellStyle name="SAPBEXexcBad8 2 3 7" xfId="2899"/>
    <cellStyle name="SAPBEXexcBad8 2 4" xfId="2900"/>
    <cellStyle name="SAPBEXexcBad8 2 4 2" xfId="2901"/>
    <cellStyle name="SAPBEXexcBad8 2 4 2 2" xfId="2902"/>
    <cellStyle name="SAPBEXexcBad8 2 4 3" xfId="2903"/>
    <cellStyle name="SAPBEXexcBad8 2 4 3 2" xfId="2904"/>
    <cellStyle name="SAPBEXexcBad8 2 4 4" xfId="2905"/>
    <cellStyle name="SAPBEXexcBad8 2 4 4 2" xfId="2906"/>
    <cellStyle name="SAPBEXexcBad8 2 4 5" xfId="2907"/>
    <cellStyle name="SAPBEXexcBad8 2 4 5 2" xfId="2908"/>
    <cellStyle name="SAPBEXexcBad8 2 4 6" xfId="2909"/>
    <cellStyle name="SAPBEXexcBad8 2 4 6 2" xfId="2910"/>
    <cellStyle name="SAPBEXexcBad8 2 4 7" xfId="2911"/>
    <cellStyle name="SAPBEXexcBad8 2 5" xfId="2912"/>
    <cellStyle name="SAPBEXexcBad8 2 5 2" xfId="2913"/>
    <cellStyle name="SAPBEXexcBad8 2 5 2 2" xfId="2914"/>
    <cellStyle name="SAPBEXexcBad8 2 5 3" xfId="2915"/>
    <cellStyle name="SAPBEXexcBad8 2 5 3 2" xfId="2916"/>
    <cellStyle name="SAPBEXexcBad8 2 5 4" xfId="2917"/>
    <cellStyle name="SAPBEXexcBad8 2 5 4 2" xfId="2918"/>
    <cellStyle name="SAPBEXexcBad8 2 5 5" xfId="2919"/>
    <cellStyle name="SAPBEXexcBad8 2 5 5 2" xfId="2920"/>
    <cellStyle name="SAPBEXexcBad8 2 5 6" xfId="2921"/>
    <cellStyle name="SAPBEXexcBad8 2 5 6 2" xfId="2922"/>
    <cellStyle name="SAPBEXexcBad8 2 5 7" xfId="2923"/>
    <cellStyle name="SAPBEXexcBad8 2 6" xfId="2924"/>
    <cellStyle name="SAPBEXexcBad8 2 6 2" xfId="2925"/>
    <cellStyle name="SAPBEXexcBad8 2 7" xfId="2926"/>
    <cellStyle name="SAPBEXexcBad8 2 7 2" xfId="2927"/>
    <cellStyle name="SAPBEXexcBad8 2 8" xfId="2928"/>
    <cellStyle name="SAPBEXexcBad8 2 8 2" xfId="2929"/>
    <cellStyle name="SAPBEXexcBad8 2 9" xfId="2930"/>
    <cellStyle name="SAPBEXexcBad8 2 9 2" xfId="2931"/>
    <cellStyle name="SAPBEXexcBad8 3" xfId="2932"/>
    <cellStyle name="SAPBEXexcBad8 3 10" xfId="2933"/>
    <cellStyle name="SAPBEXexcBad8 3 2" xfId="2934"/>
    <cellStyle name="SAPBEXexcBad8 3 2 2" xfId="2935"/>
    <cellStyle name="SAPBEXexcBad8 3 2 2 2" xfId="2936"/>
    <cellStyle name="SAPBEXexcBad8 3 2 3" xfId="2937"/>
    <cellStyle name="SAPBEXexcBad8 3 2 3 2" xfId="2938"/>
    <cellStyle name="SAPBEXexcBad8 3 2 4" xfId="2939"/>
    <cellStyle name="SAPBEXexcBad8 3 2 4 2" xfId="2940"/>
    <cellStyle name="SAPBEXexcBad8 3 2 5" xfId="2941"/>
    <cellStyle name="SAPBEXexcBad8 3 2 5 2" xfId="2942"/>
    <cellStyle name="SAPBEXexcBad8 3 2 6" xfId="2943"/>
    <cellStyle name="SAPBEXexcBad8 3 2 6 2" xfId="2944"/>
    <cellStyle name="SAPBEXexcBad8 3 2 7" xfId="2945"/>
    <cellStyle name="SAPBEXexcBad8 3 3" xfId="2946"/>
    <cellStyle name="SAPBEXexcBad8 3 3 2" xfId="2947"/>
    <cellStyle name="SAPBEXexcBad8 3 3 2 2" xfId="2948"/>
    <cellStyle name="SAPBEXexcBad8 3 3 3" xfId="2949"/>
    <cellStyle name="SAPBEXexcBad8 3 3 3 2" xfId="2950"/>
    <cellStyle name="SAPBEXexcBad8 3 3 4" xfId="2951"/>
    <cellStyle name="SAPBEXexcBad8 3 3 4 2" xfId="2952"/>
    <cellStyle name="SAPBEXexcBad8 3 3 5" xfId="2953"/>
    <cellStyle name="SAPBEXexcBad8 3 3 5 2" xfId="2954"/>
    <cellStyle name="SAPBEXexcBad8 3 3 6" xfId="2955"/>
    <cellStyle name="SAPBEXexcBad8 3 3 6 2" xfId="2956"/>
    <cellStyle name="SAPBEXexcBad8 3 3 7" xfId="2957"/>
    <cellStyle name="SAPBEXexcBad8 3 4" xfId="2958"/>
    <cellStyle name="SAPBEXexcBad8 3 4 2" xfId="2959"/>
    <cellStyle name="SAPBEXexcBad8 3 4 2 2" xfId="2960"/>
    <cellStyle name="SAPBEXexcBad8 3 4 3" xfId="2961"/>
    <cellStyle name="SAPBEXexcBad8 3 4 3 2" xfId="2962"/>
    <cellStyle name="SAPBEXexcBad8 3 4 4" xfId="2963"/>
    <cellStyle name="SAPBEXexcBad8 3 4 4 2" xfId="2964"/>
    <cellStyle name="SAPBEXexcBad8 3 4 5" xfId="2965"/>
    <cellStyle name="SAPBEXexcBad8 3 4 5 2" xfId="2966"/>
    <cellStyle name="SAPBEXexcBad8 3 4 6" xfId="2967"/>
    <cellStyle name="SAPBEXexcBad8 3 4 6 2" xfId="2968"/>
    <cellStyle name="SAPBEXexcBad8 3 4 7" xfId="2969"/>
    <cellStyle name="SAPBEXexcBad8 3 5" xfId="2970"/>
    <cellStyle name="SAPBEXexcBad8 3 5 2" xfId="2971"/>
    <cellStyle name="SAPBEXexcBad8 3 6" xfId="2972"/>
    <cellStyle name="SAPBEXexcBad8 3 6 2" xfId="2973"/>
    <cellStyle name="SAPBEXexcBad8 3 7" xfId="2974"/>
    <cellStyle name="SAPBEXexcBad8 3 7 2" xfId="2975"/>
    <cellStyle name="SAPBEXexcBad8 3 8" xfId="2976"/>
    <cellStyle name="SAPBEXexcBad8 3 8 2" xfId="2977"/>
    <cellStyle name="SAPBEXexcBad8 3 9" xfId="2978"/>
    <cellStyle name="SAPBEXexcBad8 3 9 2" xfId="2979"/>
    <cellStyle name="SAPBEXexcBad8 4" xfId="2980"/>
    <cellStyle name="SAPBEXexcBad8 4 2" xfId="2981"/>
    <cellStyle name="SAPBEXexcBad8 4 2 2" xfId="2982"/>
    <cellStyle name="SAPBEXexcBad8 4 3" xfId="2983"/>
    <cellStyle name="SAPBEXexcBad8 4 3 2" xfId="2984"/>
    <cellStyle name="SAPBEXexcBad8 4 4" xfId="2985"/>
    <cellStyle name="SAPBEXexcBad8 4 4 2" xfId="2986"/>
    <cellStyle name="SAPBEXexcBad8 4 5" xfId="2987"/>
    <cellStyle name="SAPBEXexcBad8 4 5 2" xfId="2988"/>
    <cellStyle name="SAPBEXexcBad8 4 6" xfId="2989"/>
    <cellStyle name="SAPBEXexcBad8 4 6 2" xfId="2990"/>
    <cellStyle name="SAPBEXexcBad8 4 7" xfId="2991"/>
    <cellStyle name="SAPBEXexcBad8 5" xfId="2992"/>
    <cellStyle name="SAPBEXexcBad8 5 2" xfId="2993"/>
    <cellStyle name="SAPBEXexcBad8 5 2 2" xfId="2994"/>
    <cellStyle name="SAPBEXexcBad8 5 3" xfId="2995"/>
    <cellStyle name="SAPBEXexcBad8 5 3 2" xfId="2996"/>
    <cellStyle name="SAPBEXexcBad8 5 4" xfId="2997"/>
    <cellStyle name="SAPBEXexcBad8 5 4 2" xfId="2998"/>
    <cellStyle name="SAPBEXexcBad8 5 5" xfId="2999"/>
    <cellStyle name="SAPBEXexcBad8 5 5 2" xfId="3000"/>
    <cellStyle name="SAPBEXexcBad8 5 6" xfId="3001"/>
    <cellStyle name="SAPBEXexcBad8 5 6 2" xfId="3002"/>
    <cellStyle name="SAPBEXexcBad8 5 7" xfId="3003"/>
    <cellStyle name="SAPBEXexcBad8 6" xfId="3004"/>
    <cellStyle name="SAPBEXexcBad8 6 2" xfId="3005"/>
    <cellStyle name="SAPBEXexcBad8 6 2 2" xfId="3006"/>
    <cellStyle name="SAPBEXexcBad8 6 3" xfId="3007"/>
    <cellStyle name="SAPBEXexcBad8 6 3 2" xfId="3008"/>
    <cellStyle name="SAPBEXexcBad8 6 4" xfId="3009"/>
    <cellStyle name="SAPBEXexcBad8 6 4 2" xfId="3010"/>
    <cellStyle name="SAPBEXexcBad8 6 5" xfId="3011"/>
    <cellStyle name="SAPBEXexcBad8 6 5 2" xfId="3012"/>
    <cellStyle name="SAPBEXexcBad8 6 6" xfId="3013"/>
    <cellStyle name="SAPBEXexcBad8 6 6 2" xfId="3014"/>
    <cellStyle name="SAPBEXexcBad8 6 7" xfId="3015"/>
    <cellStyle name="SAPBEXexcBad8 7" xfId="3016"/>
    <cellStyle name="SAPBEXexcBad8 7 2" xfId="3017"/>
    <cellStyle name="SAPBEXexcBad8 8" xfId="3018"/>
    <cellStyle name="SAPBEXexcBad8 8 2" xfId="3019"/>
    <cellStyle name="SAPBEXexcBad8 9" xfId="3020"/>
    <cellStyle name="SAPBEXexcBad8 9 2" xfId="3021"/>
    <cellStyle name="SAPBEXexcBad9" xfId="461"/>
    <cellStyle name="SAPBEXexcBad9 10" xfId="3022"/>
    <cellStyle name="SAPBEXexcBad9 10 2" xfId="3023"/>
    <cellStyle name="SAPBEXexcBad9 11" xfId="3024"/>
    <cellStyle name="SAPBEXexcBad9 12" xfId="3025"/>
    <cellStyle name="SAPBEXexcBad9 13" xfId="3026"/>
    <cellStyle name="SAPBEXexcBad9 14" xfId="3027"/>
    <cellStyle name="SAPBEXexcBad9 15" xfId="3028"/>
    <cellStyle name="SAPBEXexcBad9 2" xfId="3029"/>
    <cellStyle name="SAPBEXexcBad9 2 10" xfId="3030"/>
    <cellStyle name="SAPBEXexcBad9 2 11" xfId="3031"/>
    <cellStyle name="SAPBEXexcBad9 2 12" xfId="3032"/>
    <cellStyle name="SAPBEXexcBad9 2 13" xfId="3033"/>
    <cellStyle name="SAPBEXexcBad9 2 14" xfId="3034"/>
    <cellStyle name="SAPBEXexcBad9 2 2" xfId="3035"/>
    <cellStyle name="SAPBEXexcBad9 2 2 10" xfId="3036"/>
    <cellStyle name="SAPBEXexcBad9 2 2 2" xfId="3037"/>
    <cellStyle name="SAPBEXexcBad9 2 2 2 2" xfId="3038"/>
    <cellStyle name="SAPBEXexcBad9 2 2 2 2 2" xfId="3039"/>
    <cellStyle name="SAPBEXexcBad9 2 2 2 3" xfId="3040"/>
    <cellStyle name="SAPBEXexcBad9 2 2 2 3 2" xfId="3041"/>
    <cellStyle name="SAPBEXexcBad9 2 2 2 4" xfId="3042"/>
    <cellStyle name="SAPBEXexcBad9 2 2 2 4 2" xfId="3043"/>
    <cellStyle name="SAPBEXexcBad9 2 2 2 5" xfId="3044"/>
    <cellStyle name="SAPBEXexcBad9 2 2 2 5 2" xfId="3045"/>
    <cellStyle name="SAPBEXexcBad9 2 2 2 6" xfId="3046"/>
    <cellStyle name="SAPBEXexcBad9 2 2 2 6 2" xfId="3047"/>
    <cellStyle name="SAPBEXexcBad9 2 2 2 7" xfId="3048"/>
    <cellStyle name="SAPBEXexcBad9 2 2 3" xfId="3049"/>
    <cellStyle name="SAPBEXexcBad9 2 2 3 2" xfId="3050"/>
    <cellStyle name="SAPBEXexcBad9 2 2 3 2 2" xfId="3051"/>
    <cellStyle name="SAPBEXexcBad9 2 2 3 3" xfId="3052"/>
    <cellStyle name="SAPBEXexcBad9 2 2 3 3 2" xfId="3053"/>
    <cellStyle name="SAPBEXexcBad9 2 2 3 4" xfId="3054"/>
    <cellStyle name="SAPBEXexcBad9 2 2 3 4 2" xfId="3055"/>
    <cellStyle name="SAPBEXexcBad9 2 2 3 5" xfId="3056"/>
    <cellStyle name="SAPBEXexcBad9 2 2 3 5 2" xfId="3057"/>
    <cellStyle name="SAPBEXexcBad9 2 2 3 6" xfId="3058"/>
    <cellStyle name="SAPBEXexcBad9 2 2 3 6 2" xfId="3059"/>
    <cellStyle name="SAPBEXexcBad9 2 2 3 7" xfId="3060"/>
    <cellStyle name="SAPBEXexcBad9 2 2 4" xfId="3061"/>
    <cellStyle name="SAPBEXexcBad9 2 2 4 2" xfId="3062"/>
    <cellStyle name="SAPBEXexcBad9 2 2 4 2 2" xfId="3063"/>
    <cellStyle name="SAPBEXexcBad9 2 2 4 3" xfId="3064"/>
    <cellStyle name="SAPBEXexcBad9 2 2 4 3 2" xfId="3065"/>
    <cellStyle name="SAPBEXexcBad9 2 2 4 4" xfId="3066"/>
    <cellStyle name="SAPBEXexcBad9 2 2 4 4 2" xfId="3067"/>
    <cellStyle name="SAPBEXexcBad9 2 2 4 5" xfId="3068"/>
    <cellStyle name="SAPBEXexcBad9 2 2 4 5 2" xfId="3069"/>
    <cellStyle name="SAPBEXexcBad9 2 2 4 6" xfId="3070"/>
    <cellStyle name="SAPBEXexcBad9 2 2 4 6 2" xfId="3071"/>
    <cellStyle name="SAPBEXexcBad9 2 2 4 7" xfId="3072"/>
    <cellStyle name="SAPBEXexcBad9 2 2 5" xfId="3073"/>
    <cellStyle name="SAPBEXexcBad9 2 2 5 2" xfId="3074"/>
    <cellStyle name="SAPBEXexcBad9 2 2 6" xfId="3075"/>
    <cellStyle name="SAPBEXexcBad9 2 2 6 2" xfId="3076"/>
    <cellStyle name="SAPBEXexcBad9 2 2 7" xfId="3077"/>
    <cellStyle name="SAPBEXexcBad9 2 2 7 2" xfId="3078"/>
    <cellStyle name="SAPBEXexcBad9 2 2 8" xfId="3079"/>
    <cellStyle name="SAPBEXexcBad9 2 2 8 2" xfId="3080"/>
    <cellStyle name="SAPBEXexcBad9 2 2 9" xfId="3081"/>
    <cellStyle name="SAPBEXexcBad9 2 2 9 2" xfId="3082"/>
    <cellStyle name="SAPBEXexcBad9 2 3" xfId="3083"/>
    <cellStyle name="SAPBEXexcBad9 2 3 2" xfId="3084"/>
    <cellStyle name="SAPBEXexcBad9 2 3 2 2" xfId="3085"/>
    <cellStyle name="SAPBEXexcBad9 2 3 3" xfId="3086"/>
    <cellStyle name="SAPBEXexcBad9 2 3 3 2" xfId="3087"/>
    <cellStyle name="SAPBEXexcBad9 2 3 4" xfId="3088"/>
    <cellStyle name="SAPBEXexcBad9 2 3 4 2" xfId="3089"/>
    <cellStyle name="SAPBEXexcBad9 2 3 5" xfId="3090"/>
    <cellStyle name="SAPBEXexcBad9 2 3 5 2" xfId="3091"/>
    <cellStyle name="SAPBEXexcBad9 2 3 6" xfId="3092"/>
    <cellStyle name="SAPBEXexcBad9 2 3 6 2" xfId="3093"/>
    <cellStyle name="SAPBEXexcBad9 2 3 7" xfId="3094"/>
    <cellStyle name="SAPBEXexcBad9 2 4" xfId="3095"/>
    <cellStyle name="SAPBEXexcBad9 2 4 2" xfId="3096"/>
    <cellStyle name="SAPBEXexcBad9 2 4 2 2" xfId="3097"/>
    <cellStyle name="SAPBEXexcBad9 2 4 3" xfId="3098"/>
    <cellStyle name="SAPBEXexcBad9 2 4 3 2" xfId="3099"/>
    <cellStyle name="SAPBEXexcBad9 2 4 4" xfId="3100"/>
    <cellStyle name="SAPBEXexcBad9 2 4 4 2" xfId="3101"/>
    <cellStyle name="SAPBEXexcBad9 2 4 5" xfId="3102"/>
    <cellStyle name="SAPBEXexcBad9 2 4 5 2" xfId="3103"/>
    <cellStyle name="SAPBEXexcBad9 2 4 6" xfId="3104"/>
    <cellStyle name="SAPBEXexcBad9 2 4 6 2" xfId="3105"/>
    <cellStyle name="SAPBEXexcBad9 2 4 7" xfId="3106"/>
    <cellStyle name="SAPBEXexcBad9 2 5" xfId="3107"/>
    <cellStyle name="SAPBEXexcBad9 2 5 2" xfId="3108"/>
    <cellStyle name="SAPBEXexcBad9 2 5 2 2" xfId="3109"/>
    <cellStyle name="SAPBEXexcBad9 2 5 3" xfId="3110"/>
    <cellStyle name="SAPBEXexcBad9 2 5 3 2" xfId="3111"/>
    <cellStyle name="SAPBEXexcBad9 2 5 4" xfId="3112"/>
    <cellStyle name="SAPBEXexcBad9 2 5 4 2" xfId="3113"/>
    <cellStyle name="SAPBEXexcBad9 2 5 5" xfId="3114"/>
    <cellStyle name="SAPBEXexcBad9 2 5 5 2" xfId="3115"/>
    <cellStyle name="SAPBEXexcBad9 2 5 6" xfId="3116"/>
    <cellStyle name="SAPBEXexcBad9 2 5 6 2" xfId="3117"/>
    <cellStyle name="SAPBEXexcBad9 2 5 7" xfId="3118"/>
    <cellStyle name="SAPBEXexcBad9 2 6" xfId="3119"/>
    <cellStyle name="SAPBEXexcBad9 2 6 2" xfId="3120"/>
    <cellStyle name="SAPBEXexcBad9 2 7" xfId="3121"/>
    <cellStyle name="SAPBEXexcBad9 2 7 2" xfId="3122"/>
    <cellStyle name="SAPBEXexcBad9 2 8" xfId="3123"/>
    <cellStyle name="SAPBEXexcBad9 2 8 2" xfId="3124"/>
    <cellStyle name="SAPBEXexcBad9 2 9" xfId="3125"/>
    <cellStyle name="SAPBEXexcBad9 2 9 2" xfId="3126"/>
    <cellStyle name="SAPBEXexcBad9 3" xfId="3127"/>
    <cellStyle name="SAPBEXexcBad9 3 10" xfId="3128"/>
    <cellStyle name="SAPBEXexcBad9 3 2" xfId="3129"/>
    <cellStyle name="SAPBEXexcBad9 3 2 2" xfId="3130"/>
    <cellStyle name="SAPBEXexcBad9 3 2 2 2" xfId="3131"/>
    <cellStyle name="SAPBEXexcBad9 3 2 3" xfId="3132"/>
    <cellStyle name="SAPBEXexcBad9 3 2 3 2" xfId="3133"/>
    <cellStyle name="SAPBEXexcBad9 3 2 4" xfId="3134"/>
    <cellStyle name="SAPBEXexcBad9 3 2 4 2" xfId="3135"/>
    <cellStyle name="SAPBEXexcBad9 3 2 5" xfId="3136"/>
    <cellStyle name="SAPBEXexcBad9 3 2 5 2" xfId="3137"/>
    <cellStyle name="SAPBEXexcBad9 3 2 6" xfId="3138"/>
    <cellStyle name="SAPBEXexcBad9 3 2 6 2" xfId="3139"/>
    <cellStyle name="SAPBEXexcBad9 3 2 7" xfId="3140"/>
    <cellStyle name="SAPBEXexcBad9 3 3" xfId="3141"/>
    <cellStyle name="SAPBEXexcBad9 3 3 2" xfId="3142"/>
    <cellStyle name="SAPBEXexcBad9 3 3 2 2" xfId="3143"/>
    <cellStyle name="SAPBEXexcBad9 3 3 3" xfId="3144"/>
    <cellStyle name="SAPBEXexcBad9 3 3 3 2" xfId="3145"/>
    <cellStyle name="SAPBEXexcBad9 3 3 4" xfId="3146"/>
    <cellStyle name="SAPBEXexcBad9 3 3 4 2" xfId="3147"/>
    <cellStyle name="SAPBEXexcBad9 3 3 5" xfId="3148"/>
    <cellStyle name="SAPBEXexcBad9 3 3 5 2" xfId="3149"/>
    <cellStyle name="SAPBEXexcBad9 3 3 6" xfId="3150"/>
    <cellStyle name="SAPBEXexcBad9 3 3 6 2" xfId="3151"/>
    <cellStyle name="SAPBEXexcBad9 3 3 7" xfId="3152"/>
    <cellStyle name="SAPBEXexcBad9 3 4" xfId="3153"/>
    <cellStyle name="SAPBEXexcBad9 3 4 2" xfId="3154"/>
    <cellStyle name="SAPBEXexcBad9 3 4 2 2" xfId="3155"/>
    <cellStyle name="SAPBEXexcBad9 3 4 3" xfId="3156"/>
    <cellStyle name="SAPBEXexcBad9 3 4 3 2" xfId="3157"/>
    <cellStyle name="SAPBEXexcBad9 3 4 4" xfId="3158"/>
    <cellStyle name="SAPBEXexcBad9 3 4 4 2" xfId="3159"/>
    <cellStyle name="SAPBEXexcBad9 3 4 5" xfId="3160"/>
    <cellStyle name="SAPBEXexcBad9 3 4 5 2" xfId="3161"/>
    <cellStyle name="SAPBEXexcBad9 3 4 6" xfId="3162"/>
    <cellStyle name="SAPBEXexcBad9 3 4 6 2" xfId="3163"/>
    <cellStyle name="SAPBEXexcBad9 3 4 7" xfId="3164"/>
    <cellStyle name="SAPBEXexcBad9 3 5" xfId="3165"/>
    <cellStyle name="SAPBEXexcBad9 3 5 2" xfId="3166"/>
    <cellStyle name="SAPBEXexcBad9 3 6" xfId="3167"/>
    <cellStyle name="SAPBEXexcBad9 3 6 2" xfId="3168"/>
    <cellStyle name="SAPBEXexcBad9 3 7" xfId="3169"/>
    <cellStyle name="SAPBEXexcBad9 3 7 2" xfId="3170"/>
    <cellStyle name="SAPBEXexcBad9 3 8" xfId="3171"/>
    <cellStyle name="SAPBEXexcBad9 3 8 2" xfId="3172"/>
    <cellStyle name="SAPBEXexcBad9 3 9" xfId="3173"/>
    <cellStyle name="SAPBEXexcBad9 3 9 2" xfId="3174"/>
    <cellStyle name="SAPBEXexcBad9 4" xfId="3175"/>
    <cellStyle name="SAPBEXexcBad9 4 2" xfId="3176"/>
    <cellStyle name="SAPBEXexcBad9 4 2 2" xfId="3177"/>
    <cellStyle name="SAPBEXexcBad9 4 3" xfId="3178"/>
    <cellStyle name="SAPBEXexcBad9 4 3 2" xfId="3179"/>
    <cellStyle name="SAPBEXexcBad9 4 4" xfId="3180"/>
    <cellStyle name="SAPBEXexcBad9 4 4 2" xfId="3181"/>
    <cellStyle name="SAPBEXexcBad9 4 5" xfId="3182"/>
    <cellStyle name="SAPBEXexcBad9 4 5 2" xfId="3183"/>
    <cellStyle name="SAPBEXexcBad9 4 6" xfId="3184"/>
    <cellStyle name="SAPBEXexcBad9 4 6 2" xfId="3185"/>
    <cellStyle name="SAPBEXexcBad9 4 7" xfId="3186"/>
    <cellStyle name="SAPBEXexcBad9 5" xfId="3187"/>
    <cellStyle name="SAPBEXexcBad9 5 2" xfId="3188"/>
    <cellStyle name="SAPBEXexcBad9 5 2 2" xfId="3189"/>
    <cellStyle name="SAPBEXexcBad9 5 3" xfId="3190"/>
    <cellStyle name="SAPBEXexcBad9 5 3 2" xfId="3191"/>
    <cellStyle name="SAPBEXexcBad9 5 4" xfId="3192"/>
    <cellStyle name="SAPBEXexcBad9 5 4 2" xfId="3193"/>
    <cellStyle name="SAPBEXexcBad9 5 5" xfId="3194"/>
    <cellStyle name="SAPBEXexcBad9 5 5 2" xfId="3195"/>
    <cellStyle name="SAPBEXexcBad9 5 6" xfId="3196"/>
    <cellStyle name="SAPBEXexcBad9 5 6 2" xfId="3197"/>
    <cellStyle name="SAPBEXexcBad9 5 7" xfId="3198"/>
    <cellStyle name="SAPBEXexcBad9 6" xfId="3199"/>
    <cellStyle name="SAPBEXexcBad9 6 2" xfId="3200"/>
    <cellStyle name="SAPBEXexcBad9 6 2 2" xfId="3201"/>
    <cellStyle name="SAPBEXexcBad9 6 3" xfId="3202"/>
    <cellStyle name="SAPBEXexcBad9 6 3 2" xfId="3203"/>
    <cellStyle name="SAPBEXexcBad9 6 4" xfId="3204"/>
    <cellStyle name="SAPBEXexcBad9 6 4 2" xfId="3205"/>
    <cellStyle name="SAPBEXexcBad9 6 5" xfId="3206"/>
    <cellStyle name="SAPBEXexcBad9 6 5 2" xfId="3207"/>
    <cellStyle name="SAPBEXexcBad9 6 6" xfId="3208"/>
    <cellStyle name="SAPBEXexcBad9 6 6 2" xfId="3209"/>
    <cellStyle name="SAPBEXexcBad9 6 7" xfId="3210"/>
    <cellStyle name="SAPBEXexcBad9 7" xfId="3211"/>
    <cellStyle name="SAPBEXexcBad9 7 2" xfId="3212"/>
    <cellStyle name="SAPBEXexcBad9 8" xfId="3213"/>
    <cellStyle name="SAPBEXexcBad9 8 2" xfId="3214"/>
    <cellStyle name="SAPBEXexcBad9 9" xfId="3215"/>
    <cellStyle name="SAPBEXexcBad9 9 2" xfId="3216"/>
    <cellStyle name="SAPBEXexcCritical4" xfId="462"/>
    <cellStyle name="SAPBEXexcCritical4 10" xfId="3217"/>
    <cellStyle name="SAPBEXexcCritical4 10 2" xfId="3218"/>
    <cellStyle name="SAPBEXexcCritical4 11" xfId="3219"/>
    <cellStyle name="SAPBEXexcCritical4 12" xfId="3220"/>
    <cellStyle name="SAPBEXexcCritical4 13" xfId="3221"/>
    <cellStyle name="SAPBEXexcCritical4 14" xfId="3222"/>
    <cellStyle name="SAPBEXexcCritical4 15" xfId="3223"/>
    <cellStyle name="SAPBEXexcCritical4 2" xfId="3224"/>
    <cellStyle name="SAPBEXexcCritical4 2 10" xfId="3225"/>
    <cellStyle name="SAPBEXexcCritical4 2 11" xfId="3226"/>
    <cellStyle name="SAPBEXexcCritical4 2 12" xfId="3227"/>
    <cellStyle name="SAPBEXexcCritical4 2 13" xfId="3228"/>
    <cellStyle name="SAPBEXexcCritical4 2 14" xfId="3229"/>
    <cellStyle name="SAPBEXexcCritical4 2 2" xfId="3230"/>
    <cellStyle name="SAPBEXexcCritical4 2 2 10" xfId="3231"/>
    <cellStyle name="SAPBEXexcCritical4 2 2 2" xfId="3232"/>
    <cellStyle name="SAPBEXexcCritical4 2 2 2 2" xfId="3233"/>
    <cellStyle name="SAPBEXexcCritical4 2 2 2 2 2" xfId="3234"/>
    <cellStyle name="SAPBEXexcCritical4 2 2 2 3" xfId="3235"/>
    <cellStyle name="SAPBEXexcCritical4 2 2 2 3 2" xfId="3236"/>
    <cellStyle name="SAPBEXexcCritical4 2 2 2 4" xfId="3237"/>
    <cellStyle name="SAPBEXexcCritical4 2 2 2 4 2" xfId="3238"/>
    <cellStyle name="SAPBEXexcCritical4 2 2 2 5" xfId="3239"/>
    <cellStyle name="SAPBEXexcCritical4 2 2 2 5 2" xfId="3240"/>
    <cellStyle name="SAPBEXexcCritical4 2 2 2 6" xfId="3241"/>
    <cellStyle name="SAPBEXexcCritical4 2 2 2 6 2" xfId="3242"/>
    <cellStyle name="SAPBEXexcCritical4 2 2 2 7" xfId="3243"/>
    <cellStyle name="SAPBEXexcCritical4 2 2 3" xfId="3244"/>
    <cellStyle name="SAPBEXexcCritical4 2 2 3 2" xfId="3245"/>
    <cellStyle name="SAPBEXexcCritical4 2 2 3 2 2" xfId="3246"/>
    <cellStyle name="SAPBEXexcCritical4 2 2 3 3" xfId="3247"/>
    <cellStyle name="SAPBEXexcCritical4 2 2 3 3 2" xfId="3248"/>
    <cellStyle name="SAPBEXexcCritical4 2 2 3 4" xfId="3249"/>
    <cellStyle name="SAPBEXexcCritical4 2 2 3 4 2" xfId="3250"/>
    <cellStyle name="SAPBEXexcCritical4 2 2 3 5" xfId="3251"/>
    <cellStyle name="SAPBEXexcCritical4 2 2 3 5 2" xfId="3252"/>
    <cellStyle name="SAPBEXexcCritical4 2 2 3 6" xfId="3253"/>
    <cellStyle name="SAPBEXexcCritical4 2 2 3 6 2" xfId="3254"/>
    <cellStyle name="SAPBEXexcCritical4 2 2 3 7" xfId="3255"/>
    <cellStyle name="SAPBEXexcCritical4 2 2 4" xfId="3256"/>
    <cellStyle name="SAPBEXexcCritical4 2 2 4 2" xfId="3257"/>
    <cellStyle name="SAPBEXexcCritical4 2 2 4 2 2" xfId="3258"/>
    <cellStyle name="SAPBEXexcCritical4 2 2 4 3" xfId="3259"/>
    <cellStyle name="SAPBEXexcCritical4 2 2 4 3 2" xfId="3260"/>
    <cellStyle name="SAPBEXexcCritical4 2 2 4 4" xfId="3261"/>
    <cellStyle name="SAPBEXexcCritical4 2 2 4 4 2" xfId="3262"/>
    <cellStyle name="SAPBEXexcCritical4 2 2 4 5" xfId="3263"/>
    <cellStyle name="SAPBEXexcCritical4 2 2 4 5 2" xfId="3264"/>
    <cellStyle name="SAPBEXexcCritical4 2 2 4 6" xfId="3265"/>
    <cellStyle name="SAPBEXexcCritical4 2 2 4 6 2" xfId="3266"/>
    <cellStyle name="SAPBEXexcCritical4 2 2 4 7" xfId="3267"/>
    <cellStyle name="SAPBEXexcCritical4 2 2 5" xfId="3268"/>
    <cellStyle name="SAPBEXexcCritical4 2 2 5 2" xfId="3269"/>
    <cellStyle name="SAPBEXexcCritical4 2 2 6" xfId="3270"/>
    <cellStyle name="SAPBEXexcCritical4 2 2 6 2" xfId="3271"/>
    <cellStyle name="SAPBEXexcCritical4 2 2 7" xfId="3272"/>
    <cellStyle name="SAPBEXexcCritical4 2 2 7 2" xfId="3273"/>
    <cellStyle name="SAPBEXexcCritical4 2 2 8" xfId="3274"/>
    <cellStyle name="SAPBEXexcCritical4 2 2 8 2" xfId="3275"/>
    <cellStyle name="SAPBEXexcCritical4 2 2 9" xfId="3276"/>
    <cellStyle name="SAPBEXexcCritical4 2 2 9 2" xfId="3277"/>
    <cellStyle name="SAPBEXexcCritical4 2 3" xfId="3278"/>
    <cellStyle name="SAPBEXexcCritical4 2 3 2" xfId="3279"/>
    <cellStyle name="SAPBEXexcCritical4 2 3 2 2" xfId="3280"/>
    <cellStyle name="SAPBEXexcCritical4 2 3 3" xfId="3281"/>
    <cellStyle name="SAPBEXexcCritical4 2 3 3 2" xfId="3282"/>
    <cellStyle name="SAPBEXexcCritical4 2 3 4" xfId="3283"/>
    <cellStyle name="SAPBEXexcCritical4 2 3 4 2" xfId="3284"/>
    <cellStyle name="SAPBEXexcCritical4 2 3 5" xfId="3285"/>
    <cellStyle name="SAPBEXexcCritical4 2 3 5 2" xfId="3286"/>
    <cellStyle name="SAPBEXexcCritical4 2 3 6" xfId="3287"/>
    <cellStyle name="SAPBEXexcCritical4 2 3 6 2" xfId="3288"/>
    <cellStyle name="SAPBEXexcCritical4 2 3 7" xfId="3289"/>
    <cellStyle name="SAPBEXexcCritical4 2 4" xfId="3290"/>
    <cellStyle name="SAPBEXexcCritical4 2 4 2" xfId="3291"/>
    <cellStyle name="SAPBEXexcCritical4 2 4 2 2" xfId="3292"/>
    <cellStyle name="SAPBEXexcCritical4 2 4 3" xfId="3293"/>
    <cellStyle name="SAPBEXexcCritical4 2 4 3 2" xfId="3294"/>
    <cellStyle name="SAPBEXexcCritical4 2 4 4" xfId="3295"/>
    <cellStyle name="SAPBEXexcCritical4 2 4 4 2" xfId="3296"/>
    <cellStyle name="SAPBEXexcCritical4 2 4 5" xfId="3297"/>
    <cellStyle name="SAPBEXexcCritical4 2 4 5 2" xfId="3298"/>
    <cellStyle name="SAPBEXexcCritical4 2 4 6" xfId="3299"/>
    <cellStyle name="SAPBEXexcCritical4 2 4 6 2" xfId="3300"/>
    <cellStyle name="SAPBEXexcCritical4 2 4 7" xfId="3301"/>
    <cellStyle name="SAPBEXexcCritical4 2 5" xfId="3302"/>
    <cellStyle name="SAPBEXexcCritical4 2 5 2" xfId="3303"/>
    <cellStyle name="SAPBEXexcCritical4 2 5 2 2" xfId="3304"/>
    <cellStyle name="SAPBEXexcCritical4 2 5 3" xfId="3305"/>
    <cellStyle name="SAPBEXexcCritical4 2 5 3 2" xfId="3306"/>
    <cellStyle name="SAPBEXexcCritical4 2 5 4" xfId="3307"/>
    <cellStyle name="SAPBEXexcCritical4 2 5 4 2" xfId="3308"/>
    <cellStyle name="SAPBEXexcCritical4 2 5 5" xfId="3309"/>
    <cellStyle name="SAPBEXexcCritical4 2 5 5 2" xfId="3310"/>
    <cellStyle name="SAPBEXexcCritical4 2 5 6" xfId="3311"/>
    <cellStyle name="SAPBEXexcCritical4 2 5 6 2" xfId="3312"/>
    <cellStyle name="SAPBEXexcCritical4 2 5 7" xfId="3313"/>
    <cellStyle name="SAPBEXexcCritical4 2 6" xfId="3314"/>
    <cellStyle name="SAPBEXexcCritical4 2 6 2" xfId="3315"/>
    <cellStyle name="SAPBEXexcCritical4 2 7" xfId="3316"/>
    <cellStyle name="SAPBEXexcCritical4 2 7 2" xfId="3317"/>
    <cellStyle name="SAPBEXexcCritical4 2 8" xfId="3318"/>
    <cellStyle name="SAPBEXexcCritical4 2 8 2" xfId="3319"/>
    <cellStyle name="SAPBEXexcCritical4 2 9" xfId="3320"/>
    <cellStyle name="SAPBEXexcCritical4 2 9 2" xfId="3321"/>
    <cellStyle name="SAPBEXexcCritical4 3" xfId="3322"/>
    <cellStyle name="SAPBEXexcCritical4 3 10" xfId="3323"/>
    <cellStyle name="SAPBEXexcCritical4 3 2" xfId="3324"/>
    <cellStyle name="SAPBEXexcCritical4 3 2 2" xfId="3325"/>
    <cellStyle name="SAPBEXexcCritical4 3 2 2 2" xfId="3326"/>
    <cellStyle name="SAPBEXexcCritical4 3 2 3" xfId="3327"/>
    <cellStyle name="SAPBEXexcCritical4 3 2 3 2" xfId="3328"/>
    <cellStyle name="SAPBEXexcCritical4 3 2 4" xfId="3329"/>
    <cellStyle name="SAPBEXexcCritical4 3 2 4 2" xfId="3330"/>
    <cellStyle name="SAPBEXexcCritical4 3 2 5" xfId="3331"/>
    <cellStyle name="SAPBEXexcCritical4 3 2 5 2" xfId="3332"/>
    <cellStyle name="SAPBEXexcCritical4 3 2 6" xfId="3333"/>
    <cellStyle name="SAPBEXexcCritical4 3 2 6 2" xfId="3334"/>
    <cellStyle name="SAPBEXexcCritical4 3 2 7" xfId="3335"/>
    <cellStyle name="SAPBEXexcCritical4 3 3" xfId="3336"/>
    <cellStyle name="SAPBEXexcCritical4 3 3 2" xfId="3337"/>
    <cellStyle name="SAPBEXexcCritical4 3 3 2 2" xfId="3338"/>
    <cellStyle name="SAPBEXexcCritical4 3 3 3" xfId="3339"/>
    <cellStyle name="SAPBEXexcCritical4 3 3 3 2" xfId="3340"/>
    <cellStyle name="SAPBEXexcCritical4 3 3 4" xfId="3341"/>
    <cellStyle name="SAPBEXexcCritical4 3 3 4 2" xfId="3342"/>
    <cellStyle name="SAPBEXexcCritical4 3 3 5" xfId="3343"/>
    <cellStyle name="SAPBEXexcCritical4 3 3 5 2" xfId="3344"/>
    <cellStyle name="SAPBEXexcCritical4 3 3 6" xfId="3345"/>
    <cellStyle name="SAPBEXexcCritical4 3 3 6 2" xfId="3346"/>
    <cellStyle name="SAPBEXexcCritical4 3 3 7" xfId="3347"/>
    <cellStyle name="SAPBEXexcCritical4 3 4" xfId="3348"/>
    <cellStyle name="SAPBEXexcCritical4 3 4 2" xfId="3349"/>
    <cellStyle name="SAPBEXexcCritical4 3 4 2 2" xfId="3350"/>
    <cellStyle name="SAPBEXexcCritical4 3 4 3" xfId="3351"/>
    <cellStyle name="SAPBEXexcCritical4 3 4 3 2" xfId="3352"/>
    <cellStyle name="SAPBEXexcCritical4 3 4 4" xfId="3353"/>
    <cellStyle name="SAPBEXexcCritical4 3 4 4 2" xfId="3354"/>
    <cellStyle name="SAPBEXexcCritical4 3 4 5" xfId="3355"/>
    <cellStyle name="SAPBEXexcCritical4 3 4 5 2" xfId="3356"/>
    <cellStyle name="SAPBEXexcCritical4 3 4 6" xfId="3357"/>
    <cellStyle name="SAPBEXexcCritical4 3 4 6 2" xfId="3358"/>
    <cellStyle name="SAPBEXexcCritical4 3 4 7" xfId="3359"/>
    <cellStyle name="SAPBEXexcCritical4 3 5" xfId="3360"/>
    <cellStyle name="SAPBEXexcCritical4 3 5 2" xfId="3361"/>
    <cellStyle name="SAPBEXexcCritical4 3 6" xfId="3362"/>
    <cellStyle name="SAPBEXexcCritical4 3 6 2" xfId="3363"/>
    <cellStyle name="SAPBEXexcCritical4 3 7" xfId="3364"/>
    <cellStyle name="SAPBEXexcCritical4 3 7 2" xfId="3365"/>
    <cellStyle name="SAPBEXexcCritical4 3 8" xfId="3366"/>
    <cellStyle name="SAPBEXexcCritical4 3 8 2" xfId="3367"/>
    <cellStyle name="SAPBEXexcCritical4 3 9" xfId="3368"/>
    <cellStyle name="SAPBEXexcCritical4 3 9 2" xfId="3369"/>
    <cellStyle name="SAPBEXexcCritical4 4" xfId="3370"/>
    <cellStyle name="SAPBEXexcCritical4 4 2" xfId="3371"/>
    <cellStyle name="SAPBEXexcCritical4 4 2 2" xfId="3372"/>
    <cellStyle name="SAPBEXexcCritical4 4 3" xfId="3373"/>
    <cellStyle name="SAPBEXexcCritical4 4 3 2" xfId="3374"/>
    <cellStyle name="SAPBEXexcCritical4 4 4" xfId="3375"/>
    <cellStyle name="SAPBEXexcCritical4 4 4 2" xfId="3376"/>
    <cellStyle name="SAPBEXexcCritical4 4 5" xfId="3377"/>
    <cellStyle name="SAPBEXexcCritical4 4 5 2" xfId="3378"/>
    <cellStyle name="SAPBEXexcCritical4 4 6" xfId="3379"/>
    <cellStyle name="SAPBEXexcCritical4 4 6 2" xfId="3380"/>
    <cellStyle name="SAPBEXexcCritical4 4 7" xfId="3381"/>
    <cellStyle name="SAPBEXexcCritical4 5" xfId="3382"/>
    <cellStyle name="SAPBEXexcCritical4 5 2" xfId="3383"/>
    <cellStyle name="SAPBEXexcCritical4 5 2 2" xfId="3384"/>
    <cellStyle name="SAPBEXexcCritical4 5 3" xfId="3385"/>
    <cellStyle name="SAPBEXexcCritical4 5 3 2" xfId="3386"/>
    <cellStyle name="SAPBEXexcCritical4 5 4" xfId="3387"/>
    <cellStyle name="SAPBEXexcCritical4 5 4 2" xfId="3388"/>
    <cellStyle name="SAPBEXexcCritical4 5 5" xfId="3389"/>
    <cellStyle name="SAPBEXexcCritical4 5 5 2" xfId="3390"/>
    <cellStyle name="SAPBEXexcCritical4 5 6" xfId="3391"/>
    <cellStyle name="SAPBEXexcCritical4 5 6 2" xfId="3392"/>
    <cellStyle name="SAPBEXexcCritical4 5 7" xfId="3393"/>
    <cellStyle name="SAPBEXexcCritical4 6" xfId="3394"/>
    <cellStyle name="SAPBEXexcCritical4 6 2" xfId="3395"/>
    <cellStyle name="SAPBEXexcCritical4 6 2 2" xfId="3396"/>
    <cellStyle name="SAPBEXexcCritical4 6 3" xfId="3397"/>
    <cellStyle name="SAPBEXexcCritical4 6 3 2" xfId="3398"/>
    <cellStyle name="SAPBEXexcCritical4 6 4" xfId="3399"/>
    <cellStyle name="SAPBEXexcCritical4 6 4 2" xfId="3400"/>
    <cellStyle name="SAPBEXexcCritical4 6 5" xfId="3401"/>
    <cellStyle name="SAPBEXexcCritical4 6 5 2" xfId="3402"/>
    <cellStyle name="SAPBEXexcCritical4 6 6" xfId="3403"/>
    <cellStyle name="SAPBEXexcCritical4 6 6 2" xfId="3404"/>
    <cellStyle name="SAPBEXexcCritical4 6 7" xfId="3405"/>
    <cellStyle name="SAPBEXexcCritical4 7" xfId="3406"/>
    <cellStyle name="SAPBEXexcCritical4 7 2" xfId="3407"/>
    <cellStyle name="SAPBEXexcCritical4 8" xfId="3408"/>
    <cellStyle name="SAPBEXexcCritical4 8 2" xfId="3409"/>
    <cellStyle name="SAPBEXexcCritical4 9" xfId="3410"/>
    <cellStyle name="SAPBEXexcCritical4 9 2" xfId="3411"/>
    <cellStyle name="SAPBEXexcCritical5" xfId="463"/>
    <cellStyle name="SAPBEXexcCritical5 10" xfId="3412"/>
    <cellStyle name="SAPBEXexcCritical5 10 2" xfId="3413"/>
    <cellStyle name="SAPBEXexcCritical5 11" xfId="3414"/>
    <cellStyle name="SAPBEXexcCritical5 12" xfId="3415"/>
    <cellStyle name="SAPBEXexcCritical5 13" xfId="3416"/>
    <cellStyle name="SAPBEXexcCritical5 14" xfId="3417"/>
    <cellStyle name="SAPBEXexcCritical5 15" xfId="3418"/>
    <cellStyle name="SAPBEXexcCritical5 2" xfId="3419"/>
    <cellStyle name="SAPBEXexcCritical5 2 10" xfId="3420"/>
    <cellStyle name="SAPBEXexcCritical5 2 11" xfId="3421"/>
    <cellStyle name="SAPBEXexcCritical5 2 12" xfId="3422"/>
    <cellStyle name="SAPBEXexcCritical5 2 13" xfId="3423"/>
    <cellStyle name="SAPBEXexcCritical5 2 14" xfId="3424"/>
    <cellStyle name="SAPBEXexcCritical5 2 2" xfId="3425"/>
    <cellStyle name="SAPBEXexcCritical5 2 2 10" xfId="3426"/>
    <cellStyle name="SAPBEXexcCritical5 2 2 2" xfId="3427"/>
    <cellStyle name="SAPBEXexcCritical5 2 2 2 2" xfId="3428"/>
    <cellStyle name="SAPBEXexcCritical5 2 2 2 2 2" xfId="3429"/>
    <cellStyle name="SAPBEXexcCritical5 2 2 2 3" xfId="3430"/>
    <cellStyle name="SAPBEXexcCritical5 2 2 2 3 2" xfId="3431"/>
    <cellStyle name="SAPBEXexcCritical5 2 2 2 4" xfId="3432"/>
    <cellStyle name="SAPBEXexcCritical5 2 2 2 4 2" xfId="3433"/>
    <cellStyle name="SAPBEXexcCritical5 2 2 2 5" xfId="3434"/>
    <cellStyle name="SAPBEXexcCritical5 2 2 2 5 2" xfId="3435"/>
    <cellStyle name="SAPBEXexcCritical5 2 2 2 6" xfId="3436"/>
    <cellStyle name="SAPBEXexcCritical5 2 2 2 6 2" xfId="3437"/>
    <cellStyle name="SAPBEXexcCritical5 2 2 2 7" xfId="3438"/>
    <cellStyle name="SAPBEXexcCritical5 2 2 3" xfId="3439"/>
    <cellStyle name="SAPBEXexcCritical5 2 2 3 2" xfId="3440"/>
    <cellStyle name="SAPBEXexcCritical5 2 2 3 2 2" xfId="3441"/>
    <cellStyle name="SAPBEXexcCritical5 2 2 3 3" xfId="3442"/>
    <cellStyle name="SAPBEXexcCritical5 2 2 3 3 2" xfId="3443"/>
    <cellStyle name="SAPBEXexcCritical5 2 2 3 4" xfId="3444"/>
    <cellStyle name="SAPBEXexcCritical5 2 2 3 4 2" xfId="3445"/>
    <cellStyle name="SAPBEXexcCritical5 2 2 3 5" xfId="3446"/>
    <cellStyle name="SAPBEXexcCritical5 2 2 3 5 2" xfId="3447"/>
    <cellStyle name="SAPBEXexcCritical5 2 2 3 6" xfId="3448"/>
    <cellStyle name="SAPBEXexcCritical5 2 2 3 6 2" xfId="3449"/>
    <cellStyle name="SAPBEXexcCritical5 2 2 3 7" xfId="3450"/>
    <cellStyle name="SAPBEXexcCritical5 2 2 4" xfId="3451"/>
    <cellStyle name="SAPBEXexcCritical5 2 2 4 2" xfId="3452"/>
    <cellStyle name="SAPBEXexcCritical5 2 2 4 2 2" xfId="3453"/>
    <cellStyle name="SAPBEXexcCritical5 2 2 4 3" xfId="3454"/>
    <cellStyle name="SAPBEXexcCritical5 2 2 4 3 2" xfId="3455"/>
    <cellStyle name="SAPBEXexcCritical5 2 2 4 4" xfId="3456"/>
    <cellStyle name="SAPBEXexcCritical5 2 2 4 4 2" xfId="3457"/>
    <cellStyle name="SAPBEXexcCritical5 2 2 4 5" xfId="3458"/>
    <cellStyle name="SAPBEXexcCritical5 2 2 4 5 2" xfId="3459"/>
    <cellStyle name="SAPBEXexcCritical5 2 2 4 6" xfId="3460"/>
    <cellStyle name="SAPBEXexcCritical5 2 2 4 6 2" xfId="3461"/>
    <cellStyle name="SAPBEXexcCritical5 2 2 4 7" xfId="3462"/>
    <cellStyle name="SAPBEXexcCritical5 2 2 5" xfId="3463"/>
    <cellStyle name="SAPBEXexcCritical5 2 2 5 2" xfId="3464"/>
    <cellStyle name="SAPBEXexcCritical5 2 2 6" xfId="3465"/>
    <cellStyle name="SAPBEXexcCritical5 2 2 6 2" xfId="3466"/>
    <cellStyle name="SAPBEXexcCritical5 2 2 7" xfId="3467"/>
    <cellStyle name="SAPBEXexcCritical5 2 2 7 2" xfId="3468"/>
    <cellStyle name="SAPBEXexcCritical5 2 2 8" xfId="3469"/>
    <cellStyle name="SAPBEXexcCritical5 2 2 8 2" xfId="3470"/>
    <cellStyle name="SAPBEXexcCritical5 2 2 9" xfId="3471"/>
    <cellStyle name="SAPBEXexcCritical5 2 2 9 2" xfId="3472"/>
    <cellStyle name="SAPBEXexcCritical5 2 3" xfId="3473"/>
    <cellStyle name="SAPBEXexcCritical5 2 3 2" xfId="3474"/>
    <cellStyle name="SAPBEXexcCritical5 2 3 2 2" xfId="3475"/>
    <cellStyle name="SAPBEXexcCritical5 2 3 3" xfId="3476"/>
    <cellStyle name="SAPBEXexcCritical5 2 3 3 2" xfId="3477"/>
    <cellStyle name="SAPBEXexcCritical5 2 3 4" xfId="3478"/>
    <cellStyle name="SAPBEXexcCritical5 2 3 4 2" xfId="3479"/>
    <cellStyle name="SAPBEXexcCritical5 2 3 5" xfId="3480"/>
    <cellStyle name="SAPBEXexcCritical5 2 3 5 2" xfId="3481"/>
    <cellStyle name="SAPBEXexcCritical5 2 3 6" xfId="3482"/>
    <cellStyle name="SAPBEXexcCritical5 2 3 6 2" xfId="3483"/>
    <cellStyle name="SAPBEXexcCritical5 2 3 7" xfId="3484"/>
    <cellStyle name="SAPBEXexcCritical5 2 4" xfId="3485"/>
    <cellStyle name="SAPBEXexcCritical5 2 4 2" xfId="3486"/>
    <cellStyle name="SAPBEXexcCritical5 2 4 2 2" xfId="3487"/>
    <cellStyle name="SAPBEXexcCritical5 2 4 3" xfId="3488"/>
    <cellStyle name="SAPBEXexcCritical5 2 4 3 2" xfId="3489"/>
    <cellStyle name="SAPBEXexcCritical5 2 4 4" xfId="3490"/>
    <cellStyle name="SAPBEXexcCritical5 2 4 4 2" xfId="3491"/>
    <cellStyle name="SAPBEXexcCritical5 2 4 5" xfId="3492"/>
    <cellStyle name="SAPBEXexcCritical5 2 4 5 2" xfId="3493"/>
    <cellStyle name="SAPBEXexcCritical5 2 4 6" xfId="3494"/>
    <cellStyle name="SAPBEXexcCritical5 2 4 6 2" xfId="3495"/>
    <cellStyle name="SAPBEXexcCritical5 2 4 7" xfId="3496"/>
    <cellStyle name="SAPBEXexcCritical5 2 5" xfId="3497"/>
    <cellStyle name="SAPBEXexcCritical5 2 5 2" xfId="3498"/>
    <cellStyle name="SAPBEXexcCritical5 2 5 2 2" xfId="3499"/>
    <cellStyle name="SAPBEXexcCritical5 2 5 3" xfId="3500"/>
    <cellStyle name="SAPBEXexcCritical5 2 5 3 2" xfId="3501"/>
    <cellStyle name="SAPBEXexcCritical5 2 5 4" xfId="3502"/>
    <cellStyle name="SAPBEXexcCritical5 2 5 4 2" xfId="3503"/>
    <cellStyle name="SAPBEXexcCritical5 2 5 5" xfId="3504"/>
    <cellStyle name="SAPBEXexcCritical5 2 5 5 2" xfId="3505"/>
    <cellStyle name="SAPBEXexcCritical5 2 5 6" xfId="3506"/>
    <cellStyle name="SAPBEXexcCritical5 2 5 6 2" xfId="3507"/>
    <cellStyle name="SAPBEXexcCritical5 2 5 7" xfId="3508"/>
    <cellStyle name="SAPBEXexcCritical5 2 6" xfId="3509"/>
    <cellStyle name="SAPBEXexcCritical5 2 6 2" xfId="3510"/>
    <cellStyle name="SAPBEXexcCritical5 2 7" xfId="3511"/>
    <cellStyle name="SAPBEXexcCritical5 2 7 2" xfId="3512"/>
    <cellStyle name="SAPBEXexcCritical5 2 8" xfId="3513"/>
    <cellStyle name="SAPBEXexcCritical5 2 8 2" xfId="3514"/>
    <cellStyle name="SAPBEXexcCritical5 2 9" xfId="3515"/>
    <cellStyle name="SAPBEXexcCritical5 2 9 2" xfId="3516"/>
    <cellStyle name="SAPBEXexcCritical5 3" xfId="3517"/>
    <cellStyle name="SAPBEXexcCritical5 3 10" xfId="3518"/>
    <cellStyle name="SAPBEXexcCritical5 3 2" xfId="3519"/>
    <cellStyle name="SAPBEXexcCritical5 3 2 2" xfId="3520"/>
    <cellStyle name="SAPBEXexcCritical5 3 2 2 2" xfId="3521"/>
    <cellStyle name="SAPBEXexcCritical5 3 2 3" xfId="3522"/>
    <cellStyle name="SAPBEXexcCritical5 3 2 3 2" xfId="3523"/>
    <cellStyle name="SAPBEXexcCritical5 3 2 4" xfId="3524"/>
    <cellStyle name="SAPBEXexcCritical5 3 2 4 2" xfId="3525"/>
    <cellStyle name="SAPBEXexcCritical5 3 2 5" xfId="3526"/>
    <cellStyle name="SAPBEXexcCritical5 3 2 5 2" xfId="3527"/>
    <cellStyle name="SAPBEXexcCritical5 3 2 6" xfId="3528"/>
    <cellStyle name="SAPBEXexcCritical5 3 2 6 2" xfId="3529"/>
    <cellStyle name="SAPBEXexcCritical5 3 2 7" xfId="3530"/>
    <cellStyle name="SAPBEXexcCritical5 3 3" xfId="3531"/>
    <cellStyle name="SAPBEXexcCritical5 3 3 2" xfId="3532"/>
    <cellStyle name="SAPBEXexcCritical5 3 3 2 2" xfId="3533"/>
    <cellStyle name="SAPBEXexcCritical5 3 3 3" xfId="3534"/>
    <cellStyle name="SAPBEXexcCritical5 3 3 3 2" xfId="3535"/>
    <cellStyle name="SAPBEXexcCritical5 3 3 4" xfId="3536"/>
    <cellStyle name="SAPBEXexcCritical5 3 3 4 2" xfId="3537"/>
    <cellStyle name="SAPBEXexcCritical5 3 3 5" xfId="3538"/>
    <cellStyle name="SAPBEXexcCritical5 3 3 5 2" xfId="3539"/>
    <cellStyle name="SAPBEXexcCritical5 3 3 6" xfId="3540"/>
    <cellStyle name="SAPBEXexcCritical5 3 3 6 2" xfId="3541"/>
    <cellStyle name="SAPBEXexcCritical5 3 3 7" xfId="3542"/>
    <cellStyle name="SAPBEXexcCritical5 3 4" xfId="3543"/>
    <cellStyle name="SAPBEXexcCritical5 3 4 2" xfId="3544"/>
    <cellStyle name="SAPBEXexcCritical5 3 4 2 2" xfId="3545"/>
    <cellStyle name="SAPBEXexcCritical5 3 4 3" xfId="3546"/>
    <cellStyle name="SAPBEXexcCritical5 3 4 3 2" xfId="3547"/>
    <cellStyle name="SAPBEXexcCritical5 3 4 4" xfId="3548"/>
    <cellStyle name="SAPBEXexcCritical5 3 4 4 2" xfId="3549"/>
    <cellStyle name="SAPBEXexcCritical5 3 4 5" xfId="3550"/>
    <cellStyle name="SAPBEXexcCritical5 3 4 5 2" xfId="3551"/>
    <cellStyle name="SAPBEXexcCritical5 3 4 6" xfId="3552"/>
    <cellStyle name="SAPBEXexcCritical5 3 4 6 2" xfId="3553"/>
    <cellStyle name="SAPBEXexcCritical5 3 4 7" xfId="3554"/>
    <cellStyle name="SAPBEXexcCritical5 3 5" xfId="3555"/>
    <cellStyle name="SAPBEXexcCritical5 3 5 2" xfId="3556"/>
    <cellStyle name="SAPBEXexcCritical5 3 6" xfId="3557"/>
    <cellStyle name="SAPBEXexcCritical5 3 6 2" xfId="3558"/>
    <cellStyle name="SAPBEXexcCritical5 3 7" xfId="3559"/>
    <cellStyle name="SAPBEXexcCritical5 3 7 2" xfId="3560"/>
    <cellStyle name="SAPBEXexcCritical5 3 8" xfId="3561"/>
    <cellStyle name="SAPBEXexcCritical5 3 8 2" xfId="3562"/>
    <cellStyle name="SAPBEXexcCritical5 3 9" xfId="3563"/>
    <cellStyle name="SAPBEXexcCritical5 3 9 2" xfId="3564"/>
    <cellStyle name="SAPBEXexcCritical5 4" xfId="3565"/>
    <cellStyle name="SAPBEXexcCritical5 4 2" xfId="3566"/>
    <cellStyle name="SAPBEXexcCritical5 4 2 2" xfId="3567"/>
    <cellStyle name="SAPBEXexcCritical5 4 3" xfId="3568"/>
    <cellStyle name="SAPBEXexcCritical5 4 3 2" xfId="3569"/>
    <cellStyle name="SAPBEXexcCritical5 4 4" xfId="3570"/>
    <cellStyle name="SAPBEXexcCritical5 4 4 2" xfId="3571"/>
    <cellStyle name="SAPBEXexcCritical5 4 5" xfId="3572"/>
    <cellStyle name="SAPBEXexcCritical5 4 5 2" xfId="3573"/>
    <cellStyle name="SAPBEXexcCritical5 4 6" xfId="3574"/>
    <cellStyle name="SAPBEXexcCritical5 4 6 2" xfId="3575"/>
    <cellStyle name="SAPBEXexcCritical5 4 7" xfId="3576"/>
    <cellStyle name="SAPBEXexcCritical5 5" xfId="3577"/>
    <cellStyle name="SAPBEXexcCritical5 5 2" xfId="3578"/>
    <cellStyle name="SAPBEXexcCritical5 5 2 2" xfId="3579"/>
    <cellStyle name="SAPBEXexcCritical5 5 3" xfId="3580"/>
    <cellStyle name="SAPBEXexcCritical5 5 3 2" xfId="3581"/>
    <cellStyle name="SAPBEXexcCritical5 5 4" xfId="3582"/>
    <cellStyle name="SAPBEXexcCritical5 5 4 2" xfId="3583"/>
    <cellStyle name="SAPBEXexcCritical5 5 5" xfId="3584"/>
    <cellStyle name="SAPBEXexcCritical5 5 5 2" xfId="3585"/>
    <cellStyle name="SAPBEXexcCritical5 5 6" xfId="3586"/>
    <cellStyle name="SAPBEXexcCritical5 5 6 2" xfId="3587"/>
    <cellStyle name="SAPBEXexcCritical5 5 7" xfId="3588"/>
    <cellStyle name="SAPBEXexcCritical5 6" xfId="3589"/>
    <cellStyle name="SAPBEXexcCritical5 6 2" xfId="3590"/>
    <cellStyle name="SAPBEXexcCritical5 6 2 2" xfId="3591"/>
    <cellStyle name="SAPBEXexcCritical5 6 3" xfId="3592"/>
    <cellStyle name="SAPBEXexcCritical5 6 3 2" xfId="3593"/>
    <cellStyle name="SAPBEXexcCritical5 6 4" xfId="3594"/>
    <cellStyle name="SAPBEXexcCritical5 6 4 2" xfId="3595"/>
    <cellStyle name="SAPBEXexcCritical5 6 5" xfId="3596"/>
    <cellStyle name="SAPBEXexcCritical5 6 5 2" xfId="3597"/>
    <cellStyle name="SAPBEXexcCritical5 6 6" xfId="3598"/>
    <cellStyle name="SAPBEXexcCritical5 6 6 2" xfId="3599"/>
    <cellStyle name="SAPBEXexcCritical5 6 7" xfId="3600"/>
    <cellStyle name="SAPBEXexcCritical5 7" xfId="3601"/>
    <cellStyle name="SAPBEXexcCritical5 7 2" xfId="3602"/>
    <cellStyle name="SAPBEXexcCritical5 8" xfId="3603"/>
    <cellStyle name="SAPBEXexcCritical5 8 2" xfId="3604"/>
    <cellStyle name="SAPBEXexcCritical5 9" xfId="3605"/>
    <cellStyle name="SAPBEXexcCritical5 9 2" xfId="3606"/>
    <cellStyle name="SAPBEXexcCritical6" xfId="464"/>
    <cellStyle name="SAPBEXexcCritical6 10" xfId="3607"/>
    <cellStyle name="SAPBEXexcCritical6 10 2" xfId="3608"/>
    <cellStyle name="SAPBEXexcCritical6 11" xfId="3609"/>
    <cellStyle name="SAPBEXexcCritical6 12" xfId="3610"/>
    <cellStyle name="SAPBEXexcCritical6 13" xfId="3611"/>
    <cellStyle name="SAPBEXexcCritical6 14" xfId="3612"/>
    <cellStyle name="SAPBEXexcCritical6 15" xfId="3613"/>
    <cellStyle name="SAPBEXexcCritical6 2" xfId="3614"/>
    <cellStyle name="SAPBEXexcCritical6 2 10" xfId="3615"/>
    <cellStyle name="SAPBEXexcCritical6 2 11" xfId="3616"/>
    <cellStyle name="SAPBEXexcCritical6 2 12" xfId="3617"/>
    <cellStyle name="SAPBEXexcCritical6 2 13" xfId="3618"/>
    <cellStyle name="SAPBEXexcCritical6 2 14" xfId="3619"/>
    <cellStyle name="SAPBEXexcCritical6 2 2" xfId="3620"/>
    <cellStyle name="SAPBEXexcCritical6 2 2 10" xfId="3621"/>
    <cellStyle name="SAPBEXexcCritical6 2 2 2" xfId="3622"/>
    <cellStyle name="SAPBEXexcCritical6 2 2 2 2" xfId="3623"/>
    <cellStyle name="SAPBEXexcCritical6 2 2 2 2 2" xfId="3624"/>
    <cellStyle name="SAPBEXexcCritical6 2 2 2 3" xfId="3625"/>
    <cellStyle name="SAPBEXexcCritical6 2 2 2 3 2" xfId="3626"/>
    <cellStyle name="SAPBEXexcCritical6 2 2 2 4" xfId="3627"/>
    <cellStyle name="SAPBEXexcCritical6 2 2 2 4 2" xfId="3628"/>
    <cellStyle name="SAPBEXexcCritical6 2 2 2 5" xfId="3629"/>
    <cellStyle name="SAPBEXexcCritical6 2 2 2 5 2" xfId="3630"/>
    <cellStyle name="SAPBEXexcCritical6 2 2 2 6" xfId="3631"/>
    <cellStyle name="SAPBEXexcCritical6 2 2 2 6 2" xfId="3632"/>
    <cellStyle name="SAPBEXexcCritical6 2 2 2 7" xfId="3633"/>
    <cellStyle name="SAPBEXexcCritical6 2 2 3" xfId="3634"/>
    <cellStyle name="SAPBEXexcCritical6 2 2 3 2" xfId="3635"/>
    <cellStyle name="SAPBEXexcCritical6 2 2 3 2 2" xfId="3636"/>
    <cellStyle name="SAPBEXexcCritical6 2 2 3 3" xfId="3637"/>
    <cellStyle name="SAPBEXexcCritical6 2 2 3 3 2" xfId="3638"/>
    <cellStyle name="SAPBEXexcCritical6 2 2 3 4" xfId="3639"/>
    <cellStyle name="SAPBEXexcCritical6 2 2 3 4 2" xfId="3640"/>
    <cellStyle name="SAPBEXexcCritical6 2 2 3 5" xfId="3641"/>
    <cellStyle name="SAPBEXexcCritical6 2 2 3 5 2" xfId="3642"/>
    <cellStyle name="SAPBEXexcCritical6 2 2 3 6" xfId="3643"/>
    <cellStyle name="SAPBEXexcCritical6 2 2 3 6 2" xfId="3644"/>
    <cellStyle name="SAPBEXexcCritical6 2 2 3 7" xfId="3645"/>
    <cellStyle name="SAPBEXexcCritical6 2 2 4" xfId="3646"/>
    <cellStyle name="SAPBEXexcCritical6 2 2 4 2" xfId="3647"/>
    <cellStyle name="SAPBEXexcCritical6 2 2 4 2 2" xfId="3648"/>
    <cellStyle name="SAPBEXexcCritical6 2 2 4 3" xfId="3649"/>
    <cellStyle name="SAPBEXexcCritical6 2 2 4 3 2" xfId="3650"/>
    <cellStyle name="SAPBEXexcCritical6 2 2 4 4" xfId="3651"/>
    <cellStyle name="SAPBEXexcCritical6 2 2 4 4 2" xfId="3652"/>
    <cellStyle name="SAPBEXexcCritical6 2 2 4 5" xfId="3653"/>
    <cellStyle name="SAPBEXexcCritical6 2 2 4 5 2" xfId="3654"/>
    <cellStyle name="SAPBEXexcCritical6 2 2 4 6" xfId="3655"/>
    <cellStyle name="SAPBEXexcCritical6 2 2 4 6 2" xfId="3656"/>
    <cellStyle name="SAPBEXexcCritical6 2 2 4 7" xfId="3657"/>
    <cellStyle name="SAPBEXexcCritical6 2 2 5" xfId="3658"/>
    <cellStyle name="SAPBEXexcCritical6 2 2 5 2" xfId="3659"/>
    <cellStyle name="SAPBEXexcCritical6 2 2 6" xfId="3660"/>
    <cellStyle name="SAPBEXexcCritical6 2 2 6 2" xfId="3661"/>
    <cellStyle name="SAPBEXexcCritical6 2 2 7" xfId="3662"/>
    <cellStyle name="SAPBEXexcCritical6 2 2 7 2" xfId="3663"/>
    <cellStyle name="SAPBEXexcCritical6 2 2 8" xfId="3664"/>
    <cellStyle name="SAPBEXexcCritical6 2 2 8 2" xfId="3665"/>
    <cellStyle name="SAPBEXexcCritical6 2 2 9" xfId="3666"/>
    <cellStyle name="SAPBEXexcCritical6 2 2 9 2" xfId="3667"/>
    <cellStyle name="SAPBEXexcCritical6 2 3" xfId="3668"/>
    <cellStyle name="SAPBEXexcCritical6 2 3 2" xfId="3669"/>
    <cellStyle name="SAPBEXexcCritical6 2 3 2 2" xfId="3670"/>
    <cellStyle name="SAPBEXexcCritical6 2 3 3" xfId="3671"/>
    <cellStyle name="SAPBEXexcCritical6 2 3 3 2" xfId="3672"/>
    <cellStyle name="SAPBEXexcCritical6 2 3 4" xfId="3673"/>
    <cellStyle name="SAPBEXexcCritical6 2 3 4 2" xfId="3674"/>
    <cellStyle name="SAPBEXexcCritical6 2 3 5" xfId="3675"/>
    <cellStyle name="SAPBEXexcCritical6 2 3 5 2" xfId="3676"/>
    <cellStyle name="SAPBEXexcCritical6 2 3 6" xfId="3677"/>
    <cellStyle name="SAPBEXexcCritical6 2 3 6 2" xfId="3678"/>
    <cellStyle name="SAPBEXexcCritical6 2 3 7" xfId="3679"/>
    <cellStyle name="SAPBEXexcCritical6 2 4" xfId="3680"/>
    <cellStyle name="SAPBEXexcCritical6 2 4 2" xfId="3681"/>
    <cellStyle name="SAPBEXexcCritical6 2 4 2 2" xfId="3682"/>
    <cellStyle name="SAPBEXexcCritical6 2 4 3" xfId="3683"/>
    <cellStyle name="SAPBEXexcCritical6 2 4 3 2" xfId="3684"/>
    <cellStyle name="SAPBEXexcCritical6 2 4 4" xfId="3685"/>
    <cellStyle name="SAPBEXexcCritical6 2 4 4 2" xfId="3686"/>
    <cellStyle name="SAPBEXexcCritical6 2 4 5" xfId="3687"/>
    <cellStyle name="SAPBEXexcCritical6 2 4 5 2" xfId="3688"/>
    <cellStyle name="SAPBEXexcCritical6 2 4 6" xfId="3689"/>
    <cellStyle name="SAPBEXexcCritical6 2 4 6 2" xfId="3690"/>
    <cellStyle name="SAPBEXexcCritical6 2 4 7" xfId="3691"/>
    <cellStyle name="SAPBEXexcCritical6 2 5" xfId="3692"/>
    <cellStyle name="SAPBEXexcCritical6 2 5 2" xfId="3693"/>
    <cellStyle name="SAPBEXexcCritical6 2 5 2 2" xfId="3694"/>
    <cellStyle name="SAPBEXexcCritical6 2 5 3" xfId="3695"/>
    <cellStyle name="SAPBEXexcCritical6 2 5 3 2" xfId="3696"/>
    <cellStyle name="SAPBEXexcCritical6 2 5 4" xfId="3697"/>
    <cellStyle name="SAPBEXexcCritical6 2 5 4 2" xfId="3698"/>
    <cellStyle name="SAPBEXexcCritical6 2 5 5" xfId="3699"/>
    <cellStyle name="SAPBEXexcCritical6 2 5 5 2" xfId="3700"/>
    <cellStyle name="SAPBEXexcCritical6 2 5 6" xfId="3701"/>
    <cellStyle name="SAPBEXexcCritical6 2 5 6 2" xfId="3702"/>
    <cellStyle name="SAPBEXexcCritical6 2 5 7" xfId="3703"/>
    <cellStyle name="SAPBEXexcCritical6 2 6" xfId="3704"/>
    <cellStyle name="SAPBEXexcCritical6 2 6 2" xfId="3705"/>
    <cellStyle name="SAPBEXexcCritical6 2 7" xfId="3706"/>
    <cellStyle name="SAPBEXexcCritical6 2 7 2" xfId="3707"/>
    <cellStyle name="SAPBEXexcCritical6 2 8" xfId="3708"/>
    <cellStyle name="SAPBEXexcCritical6 2 8 2" xfId="3709"/>
    <cellStyle name="SAPBEXexcCritical6 2 9" xfId="3710"/>
    <cellStyle name="SAPBEXexcCritical6 2 9 2" xfId="3711"/>
    <cellStyle name="SAPBEXexcCritical6 3" xfId="3712"/>
    <cellStyle name="SAPBEXexcCritical6 3 10" xfId="3713"/>
    <cellStyle name="SAPBEXexcCritical6 3 2" xfId="3714"/>
    <cellStyle name="SAPBEXexcCritical6 3 2 2" xfId="3715"/>
    <cellStyle name="SAPBEXexcCritical6 3 2 2 2" xfId="3716"/>
    <cellStyle name="SAPBEXexcCritical6 3 2 3" xfId="3717"/>
    <cellStyle name="SAPBEXexcCritical6 3 2 3 2" xfId="3718"/>
    <cellStyle name="SAPBEXexcCritical6 3 2 4" xfId="3719"/>
    <cellStyle name="SAPBEXexcCritical6 3 2 4 2" xfId="3720"/>
    <cellStyle name="SAPBEXexcCritical6 3 2 5" xfId="3721"/>
    <cellStyle name="SAPBEXexcCritical6 3 2 5 2" xfId="3722"/>
    <cellStyle name="SAPBEXexcCritical6 3 2 6" xfId="3723"/>
    <cellStyle name="SAPBEXexcCritical6 3 2 6 2" xfId="3724"/>
    <cellStyle name="SAPBEXexcCritical6 3 2 7" xfId="3725"/>
    <cellStyle name="SAPBEXexcCritical6 3 3" xfId="3726"/>
    <cellStyle name="SAPBEXexcCritical6 3 3 2" xfId="3727"/>
    <cellStyle name="SAPBEXexcCritical6 3 3 2 2" xfId="3728"/>
    <cellStyle name="SAPBEXexcCritical6 3 3 3" xfId="3729"/>
    <cellStyle name="SAPBEXexcCritical6 3 3 3 2" xfId="3730"/>
    <cellStyle name="SAPBEXexcCritical6 3 3 4" xfId="3731"/>
    <cellStyle name="SAPBEXexcCritical6 3 3 4 2" xfId="3732"/>
    <cellStyle name="SAPBEXexcCritical6 3 3 5" xfId="3733"/>
    <cellStyle name="SAPBEXexcCritical6 3 3 5 2" xfId="3734"/>
    <cellStyle name="SAPBEXexcCritical6 3 3 6" xfId="3735"/>
    <cellStyle name="SAPBEXexcCritical6 3 3 6 2" xfId="3736"/>
    <cellStyle name="SAPBEXexcCritical6 3 3 7" xfId="3737"/>
    <cellStyle name="SAPBEXexcCritical6 3 4" xfId="3738"/>
    <cellStyle name="SAPBEXexcCritical6 3 4 2" xfId="3739"/>
    <cellStyle name="SAPBEXexcCritical6 3 4 2 2" xfId="3740"/>
    <cellStyle name="SAPBEXexcCritical6 3 4 3" xfId="3741"/>
    <cellStyle name="SAPBEXexcCritical6 3 4 3 2" xfId="3742"/>
    <cellStyle name="SAPBEXexcCritical6 3 4 4" xfId="3743"/>
    <cellStyle name="SAPBEXexcCritical6 3 4 4 2" xfId="3744"/>
    <cellStyle name="SAPBEXexcCritical6 3 4 5" xfId="3745"/>
    <cellStyle name="SAPBEXexcCritical6 3 4 5 2" xfId="3746"/>
    <cellStyle name="SAPBEXexcCritical6 3 4 6" xfId="3747"/>
    <cellStyle name="SAPBEXexcCritical6 3 4 6 2" xfId="3748"/>
    <cellStyle name="SAPBEXexcCritical6 3 4 7" xfId="3749"/>
    <cellStyle name="SAPBEXexcCritical6 3 5" xfId="3750"/>
    <cellStyle name="SAPBEXexcCritical6 3 5 2" xfId="3751"/>
    <cellStyle name="SAPBEXexcCritical6 3 6" xfId="3752"/>
    <cellStyle name="SAPBEXexcCritical6 3 6 2" xfId="3753"/>
    <cellStyle name="SAPBEXexcCritical6 3 7" xfId="3754"/>
    <cellStyle name="SAPBEXexcCritical6 3 7 2" xfId="3755"/>
    <cellStyle name="SAPBEXexcCritical6 3 8" xfId="3756"/>
    <cellStyle name="SAPBEXexcCritical6 3 8 2" xfId="3757"/>
    <cellStyle name="SAPBEXexcCritical6 3 9" xfId="3758"/>
    <cellStyle name="SAPBEXexcCritical6 3 9 2" xfId="3759"/>
    <cellStyle name="SAPBEXexcCritical6 4" xfId="3760"/>
    <cellStyle name="SAPBEXexcCritical6 4 2" xfId="3761"/>
    <cellStyle name="SAPBEXexcCritical6 4 2 2" xfId="3762"/>
    <cellStyle name="SAPBEXexcCritical6 4 3" xfId="3763"/>
    <cellStyle name="SAPBEXexcCritical6 4 3 2" xfId="3764"/>
    <cellStyle name="SAPBEXexcCritical6 4 4" xfId="3765"/>
    <cellStyle name="SAPBEXexcCritical6 4 4 2" xfId="3766"/>
    <cellStyle name="SAPBEXexcCritical6 4 5" xfId="3767"/>
    <cellStyle name="SAPBEXexcCritical6 4 5 2" xfId="3768"/>
    <cellStyle name="SAPBEXexcCritical6 4 6" xfId="3769"/>
    <cellStyle name="SAPBEXexcCritical6 4 6 2" xfId="3770"/>
    <cellStyle name="SAPBEXexcCritical6 4 7" xfId="3771"/>
    <cellStyle name="SAPBEXexcCritical6 5" xfId="3772"/>
    <cellStyle name="SAPBEXexcCritical6 5 2" xfId="3773"/>
    <cellStyle name="SAPBEXexcCritical6 5 2 2" xfId="3774"/>
    <cellStyle name="SAPBEXexcCritical6 5 3" xfId="3775"/>
    <cellStyle name="SAPBEXexcCritical6 5 3 2" xfId="3776"/>
    <cellStyle name="SAPBEXexcCritical6 5 4" xfId="3777"/>
    <cellStyle name="SAPBEXexcCritical6 5 4 2" xfId="3778"/>
    <cellStyle name="SAPBEXexcCritical6 5 5" xfId="3779"/>
    <cellStyle name="SAPBEXexcCritical6 5 5 2" xfId="3780"/>
    <cellStyle name="SAPBEXexcCritical6 5 6" xfId="3781"/>
    <cellStyle name="SAPBEXexcCritical6 5 6 2" xfId="3782"/>
    <cellStyle name="SAPBEXexcCritical6 5 7" xfId="3783"/>
    <cellStyle name="SAPBEXexcCritical6 6" xfId="3784"/>
    <cellStyle name="SAPBEXexcCritical6 6 2" xfId="3785"/>
    <cellStyle name="SAPBEXexcCritical6 6 2 2" xfId="3786"/>
    <cellStyle name="SAPBEXexcCritical6 6 3" xfId="3787"/>
    <cellStyle name="SAPBEXexcCritical6 6 3 2" xfId="3788"/>
    <cellStyle name="SAPBEXexcCritical6 6 4" xfId="3789"/>
    <cellStyle name="SAPBEXexcCritical6 6 4 2" xfId="3790"/>
    <cellStyle name="SAPBEXexcCritical6 6 5" xfId="3791"/>
    <cellStyle name="SAPBEXexcCritical6 6 5 2" xfId="3792"/>
    <cellStyle name="SAPBEXexcCritical6 6 6" xfId="3793"/>
    <cellStyle name="SAPBEXexcCritical6 6 6 2" xfId="3794"/>
    <cellStyle name="SAPBEXexcCritical6 6 7" xfId="3795"/>
    <cellStyle name="SAPBEXexcCritical6 7" xfId="3796"/>
    <cellStyle name="SAPBEXexcCritical6 7 2" xfId="3797"/>
    <cellStyle name="SAPBEXexcCritical6 8" xfId="3798"/>
    <cellStyle name="SAPBEXexcCritical6 8 2" xfId="3799"/>
    <cellStyle name="SAPBEXexcCritical6 9" xfId="3800"/>
    <cellStyle name="SAPBEXexcCritical6 9 2" xfId="3801"/>
    <cellStyle name="SAPBEXexcGood1" xfId="465"/>
    <cellStyle name="SAPBEXexcGood1 10" xfId="3802"/>
    <cellStyle name="SAPBEXexcGood1 10 2" xfId="3803"/>
    <cellStyle name="SAPBEXexcGood1 11" xfId="3804"/>
    <cellStyle name="SAPBEXexcGood1 12" xfId="3805"/>
    <cellStyle name="SAPBEXexcGood1 13" xfId="3806"/>
    <cellStyle name="SAPBEXexcGood1 14" xfId="3807"/>
    <cellStyle name="SAPBEXexcGood1 15" xfId="3808"/>
    <cellStyle name="SAPBEXexcGood1 2" xfId="3809"/>
    <cellStyle name="SAPBEXexcGood1 2 10" xfId="3810"/>
    <cellStyle name="SAPBEXexcGood1 2 11" xfId="3811"/>
    <cellStyle name="SAPBEXexcGood1 2 12" xfId="3812"/>
    <cellStyle name="SAPBEXexcGood1 2 13" xfId="3813"/>
    <cellStyle name="SAPBEXexcGood1 2 14" xfId="3814"/>
    <cellStyle name="SAPBEXexcGood1 2 2" xfId="3815"/>
    <cellStyle name="SAPBEXexcGood1 2 2 10" xfId="3816"/>
    <cellStyle name="SAPBEXexcGood1 2 2 2" xfId="3817"/>
    <cellStyle name="SAPBEXexcGood1 2 2 2 2" xfId="3818"/>
    <cellStyle name="SAPBEXexcGood1 2 2 2 2 2" xfId="3819"/>
    <cellStyle name="SAPBEXexcGood1 2 2 2 3" xfId="3820"/>
    <cellStyle name="SAPBEXexcGood1 2 2 2 3 2" xfId="3821"/>
    <cellStyle name="SAPBEXexcGood1 2 2 2 4" xfId="3822"/>
    <cellStyle name="SAPBEXexcGood1 2 2 2 4 2" xfId="3823"/>
    <cellStyle name="SAPBEXexcGood1 2 2 2 5" xfId="3824"/>
    <cellStyle name="SAPBEXexcGood1 2 2 2 5 2" xfId="3825"/>
    <cellStyle name="SAPBEXexcGood1 2 2 2 6" xfId="3826"/>
    <cellStyle name="SAPBEXexcGood1 2 2 2 6 2" xfId="3827"/>
    <cellStyle name="SAPBEXexcGood1 2 2 2 7" xfId="3828"/>
    <cellStyle name="SAPBEXexcGood1 2 2 3" xfId="3829"/>
    <cellStyle name="SAPBEXexcGood1 2 2 3 2" xfId="3830"/>
    <cellStyle name="SAPBEXexcGood1 2 2 3 2 2" xfId="3831"/>
    <cellStyle name="SAPBEXexcGood1 2 2 3 3" xfId="3832"/>
    <cellStyle name="SAPBEXexcGood1 2 2 3 3 2" xfId="3833"/>
    <cellStyle name="SAPBEXexcGood1 2 2 3 4" xfId="3834"/>
    <cellStyle name="SAPBEXexcGood1 2 2 3 4 2" xfId="3835"/>
    <cellStyle name="SAPBEXexcGood1 2 2 3 5" xfId="3836"/>
    <cellStyle name="SAPBEXexcGood1 2 2 3 5 2" xfId="3837"/>
    <cellStyle name="SAPBEXexcGood1 2 2 3 6" xfId="3838"/>
    <cellStyle name="SAPBEXexcGood1 2 2 3 6 2" xfId="3839"/>
    <cellStyle name="SAPBEXexcGood1 2 2 3 7" xfId="3840"/>
    <cellStyle name="SAPBEXexcGood1 2 2 4" xfId="3841"/>
    <cellStyle name="SAPBEXexcGood1 2 2 4 2" xfId="3842"/>
    <cellStyle name="SAPBEXexcGood1 2 2 4 2 2" xfId="3843"/>
    <cellStyle name="SAPBEXexcGood1 2 2 4 3" xfId="3844"/>
    <cellStyle name="SAPBEXexcGood1 2 2 4 3 2" xfId="3845"/>
    <cellStyle name="SAPBEXexcGood1 2 2 4 4" xfId="3846"/>
    <cellStyle name="SAPBEXexcGood1 2 2 4 4 2" xfId="3847"/>
    <cellStyle name="SAPBEXexcGood1 2 2 4 5" xfId="3848"/>
    <cellStyle name="SAPBEXexcGood1 2 2 4 5 2" xfId="3849"/>
    <cellStyle name="SAPBEXexcGood1 2 2 4 6" xfId="3850"/>
    <cellStyle name="SAPBEXexcGood1 2 2 4 6 2" xfId="3851"/>
    <cellStyle name="SAPBEXexcGood1 2 2 4 7" xfId="3852"/>
    <cellStyle name="SAPBEXexcGood1 2 2 5" xfId="3853"/>
    <cellStyle name="SAPBEXexcGood1 2 2 5 2" xfId="3854"/>
    <cellStyle name="SAPBEXexcGood1 2 2 6" xfId="3855"/>
    <cellStyle name="SAPBEXexcGood1 2 2 6 2" xfId="3856"/>
    <cellStyle name="SAPBEXexcGood1 2 2 7" xfId="3857"/>
    <cellStyle name="SAPBEXexcGood1 2 2 7 2" xfId="3858"/>
    <cellStyle name="SAPBEXexcGood1 2 2 8" xfId="3859"/>
    <cellStyle name="SAPBEXexcGood1 2 2 8 2" xfId="3860"/>
    <cellStyle name="SAPBEXexcGood1 2 2 9" xfId="3861"/>
    <cellStyle name="SAPBEXexcGood1 2 2 9 2" xfId="3862"/>
    <cellStyle name="SAPBEXexcGood1 2 3" xfId="3863"/>
    <cellStyle name="SAPBEXexcGood1 2 3 2" xfId="3864"/>
    <cellStyle name="SAPBEXexcGood1 2 3 2 2" xfId="3865"/>
    <cellStyle name="SAPBEXexcGood1 2 3 3" xfId="3866"/>
    <cellStyle name="SAPBEXexcGood1 2 3 3 2" xfId="3867"/>
    <cellStyle name="SAPBEXexcGood1 2 3 4" xfId="3868"/>
    <cellStyle name="SAPBEXexcGood1 2 3 4 2" xfId="3869"/>
    <cellStyle name="SAPBEXexcGood1 2 3 5" xfId="3870"/>
    <cellStyle name="SAPBEXexcGood1 2 3 5 2" xfId="3871"/>
    <cellStyle name="SAPBEXexcGood1 2 3 6" xfId="3872"/>
    <cellStyle name="SAPBEXexcGood1 2 3 6 2" xfId="3873"/>
    <cellStyle name="SAPBEXexcGood1 2 3 7" xfId="3874"/>
    <cellStyle name="SAPBEXexcGood1 2 4" xfId="3875"/>
    <cellStyle name="SAPBEXexcGood1 2 4 2" xfId="3876"/>
    <cellStyle name="SAPBEXexcGood1 2 4 2 2" xfId="3877"/>
    <cellStyle name="SAPBEXexcGood1 2 4 3" xfId="3878"/>
    <cellStyle name="SAPBEXexcGood1 2 4 3 2" xfId="3879"/>
    <cellStyle name="SAPBEXexcGood1 2 4 4" xfId="3880"/>
    <cellStyle name="SAPBEXexcGood1 2 4 4 2" xfId="3881"/>
    <cellStyle name="SAPBEXexcGood1 2 4 5" xfId="3882"/>
    <cellStyle name="SAPBEXexcGood1 2 4 5 2" xfId="3883"/>
    <cellStyle name="SAPBEXexcGood1 2 4 6" xfId="3884"/>
    <cellStyle name="SAPBEXexcGood1 2 4 6 2" xfId="3885"/>
    <cellStyle name="SAPBEXexcGood1 2 4 7" xfId="3886"/>
    <cellStyle name="SAPBEXexcGood1 2 5" xfId="3887"/>
    <cellStyle name="SAPBEXexcGood1 2 5 2" xfId="3888"/>
    <cellStyle name="SAPBEXexcGood1 2 5 2 2" xfId="3889"/>
    <cellStyle name="SAPBEXexcGood1 2 5 3" xfId="3890"/>
    <cellStyle name="SAPBEXexcGood1 2 5 3 2" xfId="3891"/>
    <cellStyle name="SAPBEXexcGood1 2 5 4" xfId="3892"/>
    <cellStyle name="SAPBEXexcGood1 2 5 4 2" xfId="3893"/>
    <cellStyle name="SAPBEXexcGood1 2 5 5" xfId="3894"/>
    <cellStyle name="SAPBEXexcGood1 2 5 5 2" xfId="3895"/>
    <cellStyle name="SAPBEXexcGood1 2 5 6" xfId="3896"/>
    <cellStyle name="SAPBEXexcGood1 2 5 6 2" xfId="3897"/>
    <cellStyle name="SAPBEXexcGood1 2 5 7" xfId="3898"/>
    <cellStyle name="SAPBEXexcGood1 2 6" xfId="3899"/>
    <cellStyle name="SAPBEXexcGood1 2 6 2" xfId="3900"/>
    <cellStyle name="SAPBEXexcGood1 2 7" xfId="3901"/>
    <cellStyle name="SAPBEXexcGood1 2 7 2" xfId="3902"/>
    <cellStyle name="SAPBEXexcGood1 2 8" xfId="3903"/>
    <cellStyle name="SAPBEXexcGood1 2 8 2" xfId="3904"/>
    <cellStyle name="SAPBEXexcGood1 2 9" xfId="3905"/>
    <cellStyle name="SAPBEXexcGood1 2 9 2" xfId="3906"/>
    <cellStyle name="SAPBEXexcGood1 3" xfId="3907"/>
    <cellStyle name="SAPBEXexcGood1 3 10" xfId="3908"/>
    <cellStyle name="SAPBEXexcGood1 3 2" xfId="3909"/>
    <cellStyle name="SAPBEXexcGood1 3 2 2" xfId="3910"/>
    <cellStyle name="SAPBEXexcGood1 3 2 2 2" xfId="3911"/>
    <cellStyle name="SAPBEXexcGood1 3 2 3" xfId="3912"/>
    <cellStyle name="SAPBEXexcGood1 3 2 3 2" xfId="3913"/>
    <cellStyle name="SAPBEXexcGood1 3 2 4" xfId="3914"/>
    <cellStyle name="SAPBEXexcGood1 3 2 4 2" xfId="3915"/>
    <cellStyle name="SAPBEXexcGood1 3 2 5" xfId="3916"/>
    <cellStyle name="SAPBEXexcGood1 3 2 5 2" xfId="3917"/>
    <cellStyle name="SAPBEXexcGood1 3 2 6" xfId="3918"/>
    <cellStyle name="SAPBEXexcGood1 3 2 6 2" xfId="3919"/>
    <cellStyle name="SAPBEXexcGood1 3 2 7" xfId="3920"/>
    <cellStyle name="SAPBEXexcGood1 3 3" xfId="3921"/>
    <cellStyle name="SAPBEXexcGood1 3 3 2" xfId="3922"/>
    <cellStyle name="SAPBEXexcGood1 3 3 2 2" xfId="3923"/>
    <cellStyle name="SAPBEXexcGood1 3 3 3" xfId="3924"/>
    <cellStyle name="SAPBEXexcGood1 3 3 3 2" xfId="3925"/>
    <cellStyle name="SAPBEXexcGood1 3 3 4" xfId="3926"/>
    <cellStyle name="SAPBEXexcGood1 3 3 4 2" xfId="3927"/>
    <cellStyle name="SAPBEXexcGood1 3 3 5" xfId="3928"/>
    <cellStyle name="SAPBEXexcGood1 3 3 5 2" xfId="3929"/>
    <cellStyle name="SAPBEXexcGood1 3 3 6" xfId="3930"/>
    <cellStyle name="SAPBEXexcGood1 3 3 6 2" xfId="3931"/>
    <cellStyle name="SAPBEXexcGood1 3 3 7" xfId="3932"/>
    <cellStyle name="SAPBEXexcGood1 3 4" xfId="3933"/>
    <cellStyle name="SAPBEXexcGood1 3 4 2" xfId="3934"/>
    <cellStyle name="SAPBEXexcGood1 3 4 2 2" xfId="3935"/>
    <cellStyle name="SAPBEXexcGood1 3 4 3" xfId="3936"/>
    <cellStyle name="SAPBEXexcGood1 3 4 3 2" xfId="3937"/>
    <cellStyle name="SAPBEXexcGood1 3 4 4" xfId="3938"/>
    <cellStyle name="SAPBEXexcGood1 3 4 4 2" xfId="3939"/>
    <cellStyle name="SAPBEXexcGood1 3 4 5" xfId="3940"/>
    <cellStyle name="SAPBEXexcGood1 3 4 5 2" xfId="3941"/>
    <cellStyle name="SAPBEXexcGood1 3 4 6" xfId="3942"/>
    <cellStyle name="SAPBEXexcGood1 3 4 6 2" xfId="3943"/>
    <cellStyle name="SAPBEXexcGood1 3 4 7" xfId="3944"/>
    <cellStyle name="SAPBEXexcGood1 3 5" xfId="3945"/>
    <cellStyle name="SAPBEXexcGood1 3 5 2" xfId="3946"/>
    <cellStyle name="SAPBEXexcGood1 3 6" xfId="3947"/>
    <cellStyle name="SAPBEXexcGood1 3 6 2" xfId="3948"/>
    <cellStyle name="SAPBEXexcGood1 3 7" xfId="3949"/>
    <cellStyle name="SAPBEXexcGood1 3 7 2" xfId="3950"/>
    <cellStyle name="SAPBEXexcGood1 3 8" xfId="3951"/>
    <cellStyle name="SAPBEXexcGood1 3 8 2" xfId="3952"/>
    <cellStyle name="SAPBEXexcGood1 3 9" xfId="3953"/>
    <cellStyle name="SAPBEXexcGood1 3 9 2" xfId="3954"/>
    <cellStyle name="SAPBEXexcGood1 4" xfId="3955"/>
    <cellStyle name="SAPBEXexcGood1 4 2" xfId="3956"/>
    <cellStyle name="SAPBEXexcGood1 4 2 2" xfId="3957"/>
    <cellStyle name="SAPBEXexcGood1 4 3" xfId="3958"/>
    <cellStyle name="SAPBEXexcGood1 4 3 2" xfId="3959"/>
    <cellStyle name="SAPBEXexcGood1 4 4" xfId="3960"/>
    <cellStyle name="SAPBEXexcGood1 4 4 2" xfId="3961"/>
    <cellStyle name="SAPBEXexcGood1 4 5" xfId="3962"/>
    <cellStyle name="SAPBEXexcGood1 4 5 2" xfId="3963"/>
    <cellStyle name="SAPBEXexcGood1 4 6" xfId="3964"/>
    <cellStyle name="SAPBEXexcGood1 4 6 2" xfId="3965"/>
    <cellStyle name="SAPBEXexcGood1 4 7" xfId="3966"/>
    <cellStyle name="SAPBEXexcGood1 5" xfId="3967"/>
    <cellStyle name="SAPBEXexcGood1 5 2" xfId="3968"/>
    <cellStyle name="SAPBEXexcGood1 5 2 2" xfId="3969"/>
    <cellStyle name="SAPBEXexcGood1 5 3" xfId="3970"/>
    <cellStyle name="SAPBEXexcGood1 5 3 2" xfId="3971"/>
    <cellStyle name="SAPBEXexcGood1 5 4" xfId="3972"/>
    <cellStyle name="SAPBEXexcGood1 5 4 2" xfId="3973"/>
    <cellStyle name="SAPBEXexcGood1 5 5" xfId="3974"/>
    <cellStyle name="SAPBEXexcGood1 5 5 2" xfId="3975"/>
    <cellStyle name="SAPBEXexcGood1 5 6" xfId="3976"/>
    <cellStyle name="SAPBEXexcGood1 5 6 2" xfId="3977"/>
    <cellStyle name="SAPBEXexcGood1 5 7" xfId="3978"/>
    <cellStyle name="SAPBEXexcGood1 6" xfId="3979"/>
    <cellStyle name="SAPBEXexcGood1 6 2" xfId="3980"/>
    <cellStyle name="SAPBEXexcGood1 6 2 2" xfId="3981"/>
    <cellStyle name="SAPBEXexcGood1 6 3" xfId="3982"/>
    <cellStyle name="SAPBEXexcGood1 6 3 2" xfId="3983"/>
    <cellStyle name="SAPBEXexcGood1 6 4" xfId="3984"/>
    <cellStyle name="SAPBEXexcGood1 6 4 2" xfId="3985"/>
    <cellStyle name="SAPBEXexcGood1 6 5" xfId="3986"/>
    <cellStyle name="SAPBEXexcGood1 6 5 2" xfId="3987"/>
    <cellStyle name="SAPBEXexcGood1 6 6" xfId="3988"/>
    <cellStyle name="SAPBEXexcGood1 6 6 2" xfId="3989"/>
    <cellStyle name="SAPBEXexcGood1 6 7" xfId="3990"/>
    <cellStyle name="SAPBEXexcGood1 7" xfId="3991"/>
    <cellStyle name="SAPBEXexcGood1 7 2" xfId="3992"/>
    <cellStyle name="SAPBEXexcGood1 8" xfId="3993"/>
    <cellStyle name="SAPBEXexcGood1 8 2" xfId="3994"/>
    <cellStyle name="SAPBEXexcGood1 9" xfId="3995"/>
    <cellStyle name="SAPBEXexcGood1 9 2" xfId="3996"/>
    <cellStyle name="SAPBEXexcGood2" xfId="466"/>
    <cellStyle name="SAPBEXexcGood2 10" xfId="3997"/>
    <cellStyle name="SAPBEXexcGood2 10 2" xfId="3998"/>
    <cellStyle name="SAPBEXexcGood2 11" xfId="3999"/>
    <cellStyle name="SAPBEXexcGood2 12" xfId="4000"/>
    <cellStyle name="SAPBEXexcGood2 13" xfId="4001"/>
    <cellStyle name="SAPBEXexcGood2 14" xfId="4002"/>
    <cellStyle name="SAPBEXexcGood2 15" xfId="4003"/>
    <cellStyle name="SAPBEXexcGood2 2" xfId="4004"/>
    <cellStyle name="SAPBEXexcGood2 2 10" xfId="4005"/>
    <cellStyle name="SAPBEXexcGood2 2 11" xfId="4006"/>
    <cellStyle name="SAPBEXexcGood2 2 12" xfId="4007"/>
    <cellStyle name="SAPBEXexcGood2 2 13" xfId="4008"/>
    <cellStyle name="SAPBEXexcGood2 2 14" xfId="4009"/>
    <cellStyle name="SAPBEXexcGood2 2 2" xfId="4010"/>
    <cellStyle name="SAPBEXexcGood2 2 2 10" xfId="4011"/>
    <cellStyle name="SAPBEXexcGood2 2 2 2" xfId="4012"/>
    <cellStyle name="SAPBEXexcGood2 2 2 2 2" xfId="4013"/>
    <cellStyle name="SAPBEXexcGood2 2 2 2 2 2" xfId="4014"/>
    <cellStyle name="SAPBEXexcGood2 2 2 2 3" xfId="4015"/>
    <cellStyle name="SAPBEXexcGood2 2 2 2 3 2" xfId="4016"/>
    <cellStyle name="SAPBEXexcGood2 2 2 2 4" xfId="4017"/>
    <cellStyle name="SAPBEXexcGood2 2 2 2 4 2" xfId="4018"/>
    <cellStyle name="SAPBEXexcGood2 2 2 2 5" xfId="4019"/>
    <cellStyle name="SAPBEXexcGood2 2 2 2 5 2" xfId="4020"/>
    <cellStyle name="SAPBEXexcGood2 2 2 2 6" xfId="4021"/>
    <cellStyle name="SAPBEXexcGood2 2 2 2 6 2" xfId="4022"/>
    <cellStyle name="SAPBEXexcGood2 2 2 2 7" xfId="4023"/>
    <cellStyle name="SAPBEXexcGood2 2 2 3" xfId="4024"/>
    <cellStyle name="SAPBEXexcGood2 2 2 3 2" xfId="4025"/>
    <cellStyle name="SAPBEXexcGood2 2 2 3 2 2" xfId="4026"/>
    <cellStyle name="SAPBEXexcGood2 2 2 3 3" xfId="4027"/>
    <cellStyle name="SAPBEXexcGood2 2 2 3 3 2" xfId="4028"/>
    <cellStyle name="SAPBEXexcGood2 2 2 3 4" xfId="4029"/>
    <cellStyle name="SAPBEXexcGood2 2 2 3 4 2" xfId="4030"/>
    <cellStyle name="SAPBEXexcGood2 2 2 3 5" xfId="4031"/>
    <cellStyle name="SAPBEXexcGood2 2 2 3 5 2" xfId="4032"/>
    <cellStyle name="SAPBEXexcGood2 2 2 3 6" xfId="4033"/>
    <cellStyle name="SAPBEXexcGood2 2 2 3 6 2" xfId="4034"/>
    <cellStyle name="SAPBEXexcGood2 2 2 3 7" xfId="4035"/>
    <cellStyle name="SAPBEXexcGood2 2 2 4" xfId="4036"/>
    <cellStyle name="SAPBEXexcGood2 2 2 4 2" xfId="4037"/>
    <cellStyle name="SAPBEXexcGood2 2 2 4 2 2" xfId="4038"/>
    <cellStyle name="SAPBEXexcGood2 2 2 4 3" xfId="4039"/>
    <cellStyle name="SAPBEXexcGood2 2 2 4 3 2" xfId="4040"/>
    <cellStyle name="SAPBEXexcGood2 2 2 4 4" xfId="4041"/>
    <cellStyle name="SAPBEXexcGood2 2 2 4 4 2" xfId="4042"/>
    <cellStyle name="SAPBEXexcGood2 2 2 4 5" xfId="4043"/>
    <cellStyle name="SAPBEXexcGood2 2 2 4 5 2" xfId="4044"/>
    <cellStyle name="SAPBEXexcGood2 2 2 4 6" xfId="4045"/>
    <cellStyle name="SAPBEXexcGood2 2 2 4 6 2" xfId="4046"/>
    <cellStyle name="SAPBEXexcGood2 2 2 4 7" xfId="4047"/>
    <cellStyle name="SAPBEXexcGood2 2 2 5" xfId="4048"/>
    <cellStyle name="SAPBEXexcGood2 2 2 5 2" xfId="4049"/>
    <cellStyle name="SAPBEXexcGood2 2 2 6" xfId="4050"/>
    <cellStyle name="SAPBEXexcGood2 2 2 6 2" xfId="4051"/>
    <cellStyle name="SAPBEXexcGood2 2 2 7" xfId="4052"/>
    <cellStyle name="SAPBEXexcGood2 2 2 7 2" xfId="4053"/>
    <cellStyle name="SAPBEXexcGood2 2 2 8" xfId="4054"/>
    <cellStyle name="SAPBEXexcGood2 2 2 8 2" xfId="4055"/>
    <cellStyle name="SAPBEXexcGood2 2 2 9" xfId="4056"/>
    <cellStyle name="SAPBEXexcGood2 2 2 9 2" xfId="4057"/>
    <cellStyle name="SAPBEXexcGood2 2 3" xfId="4058"/>
    <cellStyle name="SAPBEXexcGood2 2 3 2" xfId="4059"/>
    <cellStyle name="SAPBEXexcGood2 2 3 2 2" xfId="4060"/>
    <cellStyle name="SAPBEXexcGood2 2 3 3" xfId="4061"/>
    <cellStyle name="SAPBEXexcGood2 2 3 3 2" xfId="4062"/>
    <cellStyle name="SAPBEXexcGood2 2 3 4" xfId="4063"/>
    <cellStyle name="SAPBEXexcGood2 2 3 4 2" xfId="4064"/>
    <cellStyle name="SAPBEXexcGood2 2 3 5" xfId="4065"/>
    <cellStyle name="SAPBEXexcGood2 2 3 5 2" xfId="4066"/>
    <cellStyle name="SAPBEXexcGood2 2 3 6" xfId="4067"/>
    <cellStyle name="SAPBEXexcGood2 2 3 6 2" xfId="4068"/>
    <cellStyle name="SAPBEXexcGood2 2 3 7" xfId="4069"/>
    <cellStyle name="SAPBEXexcGood2 2 4" xfId="4070"/>
    <cellStyle name="SAPBEXexcGood2 2 4 2" xfId="4071"/>
    <cellStyle name="SAPBEXexcGood2 2 4 2 2" xfId="4072"/>
    <cellStyle name="SAPBEXexcGood2 2 4 3" xfId="4073"/>
    <cellStyle name="SAPBEXexcGood2 2 4 3 2" xfId="4074"/>
    <cellStyle name="SAPBEXexcGood2 2 4 4" xfId="4075"/>
    <cellStyle name="SAPBEXexcGood2 2 4 4 2" xfId="4076"/>
    <cellStyle name="SAPBEXexcGood2 2 4 5" xfId="4077"/>
    <cellStyle name="SAPBEXexcGood2 2 4 5 2" xfId="4078"/>
    <cellStyle name="SAPBEXexcGood2 2 4 6" xfId="4079"/>
    <cellStyle name="SAPBEXexcGood2 2 4 6 2" xfId="4080"/>
    <cellStyle name="SAPBEXexcGood2 2 4 7" xfId="4081"/>
    <cellStyle name="SAPBEXexcGood2 2 5" xfId="4082"/>
    <cellStyle name="SAPBEXexcGood2 2 5 2" xfId="4083"/>
    <cellStyle name="SAPBEXexcGood2 2 5 2 2" xfId="4084"/>
    <cellStyle name="SAPBEXexcGood2 2 5 3" xfId="4085"/>
    <cellStyle name="SAPBEXexcGood2 2 5 3 2" xfId="4086"/>
    <cellStyle name="SAPBEXexcGood2 2 5 4" xfId="4087"/>
    <cellStyle name="SAPBEXexcGood2 2 5 4 2" xfId="4088"/>
    <cellStyle name="SAPBEXexcGood2 2 5 5" xfId="4089"/>
    <cellStyle name="SAPBEXexcGood2 2 5 5 2" xfId="4090"/>
    <cellStyle name="SAPBEXexcGood2 2 5 6" xfId="4091"/>
    <cellStyle name="SAPBEXexcGood2 2 5 6 2" xfId="4092"/>
    <cellStyle name="SAPBEXexcGood2 2 5 7" xfId="4093"/>
    <cellStyle name="SAPBEXexcGood2 2 6" xfId="4094"/>
    <cellStyle name="SAPBEXexcGood2 2 6 2" xfId="4095"/>
    <cellStyle name="SAPBEXexcGood2 2 7" xfId="4096"/>
    <cellStyle name="SAPBEXexcGood2 2 7 2" xfId="4097"/>
    <cellStyle name="SAPBEXexcGood2 2 8" xfId="4098"/>
    <cellStyle name="SAPBEXexcGood2 2 8 2" xfId="4099"/>
    <cellStyle name="SAPBEXexcGood2 2 9" xfId="4100"/>
    <cellStyle name="SAPBEXexcGood2 2 9 2" xfId="4101"/>
    <cellStyle name="SAPBEXexcGood2 3" xfId="4102"/>
    <cellStyle name="SAPBEXexcGood2 3 10" xfId="4103"/>
    <cellStyle name="SAPBEXexcGood2 3 2" xfId="4104"/>
    <cellStyle name="SAPBEXexcGood2 3 2 2" xfId="4105"/>
    <cellStyle name="SAPBEXexcGood2 3 2 2 2" xfId="4106"/>
    <cellStyle name="SAPBEXexcGood2 3 2 3" xfId="4107"/>
    <cellStyle name="SAPBEXexcGood2 3 2 3 2" xfId="4108"/>
    <cellStyle name="SAPBEXexcGood2 3 2 4" xfId="4109"/>
    <cellStyle name="SAPBEXexcGood2 3 2 4 2" xfId="4110"/>
    <cellStyle name="SAPBEXexcGood2 3 2 5" xfId="4111"/>
    <cellStyle name="SAPBEXexcGood2 3 2 5 2" xfId="4112"/>
    <cellStyle name="SAPBEXexcGood2 3 2 6" xfId="4113"/>
    <cellStyle name="SAPBEXexcGood2 3 2 6 2" xfId="4114"/>
    <cellStyle name="SAPBEXexcGood2 3 2 7" xfId="4115"/>
    <cellStyle name="SAPBEXexcGood2 3 3" xfId="4116"/>
    <cellStyle name="SAPBEXexcGood2 3 3 2" xfId="4117"/>
    <cellStyle name="SAPBEXexcGood2 3 3 2 2" xfId="4118"/>
    <cellStyle name="SAPBEXexcGood2 3 3 3" xfId="4119"/>
    <cellStyle name="SAPBEXexcGood2 3 3 3 2" xfId="4120"/>
    <cellStyle name="SAPBEXexcGood2 3 3 4" xfId="4121"/>
    <cellStyle name="SAPBEXexcGood2 3 3 4 2" xfId="4122"/>
    <cellStyle name="SAPBEXexcGood2 3 3 5" xfId="4123"/>
    <cellStyle name="SAPBEXexcGood2 3 3 5 2" xfId="4124"/>
    <cellStyle name="SAPBEXexcGood2 3 3 6" xfId="4125"/>
    <cellStyle name="SAPBEXexcGood2 3 3 6 2" xfId="4126"/>
    <cellStyle name="SAPBEXexcGood2 3 3 7" xfId="4127"/>
    <cellStyle name="SAPBEXexcGood2 3 4" xfId="4128"/>
    <cellStyle name="SAPBEXexcGood2 3 4 2" xfId="4129"/>
    <cellStyle name="SAPBEXexcGood2 3 4 2 2" xfId="4130"/>
    <cellStyle name="SAPBEXexcGood2 3 4 3" xfId="4131"/>
    <cellStyle name="SAPBEXexcGood2 3 4 3 2" xfId="4132"/>
    <cellStyle name="SAPBEXexcGood2 3 4 4" xfId="4133"/>
    <cellStyle name="SAPBEXexcGood2 3 4 4 2" xfId="4134"/>
    <cellStyle name="SAPBEXexcGood2 3 4 5" xfId="4135"/>
    <cellStyle name="SAPBEXexcGood2 3 4 5 2" xfId="4136"/>
    <cellStyle name="SAPBEXexcGood2 3 4 6" xfId="4137"/>
    <cellStyle name="SAPBEXexcGood2 3 4 6 2" xfId="4138"/>
    <cellStyle name="SAPBEXexcGood2 3 4 7" xfId="4139"/>
    <cellStyle name="SAPBEXexcGood2 3 5" xfId="4140"/>
    <cellStyle name="SAPBEXexcGood2 3 5 2" xfId="4141"/>
    <cellStyle name="SAPBEXexcGood2 3 6" xfId="4142"/>
    <cellStyle name="SAPBEXexcGood2 3 6 2" xfId="4143"/>
    <cellStyle name="SAPBEXexcGood2 3 7" xfId="4144"/>
    <cellStyle name="SAPBEXexcGood2 3 7 2" xfId="4145"/>
    <cellStyle name="SAPBEXexcGood2 3 8" xfId="4146"/>
    <cellStyle name="SAPBEXexcGood2 3 8 2" xfId="4147"/>
    <cellStyle name="SAPBEXexcGood2 3 9" xfId="4148"/>
    <cellStyle name="SAPBEXexcGood2 3 9 2" xfId="4149"/>
    <cellStyle name="SAPBEXexcGood2 4" xfId="4150"/>
    <cellStyle name="SAPBEXexcGood2 4 2" xfId="4151"/>
    <cellStyle name="SAPBEXexcGood2 4 2 2" xfId="4152"/>
    <cellStyle name="SAPBEXexcGood2 4 3" xfId="4153"/>
    <cellStyle name="SAPBEXexcGood2 4 3 2" xfId="4154"/>
    <cellStyle name="SAPBEXexcGood2 4 4" xfId="4155"/>
    <cellStyle name="SAPBEXexcGood2 4 4 2" xfId="4156"/>
    <cellStyle name="SAPBEXexcGood2 4 5" xfId="4157"/>
    <cellStyle name="SAPBEXexcGood2 4 5 2" xfId="4158"/>
    <cellStyle name="SAPBEXexcGood2 4 6" xfId="4159"/>
    <cellStyle name="SAPBEXexcGood2 4 6 2" xfId="4160"/>
    <cellStyle name="SAPBEXexcGood2 4 7" xfId="4161"/>
    <cellStyle name="SAPBEXexcGood2 5" xfId="4162"/>
    <cellStyle name="SAPBEXexcGood2 5 2" xfId="4163"/>
    <cellStyle name="SAPBEXexcGood2 5 2 2" xfId="4164"/>
    <cellStyle name="SAPBEXexcGood2 5 3" xfId="4165"/>
    <cellStyle name="SAPBEXexcGood2 5 3 2" xfId="4166"/>
    <cellStyle name="SAPBEXexcGood2 5 4" xfId="4167"/>
    <cellStyle name="SAPBEXexcGood2 5 4 2" xfId="4168"/>
    <cellStyle name="SAPBEXexcGood2 5 5" xfId="4169"/>
    <cellStyle name="SAPBEXexcGood2 5 5 2" xfId="4170"/>
    <cellStyle name="SAPBEXexcGood2 5 6" xfId="4171"/>
    <cellStyle name="SAPBEXexcGood2 5 6 2" xfId="4172"/>
    <cellStyle name="SAPBEXexcGood2 5 7" xfId="4173"/>
    <cellStyle name="SAPBEXexcGood2 6" xfId="4174"/>
    <cellStyle name="SAPBEXexcGood2 6 2" xfId="4175"/>
    <cellStyle name="SAPBEXexcGood2 6 2 2" xfId="4176"/>
    <cellStyle name="SAPBEXexcGood2 6 3" xfId="4177"/>
    <cellStyle name="SAPBEXexcGood2 6 3 2" xfId="4178"/>
    <cellStyle name="SAPBEXexcGood2 6 4" xfId="4179"/>
    <cellStyle name="SAPBEXexcGood2 6 4 2" xfId="4180"/>
    <cellStyle name="SAPBEXexcGood2 6 5" xfId="4181"/>
    <cellStyle name="SAPBEXexcGood2 6 5 2" xfId="4182"/>
    <cellStyle name="SAPBEXexcGood2 6 6" xfId="4183"/>
    <cellStyle name="SAPBEXexcGood2 6 6 2" xfId="4184"/>
    <cellStyle name="SAPBEXexcGood2 6 7" xfId="4185"/>
    <cellStyle name="SAPBEXexcGood2 7" xfId="4186"/>
    <cellStyle name="SAPBEXexcGood2 7 2" xfId="4187"/>
    <cellStyle name="SAPBEXexcGood2 8" xfId="4188"/>
    <cellStyle name="SAPBEXexcGood2 8 2" xfId="4189"/>
    <cellStyle name="SAPBEXexcGood2 9" xfId="4190"/>
    <cellStyle name="SAPBEXexcGood2 9 2" xfId="4191"/>
    <cellStyle name="SAPBEXexcGood3" xfId="467"/>
    <cellStyle name="SAPBEXexcGood3 10" xfId="4192"/>
    <cellStyle name="SAPBEXexcGood3 10 2" xfId="4193"/>
    <cellStyle name="SAPBEXexcGood3 11" xfId="4194"/>
    <cellStyle name="SAPBEXexcGood3 12" xfId="4195"/>
    <cellStyle name="SAPBEXexcGood3 13" xfId="4196"/>
    <cellStyle name="SAPBEXexcGood3 14" xfId="4197"/>
    <cellStyle name="SAPBEXexcGood3 15" xfId="4198"/>
    <cellStyle name="SAPBEXexcGood3 2" xfId="4199"/>
    <cellStyle name="SAPBEXexcGood3 2 10" xfId="4200"/>
    <cellStyle name="SAPBEXexcGood3 2 11" xfId="4201"/>
    <cellStyle name="SAPBEXexcGood3 2 12" xfId="4202"/>
    <cellStyle name="SAPBEXexcGood3 2 13" xfId="4203"/>
    <cellStyle name="SAPBEXexcGood3 2 14" xfId="4204"/>
    <cellStyle name="SAPBEXexcGood3 2 2" xfId="4205"/>
    <cellStyle name="SAPBEXexcGood3 2 2 10" xfId="4206"/>
    <cellStyle name="SAPBEXexcGood3 2 2 2" xfId="4207"/>
    <cellStyle name="SAPBEXexcGood3 2 2 2 2" xfId="4208"/>
    <cellStyle name="SAPBEXexcGood3 2 2 2 2 2" xfId="4209"/>
    <cellStyle name="SAPBEXexcGood3 2 2 2 3" xfId="4210"/>
    <cellStyle name="SAPBEXexcGood3 2 2 2 3 2" xfId="4211"/>
    <cellStyle name="SAPBEXexcGood3 2 2 2 4" xfId="4212"/>
    <cellStyle name="SAPBEXexcGood3 2 2 2 4 2" xfId="4213"/>
    <cellStyle name="SAPBEXexcGood3 2 2 2 5" xfId="4214"/>
    <cellStyle name="SAPBEXexcGood3 2 2 2 5 2" xfId="4215"/>
    <cellStyle name="SAPBEXexcGood3 2 2 2 6" xfId="4216"/>
    <cellStyle name="SAPBEXexcGood3 2 2 2 6 2" xfId="4217"/>
    <cellStyle name="SAPBEXexcGood3 2 2 2 7" xfId="4218"/>
    <cellStyle name="SAPBEXexcGood3 2 2 3" xfId="4219"/>
    <cellStyle name="SAPBEXexcGood3 2 2 3 2" xfId="4220"/>
    <cellStyle name="SAPBEXexcGood3 2 2 3 2 2" xfId="4221"/>
    <cellStyle name="SAPBEXexcGood3 2 2 3 3" xfId="4222"/>
    <cellStyle name="SAPBEXexcGood3 2 2 3 3 2" xfId="4223"/>
    <cellStyle name="SAPBEXexcGood3 2 2 3 4" xfId="4224"/>
    <cellStyle name="SAPBEXexcGood3 2 2 3 4 2" xfId="4225"/>
    <cellStyle name="SAPBEXexcGood3 2 2 3 5" xfId="4226"/>
    <cellStyle name="SAPBEXexcGood3 2 2 3 5 2" xfId="4227"/>
    <cellStyle name="SAPBEXexcGood3 2 2 3 6" xfId="4228"/>
    <cellStyle name="SAPBEXexcGood3 2 2 3 6 2" xfId="4229"/>
    <cellStyle name="SAPBEXexcGood3 2 2 3 7" xfId="4230"/>
    <cellStyle name="SAPBEXexcGood3 2 2 4" xfId="4231"/>
    <cellStyle name="SAPBEXexcGood3 2 2 4 2" xfId="4232"/>
    <cellStyle name="SAPBEXexcGood3 2 2 4 2 2" xfId="4233"/>
    <cellStyle name="SAPBEXexcGood3 2 2 4 3" xfId="4234"/>
    <cellStyle name="SAPBEXexcGood3 2 2 4 3 2" xfId="4235"/>
    <cellStyle name="SAPBEXexcGood3 2 2 4 4" xfId="4236"/>
    <cellStyle name="SAPBEXexcGood3 2 2 4 4 2" xfId="4237"/>
    <cellStyle name="SAPBEXexcGood3 2 2 4 5" xfId="4238"/>
    <cellStyle name="SAPBEXexcGood3 2 2 4 5 2" xfId="4239"/>
    <cellStyle name="SAPBEXexcGood3 2 2 4 6" xfId="4240"/>
    <cellStyle name="SAPBEXexcGood3 2 2 4 6 2" xfId="4241"/>
    <cellStyle name="SAPBEXexcGood3 2 2 4 7" xfId="4242"/>
    <cellStyle name="SAPBEXexcGood3 2 2 5" xfId="4243"/>
    <cellStyle name="SAPBEXexcGood3 2 2 5 2" xfId="4244"/>
    <cellStyle name="SAPBEXexcGood3 2 2 6" xfId="4245"/>
    <cellStyle name="SAPBEXexcGood3 2 2 6 2" xfId="4246"/>
    <cellStyle name="SAPBEXexcGood3 2 2 7" xfId="4247"/>
    <cellStyle name="SAPBEXexcGood3 2 2 7 2" xfId="4248"/>
    <cellStyle name="SAPBEXexcGood3 2 2 8" xfId="4249"/>
    <cellStyle name="SAPBEXexcGood3 2 2 8 2" xfId="4250"/>
    <cellStyle name="SAPBEXexcGood3 2 2 9" xfId="4251"/>
    <cellStyle name="SAPBEXexcGood3 2 2 9 2" xfId="4252"/>
    <cellStyle name="SAPBEXexcGood3 2 3" xfId="4253"/>
    <cellStyle name="SAPBEXexcGood3 2 3 2" xfId="4254"/>
    <cellStyle name="SAPBEXexcGood3 2 3 2 2" xfId="4255"/>
    <cellStyle name="SAPBEXexcGood3 2 3 3" xfId="4256"/>
    <cellStyle name="SAPBEXexcGood3 2 3 3 2" xfId="4257"/>
    <cellStyle name="SAPBEXexcGood3 2 3 4" xfId="4258"/>
    <cellStyle name="SAPBEXexcGood3 2 3 4 2" xfId="4259"/>
    <cellStyle name="SAPBEXexcGood3 2 3 5" xfId="4260"/>
    <cellStyle name="SAPBEXexcGood3 2 3 5 2" xfId="4261"/>
    <cellStyle name="SAPBEXexcGood3 2 3 6" xfId="4262"/>
    <cellStyle name="SAPBEXexcGood3 2 3 6 2" xfId="4263"/>
    <cellStyle name="SAPBEXexcGood3 2 3 7" xfId="4264"/>
    <cellStyle name="SAPBEXexcGood3 2 4" xfId="4265"/>
    <cellStyle name="SAPBEXexcGood3 2 4 2" xfId="4266"/>
    <cellStyle name="SAPBEXexcGood3 2 4 2 2" xfId="4267"/>
    <cellStyle name="SAPBEXexcGood3 2 4 3" xfId="4268"/>
    <cellStyle name="SAPBEXexcGood3 2 4 3 2" xfId="4269"/>
    <cellStyle name="SAPBEXexcGood3 2 4 4" xfId="4270"/>
    <cellStyle name="SAPBEXexcGood3 2 4 4 2" xfId="4271"/>
    <cellStyle name="SAPBEXexcGood3 2 4 5" xfId="4272"/>
    <cellStyle name="SAPBEXexcGood3 2 4 5 2" xfId="4273"/>
    <cellStyle name="SAPBEXexcGood3 2 4 6" xfId="4274"/>
    <cellStyle name="SAPBEXexcGood3 2 4 6 2" xfId="4275"/>
    <cellStyle name="SAPBEXexcGood3 2 4 7" xfId="4276"/>
    <cellStyle name="SAPBEXexcGood3 2 5" xfId="4277"/>
    <cellStyle name="SAPBEXexcGood3 2 5 2" xfId="4278"/>
    <cellStyle name="SAPBEXexcGood3 2 5 2 2" xfId="4279"/>
    <cellStyle name="SAPBEXexcGood3 2 5 3" xfId="4280"/>
    <cellStyle name="SAPBEXexcGood3 2 5 3 2" xfId="4281"/>
    <cellStyle name="SAPBEXexcGood3 2 5 4" xfId="4282"/>
    <cellStyle name="SAPBEXexcGood3 2 5 4 2" xfId="4283"/>
    <cellStyle name="SAPBEXexcGood3 2 5 5" xfId="4284"/>
    <cellStyle name="SAPBEXexcGood3 2 5 5 2" xfId="4285"/>
    <cellStyle name="SAPBEXexcGood3 2 5 6" xfId="4286"/>
    <cellStyle name="SAPBEXexcGood3 2 5 6 2" xfId="4287"/>
    <cellStyle name="SAPBEXexcGood3 2 5 7" xfId="4288"/>
    <cellStyle name="SAPBEXexcGood3 2 6" xfId="4289"/>
    <cellStyle name="SAPBEXexcGood3 2 6 2" xfId="4290"/>
    <cellStyle name="SAPBEXexcGood3 2 7" xfId="4291"/>
    <cellStyle name="SAPBEXexcGood3 2 7 2" xfId="4292"/>
    <cellStyle name="SAPBEXexcGood3 2 8" xfId="4293"/>
    <cellStyle name="SAPBEXexcGood3 2 8 2" xfId="4294"/>
    <cellStyle name="SAPBEXexcGood3 2 9" xfId="4295"/>
    <cellStyle name="SAPBEXexcGood3 2 9 2" xfId="4296"/>
    <cellStyle name="SAPBEXexcGood3 3" xfId="4297"/>
    <cellStyle name="SAPBEXexcGood3 3 10" xfId="4298"/>
    <cellStyle name="SAPBEXexcGood3 3 2" xfId="4299"/>
    <cellStyle name="SAPBEXexcGood3 3 2 2" xfId="4300"/>
    <cellStyle name="SAPBEXexcGood3 3 2 2 2" xfId="4301"/>
    <cellStyle name="SAPBEXexcGood3 3 2 3" xfId="4302"/>
    <cellStyle name="SAPBEXexcGood3 3 2 3 2" xfId="4303"/>
    <cellStyle name="SAPBEXexcGood3 3 2 4" xfId="4304"/>
    <cellStyle name="SAPBEXexcGood3 3 2 4 2" xfId="4305"/>
    <cellStyle name="SAPBEXexcGood3 3 2 5" xfId="4306"/>
    <cellStyle name="SAPBEXexcGood3 3 2 5 2" xfId="4307"/>
    <cellStyle name="SAPBEXexcGood3 3 2 6" xfId="4308"/>
    <cellStyle name="SAPBEXexcGood3 3 2 6 2" xfId="4309"/>
    <cellStyle name="SAPBEXexcGood3 3 2 7" xfId="4310"/>
    <cellStyle name="SAPBEXexcGood3 3 3" xfId="4311"/>
    <cellStyle name="SAPBEXexcGood3 3 3 2" xfId="4312"/>
    <cellStyle name="SAPBEXexcGood3 3 3 2 2" xfId="4313"/>
    <cellStyle name="SAPBEXexcGood3 3 3 3" xfId="4314"/>
    <cellStyle name="SAPBEXexcGood3 3 3 3 2" xfId="4315"/>
    <cellStyle name="SAPBEXexcGood3 3 3 4" xfId="4316"/>
    <cellStyle name="SAPBEXexcGood3 3 3 4 2" xfId="4317"/>
    <cellStyle name="SAPBEXexcGood3 3 3 5" xfId="4318"/>
    <cellStyle name="SAPBEXexcGood3 3 3 5 2" xfId="4319"/>
    <cellStyle name="SAPBEXexcGood3 3 3 6" xfId="4320"/>
    <cellStyle name="SAPBEXexcGood3 3 3 6 2" xfId="4321"/>
    <cellStyle name="SAPBEXexcGood3 3 3 7" xfId="4322"/>
    <cellStyle name="SAPBEXexcGood3 3 4" xfId="4323"/>
    <cellStyle name="SAPBEXexcGood3 3 4 2" xfId="4324"/>
    <cellStyle name="SAPBEXexcGood3 3 4 2 2" xfId="4325"/>
    <cellStyle name="SAPBEXexcGood3 3 4 3" xfId="4326"/>
    <cellStyle name="SAPBEXexcGood3 3 4 3 2" xfId="4327"/>
    <cellStyle name="SAPBEXexcGood3 3 4 4" xfId="4328"/>
    <cellStyle name="SAPBEXexcGood3 3 4 4 2" xfId="4329"/>
    <cellStyle name="SAPBEXexcGood3 3 4 5" xfId="4330"/>
    <cellStyle name="SAPBEXexcGood3 3 4 5 2" xfId="4331"/>
    <cellStyle name="SAPBEXexcGood3 3 4 6" xfId="4332"/>
    <cellStyle name="SAPBEXexcGood3 3 4 6 2" xfId="4333"/>
    <cellStyle name="SAPBEXexcGood3 3 4 7" xfId="4334"/>
    <cellStyle name="SAPBEXexcGood3 3 5" xfId="4335"/>
    <cellStyle name="SAPBEXexcGood3 3 5 2" xfId="4336"/>
    <cellStyle name="SAPBEXexcGood3 3 6" xfId="4337"/>
    <cellStyle name="SAPBEXexcGood3 3 6 2" xfId="4338"/>
    <cellStyle name="SAPBEXexcGood3 3 7" xfId="4339"/>
    <cellStyle name="SAPBEXexcGood3 3 7 2" xfId="4340"/>
    <cellStyle name="SAPBEXexcGood3 3 8" xfId="4341"/>
    <cellStyle name="SAPBEXexcGood3 3 8 2" xfId="4342"/>
    <cellStyle name="SAPBEXexcGood3 3 9" xfId="4343"/>
    <cellStyle name="SAPBEXexcGood3 3 9 2" xfId="4344"/>
    <cellStyle name="SAPBEXexcGood3 4" xfId="4345"/>
    <cellStyle name="SAPBEXexcGood3 4 2" xfId="4346"/>
    <cellStyle name="SAPBEXexcGood3 4 2 2" xfId="4347"/>
    <cellStyle name="SAPBEXexcGood3 4 3" xfId="4348"/>
    <cellStyle name="SAPBEXexcGood3 4 3 2" xfId="4349"/>
    <cellStyle name="SAPBEXexcGood3 4 4" xfId="4350"/>
    <cellStyle name="SAPBEXexcGood3 4 4 2" xfId="4351"/>
    <cellStyle name="SAPBEXexcGood3 4 5" xfId="4352"/>
    <cellStyle name="SAPBEXexcGood3 4 5 2" xfId="4353"/>
    <cellStyle name="SAPBEXexcGood3 4 6" xfId="4354"/>
    <cellStyle name="SAPBEXexcGood3 4 6 2" xfId="4355"/>
    <cellStyle name="SAPBEXexcGood3 4 7" xfId="4356"/>
    <cellStyle name="SAPBEXexcGood3 5" xfId="4357"/>
    <cellStyle name="SAPBEXexcGood3 5 2" xfId="4358"/>
    <cellStyle name="SAPBEXexcGood3 5 2 2" xfId="4359"/>
    <cellStyle name="SAPBEXexcGood3 5 3" xfId="4360"/>
    <cellStyle name="SAPBEXexcGood3 5 3 2" xfId="4361"/>
    <cellStyle name="SAPBEXexcGood3 5 4" xfId="4362"/>
    <cellStyle name="SAPBEXexcGood3 5 4 2" xfId="4363"/>
    <cellStyle name="SAPBEXexcGood3 5 5" xfId="4364"/>
    <cellStyle name="SAPBEXexcGood3 5 5 2" xfId="4365"/>
    <cellStyle name="SAPBEXexcGood3 5 6" xfId="4366"/>
    <cellStyle name="SAPBEXexcGood3 5 6 2" xfId="4367"/>
    <cellStyle name="SAPBEXexcGood3 5 7" xfId="4368"/>
    <cellStyle name="SAPBEXexcGood3 6" xfId="4369"/>
    <cellStyle name="SAPBEXexcGood3 6 2" xfId="4370"/>
    <cellStyle name="SAPBEXexcGood3 6 2 2" xfId="4371"/>
    <cellStyle name="SAPBEXexcGood3 6 3" xfId="4372"/>
    <cellStyle name="SAPBEXexcGood3 6 3 2" xfId="4373"/>
    <cellStyle name="SAPBEXexcGood3 6 4" xfId="4374"/>
    <cellStyle name="SAPBEXexcGood3 6 4 2" xfId="4375"/>
    <cellStyle name="SAPBEXexcGood3 6 5" xfId="4376"/>
    <cellStyle name="SAPBEXexcGood3 6 5 2" xfId="4377"/>
    <cellStyle name="SAPBEXexcGood3 6 6" xfId="4378"/>
    <cellStyle name="SAPBEXexcGood3 6 6 2" xfId="4379"/>
    <cellStyle name="SAPBEXexcGood3 6 7" xfId="4380"/>
    <cellStyle name="SAPBEXexcGood3 7" xfId="4381"/>
    <cellStyle name="SAPBEXexcGood3 7 2" xfId="4382"/>
    <cellStyle name="SAPBEXexcGood3 8" xfId="4383"/>
    <cellStyle name="SAPBEXexcGood3 8 2" xfId="4384"/>
    <cellStyle name="SAPBEXexcGood3 9" xfId="4385"/>
    <cellStyle name="SAPBEXexcGood3 9 2" xfId="4386"/>
    <cellStyle name="SAPBEXfilterDrill" xfId="468"/>
    <cellStyle name="SAPBEXfilterDrill 10" xfId="4387"/>
    <cellStyle name="SAPBEXfilterDrill 10 2" xfId="4388"/>
    <cellStyle name="SAPBEXfilterDrill 11" xfId="4389"/>
    <cellStyle name="SAPBEXfilterDrill 12" xfId="4390"/>
    <cellStyle name="SAPBEXfilterDrill 13" xfId="4391"/>
    <cellStyle name="SAPBEXfilterDrill 14" xfId="4392"/>
    <cellStyle name="SAPBEXfilterDrill 15" xfId="4393"/>
    <cellStyle name="SAPBEXfilterDrill 2" xfId="4394"/>
    <cellStyle name="SAPBEXfilterDrill 2 10" xfId="4395"/>
    <cellStyle name="SAPBEXfilterDrill 2 11" xfId="4396"/>
    <cellStyle name="SAPBEXfilterDrill 2 12" xfId="4397"/>
    <cellStyle name="SAPBEXfilterDrill 2 13" xfId="4398"/>
    <cellStyle name="SAPBEXfilterDrill 2 14" xfId="4399"/>
    <cellStyle name="SAPBEXfilterDrill 2 2" xfId="4400"/>
    <cellStyle name="SAPBEXfilterDrill 2 2 10" xfId="4401"/>
    <cellStyle name="SAPBEXfilterDrill 2 2 2" xfId="4402"/>
    <cellStyle name="SAPBEXfilterDrill 2 2 2 2" xfId="4403"/>
    <cellStyle name="SAPBEXfilterDrill 2 2 2 2 2" xfId="4404"/>
    <cellStyle name="SAPBEXfilterDrill 2 2 2 3" xfId="4405"/>
    <cellStyle name="SAPBEXfilterDrill 2 2 2 3 2" xfId="4406"/>
    <cellStyle name="SAPBEXfilterDrill 2 2 2 4" xfId="4407"/>
    <cellStyle name="SAPBEXfilterDrill 2 2 2 4 2" xfId="4408"/>
    <cellStyle name="SAPBEXfilterDrill 2 2 2 5" xfId="4409"/>
    <cellStyle name="SAPBEXfilterDrill 2 2 2 5 2" xfId="4410"/>
    <cellStyle name="SAPBEXfilterDrill 2 2 2 6" xfId="4411"/>
    <cellStyle name="SAPBEXfilterDrill 2 2 2 6 2" xfId="4412"/>
    <cellStyle name="SAPBEXfilterDrill 2 2 2 7" xfId="4413"/>
    <cellStyle name="SAPBEXfilterDrill 2 2 3" xfId="4414"/>
    <cellStyle name="SAPBEXfilterDrill 2 2 3 2" xfId="4415"/>
    <cellStyle name="SAPBEXfilterDrill 2 2 3 2 2" xfId="4416"/>
    <cellStyle name="SAPBEXfilterDrill 2 2 3 3" xfId="4417"/>
    <cellStyle name="SAPBEXfilterDrill 2 2 3 3 2" xfId="4418"/>
    <cellStyle name="SAPBEXfilterDrill 2 2 3 4" xfId="4419"/>
    <cellStyle name="SAPBEXfilterDrill 2 2 3 4 2" xfId="4420"/>
    <cellStyle name="SAPBEXfilterDrill 2 2 3 5" xfId="4421"/>
    <cellStyle name="SAPBEXfilterDrill 2 2 3 5 2" xfId="4422"/>
    <cellStyle name="SAPBEXfilterDrill 2 2 3 6" xfId="4423"/>
    <cellStyle name="SAPBEXfilterDrill 2 2 3 6 2" xfId="4424"/>
    <cellStyle name="SAPBEXfilterDrill 2 2 3 7" xfId="4425"/>
    <cellStyle name="SAPBEXfilterDrill 2 2 4" xfId="4426"/>
    <cellStyle name="SAPBEXfilterDrill 2 2 4 2" xfId="4427"/>
    <cellStyle name="SAPBEXfilterDrill 2 2 4 2 2" xfId="4428"/>
    <cellStyle name="SAPBEXfilterDrill 2 2 4 3" xfId="4429"/>
    <cellStyle name="SAPBEXfilterDrill 2 2 4 3 2" xfId="4430"/>
    <cellStyle name="SAPBEXfilterDrill 2 2 4 4" xfId="4431"/>
    <cellStyle name="SAPBEXfilterDrill 2 2 4 4 2" xfId="4432"/>
    <cellStyle name="SAPBEXfilterDrill 2 2 4 5" xfId="4433"/>
    <cellStyle name="SAPBEXfilterDrill 2 2 4 5 2" xfId="4434"/>
    <cellStyle name="SAPBEXfilterDrill 2 2 4 6" xfId="4435"/>
    <cellStyle name="SAPBEXfilterDrill 2 2 4 6 2" xfId="4436"/>
    <cellStyle name="SAPBEXfilterDrill 2 2 4 7" xfId="4437"/>
    <cellStyle name="SAPBEXfilterDrill 2 2 5" xfId="4438"/>
    <cellStyle name="SAPBEXfilterDrill 2 2 5 2" xfId="4439"/>
    <cellStyle name="SAPBEXfilterDrill 2 2 6" xfId="4440"/>
    <cellStyle name="SAPBEXfilterDrill 2 2 6 2" xfId="4441"/>
    <cellStyle name="SAPBEXfilterDrill 2 2 7" xfId="4442"/>
    <cellStyle name="SAPBEXfilterDrill 2 2 7 2" xfId="4443"/>
    <cellStyle name="SAPBEXfilterDrill 2 2 8" xfId="4444"/>
    <cellStyle name="SAPBEXfilterDrill 2 2 8 2" xfId="4445"/>
    <cellStyle name="SAPBEXfilterDrill 2 2 9" xfId="4446"/>
    <cellStyle name="SAPBEXfilterDrill 2 2 9 2" xfId="4447"/>
    <cellStyle name="SAPBEXfilterDrill 2 3" xfId="4448"/>
    <cellStyle name="SAPBEXfilterDrill 2 3 2" xfId="4449"/>
    <cellStyle name="SAPBEXfilterDrill 2 3 2 2" xfId="4450"/>
    <cellStyle name="SAPBEXfilterDrill 2 3 3" xfId="4451"/>
    <cellStyle name="SAPBEXfilterDrill 2 3 3 2" xfId="4452"/>
    <cellStyle name="SAPBEXfilterDrill 2 3 4" xfId="4453"/>
    <cellStyle name="SAPBEXfilterDrill 2 3 4 2" xfId="4454"/>
    <cellStyle name="SAPBEXfilterDrill 2 3 5" xfId="4455"/>
    <cellStyle name="SAPBEXfilterDrill 2 3 5 2" xfId="4456"/>
    <cellStyle name="SAPBEXfilterDrill 2 3 6" xfId="4457"/>
    <cellStyle name="SAPBEXfilterDrill 2 3 6 2" xfId="4458"/>
    <cellStyle name="SAPBEXfilterDrill 2 3 7" xfId="4459"/>
    <cellStyle name="SAPBEXfilterDrill 2 4" xfId="4460"/>
    <cellStyle name="SAPBEXfilterDrill 2 4 2" xfId="4461"/>
    <cellStyle name="SAPBEXfilterDrill 2 4 2 2" xfId="4462"/>
    <cellStyle name="SAPBEXfilterDrill 2 4 3" xfId="4463"/>
    <cellStyle name="SAPBEXfilterDrill 2 4 3 2" xfId="4464"/>
    <cellStyle name="SAPBEXfilterDrill 2 4 4" xfId="4465"/>
    <cellStyle name="SAPBEXfilterDrill 2 4 4 2" xfId="4466"/>
    <cellStyle name="SAPBEXfilterDrill 2 4 5" xfId="4467"/>
    <cellStyle name="SAPBEXfilterDrill 2 4 5 2" xfId="4468"/>
    <cellStyle name="SAPBEXfilterDrill 2 4 6" xfId="4469"/>
    <cellStyle name="SAPBEXfilterDrill 2 4 6 2" xfId="4470"/>
    <cellStyle name="SAPBEXfilterDrill 2 4 7" xfId="4471"/>
    <cellStyle name="SAPBEXfilterDrill 2 5" xfId="4472"/>
    <cellStyle name="SAPBEXfilterDrill 2 5 2" xfId="4473"/>
    <cellStyle name="SAPBEXfilterDrill 2 5 2 2" xfId="4474"/>
    <cellStyle name="SAPBEXfilterDrill 2 5 3" xfId="4475"/>
    <cellStyle name="SAPBEXfilterDrill 2 5 3 2" xfId="4476"/>
    <cellStyle name="SAPBEXfilterDrill 2 5 4" xfId="4477"/>
    <cellStyle name="SAPBEXfilterDrill 2 5 4 2" xfId="4478"/>
    <cellStyle name="SAPBEXfilterDrill 2 5 5" xfId="4479"/>
    <cellStyle name="SAPBEXfilterDrill 2 5 5 2" xfId="4480"/>
    <cellStyle name="SAPBEXfilterDrill 2 5 6" xfId="4481"/>
    <cellStyle name="SAPBEXfilterDrill 2 5 6 2" xfId="4482"/>
    <cellStyle name="SAPBEXfilterDrill 2 5 7" xfId="4483"/>
    <cellStyle name="SAPBEXfilterDrill 2 6" xfId="4484"/>
    <cellStyle name="SAPBEXfilterDrill 2 6 2" xfId="4485"/>
    <cellStyle name="SAPBEXfilterDrill 2 7" xfId="4486"/>
    <cellStyle name="SAPBEXfilterDrill 2 7 2" xfId="4487"/>
    <cellStyle name="SAPBEXfilterDrill 2 8" xfId="4488"/>
    <cellStyle name="SAPBEXfilterDrill 2 8 2" xfId="4489"/>
    <cellStyle name="SAPBEXfilterDrill 2 9" xfId="4490"/>
    <cellStyle name="SAPBEXfilterDrill 2 9 2" xfId="4491"/>
    <cellStyle name="SAPBEXfilterDrill 3" xfId="4492"/>
    <cellStyle name="SAPBEXfilterDrill 3 10" xfId="4493"/>
    <cellStyle name="SAPBEXfilterDrill 3 2" xfId="4494"/>
    <cellStyle name="SAPBEXfilterDrill 3 2 2" xfId="4495"/>
    <cellStyle name="SAPBEXfilterDrill 3 2 2 2" xfId="4496"/>
    <cellStyle name="SAPBEXfilterDrill 3 2 3" xfId="4497"/>
    <cellStyle name="SAPBEXfilterDrill 3 2 3 2" xfId="4498"/>
    <cellStyle name="SAPBEXfilterDrill 3 2 4" xfId="4499"/>
    <cellStyle name="SAPBEXfilterDrill 3 2 4 2" xfId="4500"/>
    <cellStyle name="SAPBEXfilterDrill 3 2 5" xfId="4501"/>
    <cellStyle name="SAPBEXfilterDrill 3 2 5 2" xfId="4502"/>
    <cellStyle name="SAPBEXfilterDrill 3 2 6" xfId="4503"/>
    <cellStyle name="SAPBEXfilterDrill 3 2 6 2" xfId="4504"/>
    <cellStyle name="SAPBEXfilterDrill 3 2 7" xfId="4505"/>
    <cellStyle name="SAPBEXfilterDrill 3 3" xfId="4506"/>
    <cellStyle name="SAPBEXfilterDrill 3 3 2" xfId="4507"/>
    <cellStyle name="SAPBEXfilterDrill 3 3 2 2" xfId="4508"/>
    <cellStyle name="SAPBEXfilterDrill 3 3 3" xfId="4509"/>
    <cellStyle name="SAPBEXfilterDrill 3 3 3 2" xfId="4510"/>
    <cellStyle name="SAPBEXfilterDrill 3 3 4" xfId="4511"/>
    <cellStyle name="SAPBEXfilterDrill 3 3 4 2" xfId="4512"/>
    <cellStyle name="SAPBEXfilterDrill 3 3 5" xfId="4513"/>
    <cellStyle name="SAPBEXfilterDrill 3 3 5 2" xfId="4514"/>
    <cellStyle name="SAPBEXfilterDrill 3 3 6" xfId="4515"/>
    <cellStyle name="SAPBEXfilterDrill 3 3 6 2" xfId="4516"/>
    <cellStyle name="SAPBEXfilterDrill 3 3 7" xfId="4517"/>
    <cellStyle name="SAPBEXfilterDrill 3 4" xfId="4518"/>
    <cellStyle name="SAPBEXfilterDrill 3 4 2" xfId="4519"/>
    <cellStyle name="SAPBEXfilterDrill 3 4 2 2" xfId="4520"/>
    <cellStyle name="SAPBEXfilterDrill 3 4 3" xfId="4521"/>
    <cellStyle name="SAPBEXfilterDrill 3 4 3 2" xfId="4522"/>
    <cellStyle name="SAPBEXfilterDrill 3 4 4" xfId="4523"/>
    <cellStyle name="SAPBEXfilterDrill 3 4 4 2" xfId="4524"/>
    <cellStyle name="SAPBEXfilterDrill 3 4 5" xfId="4525"/>
    <cellStyle name="SAPBEXfilterDrill 3 4 5 2" xfId="4526"/>
    <cellStyle name="SAPBEXfilterDrill 3 4 6" xfId="4527"/>
    <cellStyle name="SAPBEXfilterDrill 3 4 6 2" xfId="4528"/>
    <cellStyle name="SAPBEXfilterDrill 3 4 7" xfId="4529"/>
    <cellStyle name="SAPBEXfilterDrill 3 5" xfId="4530"/>
    <cellStyle name="SAPBEXfilterDrill 3 5 2" xfId="4531"/>
    <cellStyle name="SAPBEXfilterDrill 3 6" xfId="4532"/>
    <cellStyle name="SAPBEXfilterDrill 3 6 2" xfId="4533"/>
    <cellStyle name="SAPBEXfilterDrill 3 7" xfId="4534"/>
    <cellStyle name="SAPBEXfilterDrill 3 7 2" xfId="4535"/>
    <cellStyle name="SAPBEXfilterDrill 3 8" xfId="4536"/>
    <cellStyle name="SAPBEXfilterDrill 3 8 2" xfId="4537"/>
    <cellStyle name="SAPBEXfilterDrill 3 9" xfId="4538"/>
    <cellStyle name="SAPBEXfilterDrill 3 9 2" xfId="4539"/>
    <cellStyle name="SAPBEXfilterDrill 4" xfId="4540"/>
    <cellStyle name="SAPBEXfilterDrill 4 2" xfId="4541"/>
    <cellStyle name="SAPBEXfilterDrill 4 2 2" xfId="4542"/>
    <cellStyle name="SAPBEXfilterDrill 4 3" xfId="4543"/>
    <cellStyle name="SAPBEXfilterDrill 4 3 2" xfId="4544"/>
    <cellStyle name="SAPBEXfilterDrill 4 4" xfId="4545"/>
    <cellStyle name="SAPBEXfilterDrill 4 4 2" xfId="4546"/>
    <cellStyle name="SAPBEXfilterDrill 4 5" xfId="4547"/>
    <cellStyle name="SAPBEXfilterDrill 4 5 2" xfId="4548"/>
    <cellStyle name="SAPBEXfilterDrill 4 6" xfId="4549"/>
    <cellStyle name="SAPBEXfilterDrill 4 6 2" xfId="4550"/>
    <cellStyle name="SAPBEXfilterDrill 4 7" xfId="4551"/>
    <cellStyle name="SAPBEXfilterDrill 5" xfId="4552"/>
    <cellStyle name="SAPBEXfilterDrill 5 2" xfId="4553"/>
    <cellStyle name="SAPBEXfilterDrill 5 2 2" xfId="4554"/>
    <cellStyle name="SAPBEXfilterDrill 5 3" xfId="4555"/>
    <cellStyle name="SAPBEXfilterDrill 5 3 2" xfId="4556"/>
    <cellStyle name="SAPBEXfilterDrill 5 4" xfId="4557"/>
    <cellStyle name="SAPBEXfilterDrill 5 4 2" xfId="4558"/>
    <cellStyle name="SAPBEXfilterDrill 5 5" xfId="4559"/>
    <cellStyle name="SAPBEXfilterDrill 5 5 2" xfId="4560"/>
    <cellStyle name="SAPBEXfilterDrill 5 6" xfId="4561"/>
    <cellStyle name="SAPBEXfilterDrill 5 6 2" xfId="4562"/>
    <cellStyle name="SAPBEXfilterDrill 5 7" xfId="4563"/>
    <cellStyle name="SAPBEXfilterDrill 6" xfId="4564"/>
    <cellStyle name="SAPBEXfilterDrill 6 2" xfId="4565"/>
    <cellStyle name="SAPBEXfilterDrill 6 2 2" xfId="4566"/>
    <cellStyle name="SAPBEXfilterDrill 6 3" xfId="4567"/>
    <cellStyle name="SAPBEXfilterDrill 6 3 2" xfId="4568"/>
    <cellStyle name="SAPBEXfilterDrill 6 4" xfId="4569"/>
    <cellStyle name="SAPBEXfilterDrill 6 4 2" xfId="4570"/>
    <cellStyle name="SAPBEXfilterDrill 6 5" xfId="4571"/>
    <cellStyle name="SAPBEXfilterDrill 6 5 2" xfId="4572"/>
    <cellStyle name="SAPBEXfilterDrill 6 6" xfId="4573"/>
    <cellStyle name="SAPBEXfilterDrill 6 6 2" xfId="4574"/>
    <cellStyle name="SAPBEXfilterDrill 6 7" xfId="4575"/>
    <cellStyle name="SAPBEXfilterDrill 7" xfId="4576"/>
    <cellStyle name="SAPBEXfilterDrill 7 2" xfId="4577"/>
    <cellStyle name="SAPBEXfilterDrill 8" xfId="4578"/>
    <cellStyle name="SAPBEXfilterDrill 8 2" xfId="4579"/>
    <cellStyle name="SAPBEXfilterDrill 9" xfId="4580"/>
    <cellStyle name="SAPBEXfilterDrill 9 2" xfId="4581"/>
    <cellStyle name="SAPBEXfilterItem" xfId="469"/>
    <cellStyle name="SAPBEXfilterItem 10" xfId="4582"/>
    <cellStyle name="SAPBEXfilterItem 10 2" xfId="4583"/>
    <cellStyle name="SAPBEXfilterItem 11" xfId="4584"/>
    <cellStyle name="SAPBEXfilterItem 12" xfId="4585"/>
    <cellStyle name="SAPBEXfilterItem 13" xfId="4586"/>
    <cellStyle name="SAPBEXfilterItem 14" xfId="4587"/>
    <cellStyle name="SAPBEXfilterItem 15" xfId="4588"/>
    <cellStyle name="SAPBEXfilterItem 2" xfId="4589"/>
    <cellStyle name="SAPBEXfilterItem 2 10" xfId="4590"/>
    <cellStyle name="SAPBEXfilterItem 2 11" xfId="4591"/>
    <cellStyle name="SAPBEXfilterItem 2 12" xfId="4592"/>
    <cellStyle name="SAPBEXfilterItem 2 13" xfId="4593"/>
    <cellStyle name="SAPBEXfilterItem 2 14" xfId="4594"/>
    <cellStyle name="SAPBEXfilterItem 2 2" xfId="4595"/>
    <cellStyle name="SAPBEXfilterItem 2 2 10" xfId="4596"/>
    <cellStyle name="SAPBEXfilterItem 2 2 2" xfId="4597"/>
    <cellStyle name="SAPBEXfilterItem 2 2 2 2" xfId="4598"/>
    <cellStyle name="SAPBEXfilterItem 2 2 2 2 2" xfId="4599"/>
    <cellStyle name="SAPBEXfilterItem 2 2 2 3" xfId="4600"/>
    <cellStyle name="SAPBEXfilterItem 2 2 2 3 2" xfId="4601"/>
    <cellStyle name="SAPBEXfilterItem 2 2 2 4" xfId="4602"/>
    <cellStyle name="SAPBEXfilterItem 2 2 2 4 2" xfId="4603"/>
    <cellStyle name="SAPBEXfilterItem 2 2 2 5" xfId="4604"/>
    <cellStyle name="SAPBEXfilterItem 2 2 2 5 2" xfId="4605"/>
    <cellStyle name="SAPBEXfilterItem 2 2 2 6" xfId="4606"/>
    <cellStyle name="SAPBEXfilterItem 2 2 2 6 2" xfId="4607"/>
    <cellStyle name="SAPBEXfilterItem 2 2 2 7" xfId="4608"/>
    <cellStyle name="SAPBEXfilterItem 2 2 3" xfId="4609"/>
    <cellStyle name="SAPBEXfilterItem 2 2 3 2" xfId="4610"/>
    <cellStyle name="SAPBEXfilterItem 2 2 3 2 2" xfId="4611"/>
    <cellStyle name="SAPBEXfilterItem 2 2 3 3" xfId="4612"/>
    <cellStyle name="SAPBEXfilterItem 2 2 3 3 2" xfId="4613"/>
    <cellStyle name="SAPBEXfilterItem 2 2 3 4" xfId="4614"/>
    <cellStyle name="SAPBEXfilterItem 2 2 3 4 2" xfId="4615"/>
    <cellStyle name="SAPBEXfilterItem 2 2 3 5" xfId="4616"/>
    <cellStyle name="SAPBEXfilterItem 2 2 3 5 2" xfId="4617"/>
    <cellStyle name="SAPBEXfilterItem 2 2 3 6" xfId="4618"/>
    <cellStyle name="SAPBEXfilterItem 2 2 3 6 2" xfId="4619"/>
    <cellStyle name="SAPBEXfilterItem 2 2 3 7" xfId="4620"/>
    <cellStyle name="SAPBEXfilterItem 2 2 4" xfId="4621"/>
    <cellStyle name="SAPBEXfilterItem 2 2 4 2" xfId="4622"/>
    <cellStyle name="SAPBEXfilterItem 2 2 4 2 2" xfId="4623"/>
    <cellStyle name="SAPBEXfilterItem 2 2 4 3" xfId="4624"/>
    <cellStyle name="SAPBEXfilterItem 2 2 4 3 2" xfId="4625"/>
    <cellStyle name="SAPBEXfilterItem 2 2 4 4" xfId="4626"/>
    <cellStyle name="SAPBEXfilterItem 2 2 4 4 2" xfId="4627"/>
    <cellStyle name="SAPBEXfilterItem 2 2 4 5" xfId="4628"/>
    <cellStyle name="SAPBEXfilterItem 2 2 4 5 2" xfId="4629"/>
    <cellStyle name="SAPBEXfilterItem 2 2 4 6" xfId="4630"/>
    <cellStyle name="SAPBEXfilterItem 2 2 4 6 2" xfId="4631"/>
    <cellStyle name="SAPBEXfilterItem 2 2 4 7" xfId="4632"/>
    <cellStyle name="SAPBEXfilterItem 2 2 5" xfId="4633"/>
    <cellStyle name="SAPBEXfilterItem 2 2 5 2" xfId="4634"/>
    <cellStyle name="SAPBEXfilterItem 2 2 6" xfId="4635"/>
    <cellStyle name="SAPBEXfilterItem 2 2 6 2" xfId="4636"/>
    <cellStyle name="SAPBEXfilterItem 2 2 7" xfId="4637"/>
    <cellStyle name="SAPBEXfilterItem 2 2 7 2" xfId="4638"/>
    <cellStyle name="SAPBEXfilterItem 2 2 8" xfId="4639"/>
    <cellStyle name="SAPBEXfilterItem 2 2 8 2" xfId="4640"/>
    <cellStyle name="SAPBEXfilterItem 2 2 9" xfId="4641"/>
    <cellStyle name="SAPBEXfilterItem 2 2 9 2" xfId="4642"/>
    <cellStyle name="SAPBEXfilterItem 2 3" xfId="4643"/>
    <cellStyle name="SAPBEXfilterItem 2 3 2" xfId="4644"/>
    <cellStyle name="SAPBEXfilterItem 2 3 2 2" xfId="4645"/>
    <cellStyle name="SAPBEXfilterItem 2 3 3" xfId="4646"/>
    <cellStyle name="SAPBEXfilterItem 2 3 3 2" xfId="4647"/>
    <cellStyle name="SAPBEXfilterItem 2 3 4" xfId="4648"/>
    <cellStyle name="SAPBEXfilterItem 2 3 4 2" xfId="4649"/>
    <cellStyle name="SAPBEXfilterItem 2 3 5" xfId="4650"/>
    <cellStyle name="SAPBEXfilterItem 2 3 5 2" xfId="4651"/>
    <cellStyle name="SAPBEXfilterItem 2 3 6" xfId="4652"/>
    <cellStyle name="SAPBEXfilterItem 2 3 6 2" xfId="4653"/>
    <cellStyle name="SAPBEXfilterItem 2 3 7" xfId="4654"/>
    <cellStyle name="SAPBEXfilterItem 2 4" xfId="4655"/>
    <cellStyle name="SAPBEXfilterItem 2 4 2" xfId="4656"/>
    <cellStyle name="SAPBEXfilterItem 2 4 2 2" xfId="4657"/>
    <cellStyle name="SAPBEXfilterItem 2 4 3" xfId="4658"/>
    <cellStyle name="SAPBEXfilterItem 2 4 3 2" xfId="4659"/>
    <cellStyle name="SAPBEXfilterItem 2 4 4" xfId="4660"/>
    <cellStyle name="SAPBEXfilterItem 2 4 4 2" xfId="4661"/>
    <cellStyle name="SAPBEXfilterItem 2 4 5" xfId="4662"/>
    <cellStyle name="SAPBEXfilterItem 2 4 5 2" xfId="4663"/>
    <cellStyle name="SAPBEXfilterItem 2 4 6" xfId="4664"/>
    <cellStyle name="SAPBEXfilterItem 2 4 6 2" xfId="4665"/>
    <cellStyle name="SAPBEXfilterItem 2 4 7" xfId="4666"/>
    <cellStyle name="SAPBEXfilterItem 2 5" xfId="4667"/>
    <cellStyle name="SAPBEXfilterItem 2 5 2" xfId="4668"/>
    <cellStyle name="SAPBEXfilterItem 2 5 2 2" xfId="4669"/>
    <cellStyle name="SAPBEXfilterItem 2 5 3" xfId="4670"/>
    <cellStyle name="SAPBEXfilterItem 2 5 3 2" xfId="4671"/>
    <cellStyle name="SAPBEXfilterItem 2 5 4" xfId="4672"/>
    <cellStyle name="SAPBEXfilterItem 2 5 4 2" xfId="4673"/>
    <cellStyle name="SAPBEXfilterItem 2 5 5" xfId="4674"/>
    <cellStyle name="SAPBEXfilterItem 2 5 5 2" xfId="4675"/>
    <cellStyle name="SAPBEXfilterItem 2 5 6" xfId="4676"/>
    <cellStyle name="SAPBEXfilterItem 2 5 6 2" xfId="4677"/>
    <cellStyle name="SAPBEXfilterItem 2 5 7" xfId="4678"/>
    <cellStyle name="SAPBEXfilterItem 2 6" xfId="4679"/>
    <cellStyle name="SAPBEXfilterItem 2 6 2" xfId="4680"/>
    <cellStyle name="SAPBEXfilterItem 2 7" xfId="4681"/>
    <cellStyle name="SAPBEXfilterItem 2 7 2" xfId="4682"/>
    <cellStyle name="SAPBEXfilterItem 2 8" xfId="4683"/>
    <cellStyle name="SAPBEXfilterItem 2 8 2" xfId="4684"/>
    <cellStyle name="SAPBEXfilterItem 2 9" xfId="4685"/>
    <cellStyle name="SAPBEXfilterItem 2 9 2" xfId="4686"/>
    <cellStyle name="SAPBEXfilterItem 3" xfId="4687"/>
    <cellStyle name="SAPBEXfilterItem 3 10" xfId="4688"/>
    <cellStyle name="SAPBEXfilterItem 3 2" xfId="4689"/>
    <cellStyle name="SAPBEXfilterItem 3 2 2" xfId="4690"/>
    <cellStyle name="SAPBEXfilterItem 3 2 2 2" xfId="4691"/>
    <cellStyle name="SAPBEXfilterItem 3 2 3" xfId="4692"/>
    <cellStyle name="SAPBEXfilterItem 3 2 3 2" xfId="4693"/>
    <cellStyle name="SAPBEXfilterItem 3 2 4" xfId="4694"/>
    <cellStyle name="SAPBEXfilterItem 3 2 4 2" xfId="4695"/>
    <cellStyle name="SAPBEXfilterItem 3 2 5" xfId="4696"/>
    <cellStyle name="SAPBEXfilterItem 3 2 5 2" xfId="4697"/>
    <cellStyle name="SAPBEXfilterItem 3 2 6" xfId="4698"/>
    <cellStyle name="SAPBEXfilterItem 3 2 6 2" xfId="4699"/>
    <cellStyle name="SAPBEXfilterItem 3 2 7" xfId="4700"/>
    <cellStyle name="SAPBEXfilterItem 3 3" xfId="4701"/>
    <cellStyle name="SAPBEXfilterItem 3 3 2" xfId="4702"/>
    <cellStyle name="SAPBEXfilterItem 3 3 2 2" xfId="4703"/>
    <cellStyle name="SAPBEXfilterItem 3 3 3" xfId="4704"/>
    <cellStyle name="SAPBEXfilterItem 3 3 3 2" xfId="4705"/>
    <cellStyle name="SAPBEXfilterItem 3 3 4" xfId="4706"/>
    <cellStyle name="SAPBEXfilterItem 3 3 4 2" xfId="4707"/>
    <cellStyle name="SAPBEXfilterItem 3 3 5" xfId="4708"/>
    <cellStyle name="SAPBEXfilterItem 3 3 5 2" xfId="4709"/>
    <cellStyle name="SAPBEXfilterItem 3 3 6" xfId="4710"/>
    <cellStyle name="SAPBEXfilterItem 3 3 6 2" xfId="4711"/>
    <cellStyle name="SAPBEXfilterItem 3 3 7" xfId="4712"/>
    <cellStyle name="SAPBEXfilterItem 3 4" xfId="4713"/>
    <cellStyle name="SAPBEXfilterItem 3 4 2" xfId="4714"/>
    <cellStyle name="SAPBEXfilterItem 3 4 2 2" xfId="4715"/>
    <cellStyle name="SAPBEXfilterItem 3 4 3" xfId="4716"/>
    <cellStyle name="SAPBEXfilterItem 3 4 3 2" xfId="4717"/>
    <cellStyle name="SAPBEXfilterItem 3 4 4" xfId="4718"/>
    <cellStyle name="SAPBEXfilterItem 3 4 4 2" xfId="4719"/>
    <cellStyle name="SAPBEXfilterItem 3 4 5" xfId="4720"/>
    <cellStyle name="SAPBEXfilterItem 3 4 5 2" xfId="4721"/>
    <cellStyle name="SAPBEXfilterItem 3 4 6" xfId="4722"/>
    <cellStyle name="SAPBEXfilterItem 3 4 6 2" xfId="4723"/>
    <cellStyle name="SAPBEXfilterItem 3 4 7" xfId="4724"/>
    <cellStyle name="SAPBEXfilterItem 3 5" xfId="4725"/>
    <cellStyle name="SAPBEXfilterItem 3 5 2" xfId="4726"/>
    <cellStyle name="SAPBEXfilterItem 3 6" xfId="4727"/>
    <cellStyle name="SAPBEXfilterItem 3 6 2" xfId="4728"/>
    <cellStyle name="SAPBEXfilterItem 3 7" xfId="4729"/>
    <cellStyle name="SAPBEXfilterItem 3 7 2" xfId="4730"/>
    <cellStyle name="SAPBEXfilterItem 3 8" xfId="4731"/>
    <cellStyle name="SAPBEXfilterItem 3 8 2" xfId="4732"/>
    <cellStyle name="SAPBEXfilterItem 3 9" xfId="4733"/>
    <cellStyle name="SAPBEXfilterItem 3 9 2" xfId="4734"/>
    <cellStyle name="SAPBEXfilterItem 4" xfId="4735"/>
    <cellStyle name="SAPBEXfilterItem 4 2" xfId="4736"/>
    <cellStyle name="SAPBEXfilterItem 4 2 2" xfId="4737"/>
    <cellStyle name="SAPBEXfilterItem 4 3" xfId="4738"/>
    <cellStyle name="SAPBEXfilterItem 4 3 2" xfId="4739"/>
    <cellStyle name="SAPBEXfilterItem 4 4" xfId="4740"/>
    <cellStyle name="SAPBEXfilterItem 4 4 2" xfId="4741"/>
    <cellStyle name="SAPBEXfilterItem 4 5" xfId="4742"/>
    <cellStyle name="SAPBEXfilterItem 4 5 2" xfId="4743"/>
    <cellStyle name="SAPBEXfilterItem 4 6" xfId="4744"/>
    <cellStyle name="SAPBEXfilterItem 4 6 2" xfId="4745"/>
    <cellStyle name="SAPBEXfilterItem 4 7" xfId="4746"/>
    <cellStyle name="SAPBEXfilterItem 5" xfId="4747"/>
    <cellStyle name="SAPBEXfilterItem 5 2" xfId="4748"/>
    <cellStyle name="SAPBEXfilterItem 5 2 2" xfId="4749"/>
    <cellStyle name="SAPBEXfilterItem 5 3" xfId="4750"/>
    <cellStyle name="SAPBEXfilterItem 5 3 2" xfId="4751"/>
    <cellStyle name="SAPBEXfilterItem 5 4" xfId="4752"/>
    <cellStyle name="SAPBEXfilterItem 5 4 2" xfId="4753"/>
    <cellStyle name="SAPBEXfilterItem 5 5" xfId="4754"/>
    <cellStyle name="SAPBEXfilterItem 5 5 2" xfId="4755"/>
    <cellStyle name="SAPBEXfilterItem 5 6" xfId="4756"/>
    <cellStyle name="SAPBEXfilterItem 5 6 2" xfId="4757"/>
    <cellStyle name="SAPBEXfilterItem 5 7" xfId="4758"/>
    <cellStyle name="SAPBEXfilterItem 6" xfId="4759"/>
    <cellStyle name="SAPBEXfilterItem 6 2" xfId="4760"/>
    <cellStyle name="SAPBEXfilterItem 6 2 2" xfId="4761"/>
    <cellStyle name="SAPBEXfilterItem 6 3" xfId="4762"/>
    <cellStyle name="SAPBEXfilterItem 6 3 2" xfId="4763"/>
    <cellStyle name="SAPBEXfilterItem 6 4" xfId="4764"/>
    <cellStyle name="SAPBEXfilterItem 6 4 2" xfId="4765"/>
    <cellStyle name="SAPBEXfilterItem 6 5" xfId="4766"/>
    <cellStyle name="SAPBEXfilterItem 6 5 2" xfId="4767"/>
    <cellStyle name="SAPBEXfilterItem 6 6" xfId="4768"/>
    <cellStyle name="SAPBEXfilterItem 6 6 2" xfId="4769"/>
    <cellStyle name="SAPBEXfilterItem 6 7" xfId="4770"/>
    <cellStyle name="SAPBEXfilterItem 7" xfId="4771"/>
    <cellStyle name="SAPBEXfilterItem 7 2" xfId="4772"/>
    <cellStyle name="SAPBEXfilterItem 8" xfId="4773"/>
    <cellStyle name="SAPBEXfilterItem 8 2" xfId="4774"/>
    <cellStyle name="SAPBEXfilterItem 9" xfId="4775"/>
    <cellStyle name="SAPBEXfilterItem 9 2" xfId="4776"/>
    <cellStyle name="SAPBEXfilterText" xfId="470"/>
    <cellStyle name="SAPBEXformats" xfId="471"/>
    <cellStyle name="SAPBEXformats 10" xfId="4777"/>
    <cellStyle name="SAPBEXformats 10 2" xfId="4778"/>
    <cellStyle name="SAPBEXformats 11" xfId="4779"/>
    <cellStyle name="SAPBEXformats 12" xfId="4780"/>
    <cellStyle name="SAPBEXformats 13" xfId="4781"/>
    <cellStyle name="SAPBEXformats 14" xfId="4782"/>
    <cellStyle name="SAPBEXformats 15" xfId="4783"/>
    <cellStyle name="SAPBEXformats 2" xfId="4784"/>
    <cellStyle name="SAPBEXformats 2 10" xfId="4785"/>
    <cellStyle name="SAPBEXformats 2 11" xfId="4786"/>
    <cellStyle name="SAPBEXformats 2 12" xfId="4787"/>
    <cellStyle name="SAPBEXformats 2 13" xfId="4788"/>
    <cellStyle name="SAPBEXformats 2 14" xfId="4789"/>
    <cellStyle name="SAPBEXformats 2 2" xfId="4790"/>
    <cellStyle name="SAPBEXformats 2 2 10" xfId="4791"/>
    <cellStyle name="SAPBEXformats 2 2 2" xfId="4792"/>
    <cellStyle name="SAPBEXformats 2 2 2 2" xfId="4793"/>
    <cellStyle name="SAPBEXformats 2 2 2 2 2" xfId="4794"/>
    <cellStyle name="SAPBEXformats 2 2 2 3" xfId="4795"/>
    <cellStyle name="SAPBEXformats 2 2 2 3 2" xfId="4796"/>
    <cellStyle name="SAPBEXformats 2 2 2 4" xfId="4797"/>
    <cellStyle name="SAPBEXformats 2 2 2 4 2" xfId="4798"/>
    <cellStyle name="SAPBEXformats 2 2 2 5" xfId="4799"/>
    <cellStyle name="SAPBEXformats 2 2 2 5 2" xfId="4800"/>
    <cellStyle name="SAPBEXformats 2 2 2 6" xfId="4801"/>
    <cellStyle name="SAPBEXformats 2 2 2 6 2" xfId="4802"/>
    <cellStyle name="SAPBEXformats 2 2 2 7" xfId="4803"/>
    <cellStyle name="SAPBEXformats 2 2 3" xfId="4804"/>
    <cellStyle name="SAPBEXformats 2 2 3 2" xfId="4805"/>
    <cellStyle name="SAPBEXformats 2 2 3 2 2" xfId="4806"/>
    <cellStyle name="SAPBEXformats 2 2 3 3" xfId="4807"/>
    <cellStyle name="SAPBEXformats 2 2 3 3 2" xfId="4808"/>
    <cellStyle name="SAPBEXformats 2 2 3 4" xfId="4809"/>
    <cellStyle name="SAPBEXformats 2 2 3 4 2" xfId="4810"/>
    <cellStyle name="SAPBEXformats 2 2 3 5" xfId="4811"/>
    <cellStyle name="SAPBEXformats 2 2 3 5 2" xfId="4812"/>
    <cellStyle name="SAPBEXformats 2 2 3 6" xfId="4813"/>
    <cellStyle name="SAPBEXformats 2 2 3 6 2" xfId="4814"/>
    <cellStyle name="SAPBEXformats 2 2 3 7" xfId="4815"/>
    <cellStyle name="SAPBEXformats 2 2 4" xfId="4816"/>
    <cellStyle name="SAPBEXformats 2 2 4 2" xfId="4817"/>
    <cellStyle name="SAPBEXformats 2 2 4 2 2" xfId="4818"/>
    <cellStyle name="SAPBEXformats 2 2 4 3" xfId="4819"/>
    <cellStyle name="SAPBEXformats 2 2 4 3 2" xfId="4820"/>
    <cellStyle name="SAPBEXformats 2 2 4 4" xfId="4821"/>
    <cellStyle name="SAPBEXformats 2 2 4 4 2" xfId="4822"/>
    <cellStyle name="SAPBEXformats 2 2 4 5" xfId="4823"/>
    <cellStyle name="SAPBEXformats 2 2 4 5 2" xfId="4824"/>
    <cellStyle name="SAPBEXformats 2 2 4 6" xfId="4825"/>
    <cellStyle name="SAPBEXformats 2 2 4 6 2" xfId="4826"/>
    <cellStyle name="SAPBEXformats 2 2 4 7" xfId="4827"/>
    <cellStyle name="SAPBEXformats 2 2 5" xfId="4828"/>
    <cellStyle name="SAPBEXformats 2 2 5 2" xfId="4829"/>
    <cellStyle name="SAPBEXformats 2 2 6" xfId="4830"/>
    <cellStyle name="SAPBEXformats 2 2 6 2" xfId="4831"/>
    <cellStyle name="SAPBEXformats 2 2 7" xfId="4832"/>
    <cellStyle name="SAPBEXformats 2 2 7 2" xfId="4833"/>
    <cellStyle name="SAPBEXformats 2 2 8" xfId="4834"/>
    <cellStyle name="SAPBEXformats 2 2 8 2" xfId="4835"/>
    <cellStyle name="SAPBEXformats 2 2 9" xfId="4836"/>
    <cellStyle name="SAPBEXformats 2 2 9 2" xfId="4837"/>
    <cellStyle name="SAPBEXformats 2 3" xfId="4838"/>
    <cellStyle name="SAPBEXformats 2 3 2" xfId="4839"/>
    <cellStyle name="SAPBEXformats 2 3 2 2" xfId="4840"/>
    <cellStyle name="SAPBEXformats 2 3 3" xfId="4841"/>
    <cellStyle name="SAPBEXformats 2 3 3 2" xfId="4842"/>
    <cellStyle name="SAPBEXformats 2 3 4" xfId="4843"/>
    <cellStyle name="SAPBEXformats 2 3 4 2" xfId="4844"/>
    <cellStyle name="SAPBEXformats 2 3 5" xfId="4845"/>
    <cellStyle name="SAPBEXformats 2 3 5 2" xfId="4846"/>
    <cellStyle name="SAPBEXformats 2 3 6" xfId="4847"/>
    <cellStyle name="SAPBEXformats 2 3 6 2" xfId="4848"/>
    <cellStyle name="SAPBEXformats 2 3 7" xfId="4849"/>
    <cellStyle name="SAPBEXformats 2 4" xfId="4850"/>
    <cellStyle name="SAPBEXformats 2 4 2" xfId="4851"/>
    <cellStyle name="SAPBEXformats 2 4 2 2" xfId="4852"/>
    <cellStyle name="SAPBEXformats 2 4 3" xfId="4853"/>
    <cellStyle name="SAPBEXformats 2 4 3 2" xfId="4854"/>
    <cellStyle name="SAPBEXformats 2 4 4" xfId="4855"/>
    <cellStyle name="SAPBEXformats 2 4 4 2" xfId="4856"/>
    <cellStyle name="SAPBEXformats 2 4 5" xfId="4857"/>
    <cellStyle name="SAPBEXformats 2 4 5 2" xfId="4858"/>
    <cellStyle name="SAPBEXformats 2 4 6" xfId="4859"/>
    <cellStyle name="SAPBEXformats 2 4 6 2" xfId="4860"/>
    <cellStyle name="SAPBEXformats 2 4 7" xfId="4861"/>
    <cellStyle name="SAPBEXformats 2 5" xfId="4862"/>
    <cellStyle name="SAPBEXformats 2 5 2" xfId="4863"/>
    <cellStyle name="SAPBEXformats 2 5 2 2" xfId="4864"/>
    <cellStyle name="SAPBEXformats 2 5 3" xfId="4865"/>
    <cellStyle name="SAPBEXformats 2 5 3 2" xfId="4866"/>
    <cellStyle name="SAPBEXformats 2 5 4" xfId="4867"/>
    <cellStyle name="SAPBEXformats 2 5 4 2" xfId="4868"/>
    <cellStyle name="SAPBEXformats 2 5 5" xfId="4869"/>
    <cellStyle name="SAPBEXformats 2 5 5 2" xfId="4870"/>
    <cellStyle name="SAPBEXformats 2 5 6" xfId="4871"/>
    <cellStyle name="SAPBEXformats 2 5 6 2" xfId="4872"/>
    <cellStyle name="SAPBEXformats 2 5 7" xfId="4873"/>
    <cellStyle name="SAPBEXformats 2 6" xfId="4874"/>
    <cellStyle name="SAPBEXformats 2 6 2" xfId="4875"/>
    <cellStyle name="SAPBEXformats 2 7" xfId="4876"/>
    <cellStyle name="SAPBEXformats 2 7 2" xfId="4877"/>
    <cellStyle name="SAPBEXformats 2 8" xfId="4878"/>
    <cellStyle name="SAPBEXformats 2 8 2" xfId="4879"/>
    <cellStyle name="SAPBEXformats 2 9" xfId="4880"/>
    <cellStyle name="SAPBEXformats 2 9 2" xfId="4881"/>
    <cellStyle name="SAPBEXformats 3" xfId="4882"/>
    <cellStyle name="SAPBEXformats 3 10" xfId="4883"/>
    <cellStyle name="SAPBEXformats 3 2" xfId="4884"/>
    <cellStyle name="SAPBEXformats 3 2 2" xfId="4885"/>
    <cellStyle name="SAPBEXformats 3 2 2 2" xfId="4886"/>
    <cellStyle name="SAPBEXformats 3 2 3" xfId="4887"/>
    <cellStyle name="SAPBEXformats 3 2 3 2" xfId="4888"/>
    <cellStyle name="SAPBEXformats 3 2 4" xfId="4889"/>
    <cellStyle name="SAPBEXformats 3 2 4 2" xfId="4890"/>
    <cellStyle name="SAPBEXformats 3 2 5" xfId="4891"/>
    <cellStyle name="SAPBEXformats 3 2 5 2" xfId="4892"/>
    <cellStyle name="SAPBEXformats 3 2 6" xfId="4893"/>
    <cellStyle name="SAPBEXformats 3 2 6 2" xfId="4894"/>
    <cellStyle name="SAPBEXformats 3 2 7" xfId="4895"/>
    <cellStyle name="SAPBEXformats 3 3" xfId="4896"/>
    <cellStyle name="SAPBEXformats 3 3 2" xfId="4897"/>
    <cellStyle name="SAPBEXformats 3 3 2 2" xfId="4898"/>
    <cellStyle name="SAPBEXformats 3 3 3" xfId="4899"/>
    <cellStyle name="SAPBEXformats 3 3 3 2" xfId="4900"/>
    <cellStyle name="SAPBEXformats 3 3 4" xfId="4901"/>
    <cellStyle name="SAPBEXformats 3 3 4 2" xfId="4902"/>
    <cellStyle name="SAPBEXformats 3 3 5" xfId="4903"/>
    <cellStyle name="SAPBEXformats 3 3 5 2" xfId="4904"/>
    <cellStyle name="SAPBEXformats 3 3 6" xfId="4905"/>
    <cellStyle name="SAPBEXformats 3 3 6 2" xfId="4906"/>
    <cellStyle name="SAPBEXformats 3 3 7" xfId="4907"/>
    <cellStyle name="SAPBEXformats 3 4" xfId="4908"/>
    <cellStyle name="SAPBEXformats 3 4 2" xfId="4909"/>
    <cellStyle name="SAPBEXformats 3 4 2 2" xfId="4910"/>
    <cellStyle name="SAPBEXformats 3 4 3" xfId="4911"/>
    <cellStyle name="SAPBEXformats 3 4 3 2" xfId="4912"/>
    <cellStyle name="SAPBEXformats 3 4 4" xfId="4913"/>
    <cellStyle name="SAPBEXformats 3 4 4 2" xfId="4914"/>
    <cellStyle name="SAPBEXformats 3 4 5" xfId="4915"/>
    <cellStyle name="SAPBEXformats 3 4 5 2" xfId="4916"/>
    <cellStyle name="SAPBEXformats 3 4 6" xfId="4917"/>
    <cellStyle name="SAPBEXformats 3 4 6 2" xfId="4918"/>
    <cellStyle name="SAPBEXformats 3 4 7" xfId="4919"/>
    <cellStyle name="SAPBEXformats 3 5" xfId="4920"/>
    <cellStyle name="SAPBEXformats 3 5 2" xfId="4921"/>
    <cellStyle name="SAPBEXformats 3 6" xfId="4922"/>
    <cellStyle name="SAPBEXformats 3 6 2" xfId="4923"/>
    <cellStyle name="SAPBEXformats 3 7" xfId="4924"/>
    <cellStyle name="SAPBEXformats 3 7 2" xfId="4925"/>
    <cellStyle name="SAPBEXformats 3 8" xfId="4926"/>
    <cellStyle name="SAPBEXformats 3 8 2" xfId="4927"/>
    <cellStyle name="SAPBEXformats 3 9" xfId="4928"/>
    <cellStyle name="SAPBEXformats 3 9 2" xfId="4929"/>
    <cellStyle name="SAPBEXformats 4" xfId="4930"/>
    <cellStyle name="SAPBEXformats 4 2" xfId="4931"/>
    <cellStyle name="SAPBEXformats 4 2 2" xfId="4932"/>
    <cellStyle name="SAPBEXformats 4 3" xfId="4933"/>
    <cellStyle name="SAPBEXformats 4 3 2" xfId="4934"/>
    <cellStyle name="SAPBEXformats 4 4" xfId="4935"/>
    <cellStyle name="SAPBEXformats 4 4 2" xfId="4936"/>
    <cellStyle name="SAPBEXformats 4 5" xfId="4937"/>
    <cellStyle name="SAPBEXformats 4 5 2" xfId="4938"/>
    <cellStyle name="SAPBEXformats 4 6" xfId="4939"/>
    <cellStyle name="SAPBEXformats 4 6 2" xfId="4940"/>
    <cellStyle name="SAPBEXformats 4 7" xfId="4941"/>
    <cellStyle name="SAPBEXformats 5" xfId="4942"/>
    <cellStyle name="SAPBEXformats 5 2" xfId="4943"/>
    <cellStyle name="SAPBEXformats 5 2 2" xfId="4944"/>
    <cellStyle name="SAPBEXformats 5 3" xfId="4945"/>
    <cellStyle name="SAPBEXformats 5 3 2" xfId="4946"/>
    <cellStyle name="SAPBEXformats 5 4" xfId="4947"/>
    <cellStyle name="SAPBEXformats 5 4 2" xfId="4948"/>
    <cellStyle name="SAPBEXformats 5 5" xfId="4949"/>
    <cellStyle name="SAPBEXformats 5 5 2" xfId="4950"/>
    <cellStyle name="SAPBEXformats 5 6" xfId="4951"/>
    <cellStyle name="SAPBEXformats 5 6 2" xfId="4952"/>
    <cellStyle name="SAPBEXformats 5 7" xfId="4953"/>
    <cellStyle name="SAPBEXformats 6" xfId="4954"/>
    <cellStyle name="SAPBEXformats 6 2" xfId="4955"/>
    <cellStyle name="SAPBEXformats 6 2 2" xfId="4956"/>
    <cellStyle name="SAPBEXformats 6 3" xfId="4957"/>
    <cellStyle name="SAPBEXformats 6 3 2" xfId="4958"/>
    <cellStyle name="SAPBEXformats 6 4" xfId="4959"/>
    <cellStyle name="SAPBEXformats 6 4 2" xfId="4960"/>
    <cellStyle name="SAPBEXformats 6 5" xfId="4961"/>
    <cellStyle name="SAPBEXformats 6 5 2" xfId="4962"/>
    <cellStyle name="SAPBEXformats 6 6" xfId="4963"/>
    <cellStyle name="SAPBEXformats 6 6 2" xfId="4964"/>
    <cellStyle name="SAPBEXformats 6 7" xfId="4965"/>
    <cellStyle name="SAPBEXformats 7" xfId="4966"/>
    <cellStyle name="SAPBEXformats 7 2" xfId="4967"/>
    <cellStyle name="SAPBEXformats 8" xfId="4968"/>
    <cellStyle name="SAPBEXformats 8 2" xfId="4969"/>
    <cellStyle name="SAPBEXformats 9" xfId="4970"/>
    <cellStyle name="SAPBEXformats 9 2" xfId="4971"/>
    <cellStyle name="SAPBEXheaderItem" xfId="472"/>
    <cellStyle name="SAPBEXheaderItem 10" xfId="4972"/>
    <cellStyle name="SAPBEXheaderItem 10 2" xfId="4973"/>
    <cellStyle name="SAPBEXheaderItem 11" xfId="4974"/>
    <cellStyle name="SAPBEXheaderItem 12" xfId="4975"/>
    <cellStyle name="SAPBEXheaderItem 13" xfId="4976"/>
    <cellStyle name="SAPBEXheaderItem 14" xfId="4977"/>
    <cellStyle name="SAPBEXheaderItem 15" xfId="4978"/>
    <cellStyle name="SAPBEXheaderItem 2" xfId="4979"/>
    <cellStyle name="SAPBEXheaderItem 2 10" xfId="4980"/>
    <cellStyle name="SAPBEXheaderItem 2 11" xfId="4981"/>
    <cellStyle name="SAPBEXheaderItem 2 12" xfId="4982"/>
    <cellStyle name="SAPBEXheaderItem 2 13" xfId="4983"/>
    <cellStyle name="SAPBEXheaderItem 2 14" xfId="4984"/>
    <cellStyle name="SAPBEXheaderItem 2 2" xfId="4985"/>
    <cellStyle name="SAPBEXheaderItem 2 2 10" xfId="4986"/>
    <cellStyle name="SAPBEXheaderItem 2 2 2" xfId="4987"/>
    <cellStyle name="SAPBEXheaderItem 2 2 2 2" xfId="4988"/>
    <cellStyle name="SAPBEXheaderItem 2 2 2 2 2" xfId="4989"/>
    <cellStyle name="SAPBEXheaderItem 2 2 2 3" xfId="4990"/>
    <cellStyle name="SAPBEXheaderItem 2 2 2 3 2" xfId="4991"/>
    <cellStyle name="SAPBEXheaderItem 2 2 2 4" xfId="4992"/>
    <cellStyle name="SAPBEXheaderItem 2 2 2 4 2" xfId="4993"/>
    <cellStyle name="SAPBEXheaderItem 2 2 2 5" xfId="4994"/>
    <cellStyle name="SAPBEXheaderItem 2 2 2 5 2" xfId="4995"/>
    <cellStyle name="SAPBEXheaderItem 2 2 2 6" xfId="4996"/>
    <cellStyle name="SAPBEXheaderItem 2 2 2 6 2" xfId="4997"/>
    <cellStyle name="SAPBEXheaderItem 2 2 2 7" xfId="4998"/>
    <cellStyle name="SAPBEXheaderItem 2 2 3" xfId="4999"/>
    <cellStyle name="SAPBEXheaderItem 2 2 3 2" xfId="5000"/>
    <cellStyle name="SAPBEXheaderItem 2 2 3 2 2" xfId="5001"/>
    <cellStyle name="SAPBEXheaderItem 2 2 3 3" xfId="5002"/>
    <cellStyle name="SAPBEXheaderItem 2 2 3 3 2" xfId="5003"/>
    <cellStyle name="SAPBEXheaderItem 2 2 3 4" xfId="5004"/>
    <cellStyle name="SAPBEXheaderItem 2 2 3 4 2" xfId="5005"/>
    <cellStyle name="SAPBEXheaderItem 2 2 3 5" xfId="5006"/>
    <cellStyle name="SAPBEXheaderItem 2 2 3 5 2" xfId="5007"/>
    <cellStyle name="SAPBEXheaderItem 2 2 3 6" xfId="5008"/>
    <cellStyle name="SAPBEXheaderItem 2 2 3 6 2" xfId="5009"/>
    <cellStyle name="SAPBEXheaderItem 2 2 3 7" xfId="5010"/>
    <cellStyle name="SAPBEXheaderItem 2 2 4" xfId="5011"/>
    <cellStyle name="SAPBEXheaderItem 2 2 4 2" xfId="5012"/>
    <cellStyle name="SAPBEXheaderItem 2 2 4 2 2" xfId="5013"/>
    <cellStyle name="SAPBEXheaderItem 2 2 4 3" xfId="5014"/>
    <cellStyle name="SAPBEXheaderItem 2 2 4 3 2" xfId="5015"/>
    <cellStyle name="SAPBEXheaderItem 2 2 4 4" xfId="5016"/>
    <cellStyle name="SAPBEXheaderItem 2 2 4 4 2" xfId="5017"/>
    <cellStyle name="SAPBEXheaderItem 2 2 4 5" xfId="5018"/>
    <cellStyle name="SAPBEXheaderItem 2 2 4 5 2" xfId="5019"/>
    <cellStyle name="SAPBEXheaderItem 2 2 4 6" xfId="5020"/>
    <cellStyle name="SAPBEXheaderItem 2 2 4 6 2" xfId="5021"/>
    <cellStyle name="SAPBEXheaderItem 2 2 4 7" xfId="5022"/>
    <cellStyle name="SAPBEXheaderItem 2 2 5" xfId="5023"/>
    <cellStyle name="SAPBEXheaderItem 2 2 5 2" xfId="5024"/>
    <cellStyle name="SAPBEXheaderItem 2 2 6" xfId="5025"/>
    <cellStyle name="SAPBEXheaderItem 2 2 6 2" xfId="5026"/>
    <cellStyle name="SAPBEXheaderItem 2 2 7" xfId="5027"/>
    <cellStyle name="SAPBEXheaderItem 2 2 7 2" xfId="5028"/>
    <cellStyle name="SAPBEXheaderItem 2 2 8" xfId="5029"/>
    <cellStyle name="SAPBEXheaderItem 2 2 8 2" xfId="5030"/>
    <cellStyle name="SAPBEXheaderItem 2 2 9" xfId="5031"/>
    <cellStyle name="SAPBEXheaderItem 2 2 9 2" xfId="5032"/>
    <cellStyle name="SAPBEXheaderItem 2 3" xfId="5033"/>
    <cellStyle name="SAPBEXheaderItem 2 3 2" xfId="5034"/>
    <cellStyle name="SAPBEXheaderItem 2 3 2 2" xfId="5035"/>
    <cellStyle name="SAPBEXheaderItem 2 3 3" xfId="5036"/>
    <cellStyle name="SAPBEXheaderItem 2 3 3 2" xfId="5037"/>
    <cellStyle name="SAPBEXheaderItem 2 3 4" xfId="5038"/>
    <cellStyle name="SAPBEXheaderItem 2 3 4 2" xfId="5039"/>
    <cellStyle name="SAPBEXheaderItem 2 3 5" xfId="5040"/>
    <cellStyle name="SAPBEXheaderItem 2 3 5 2" xfId="5041"/>
    <cellStyle name="SAPBEXheaderItem 2 3 6" xfId="5042"/>
    <cellStyle name="SAPBEXheaderItem 2 3 6 2" xfId="5043"/>
    <cellStyle name="SAPBEXheaderItem 2 3 7" xfId="5044"/>
    <cellStyle name="SAPBEXheaderItem 2 4" xfId="5045"/>
    <cellStyle name="SAPBEXheaderItem 2 4 2" xfId="5046"/>
    <cellStyle name="SAPBEXheaderItem 2 4 2 2" xfId="5047"/>
    <cellStyle name="SAPBEXheaderItem 2 4 3" xfId="5048"/>
    <cellStyle name="SAPBEXheaderItem 2 4 3 2" xfId="5049"/>
    <cellStyle name="SAPBEXheaderItem 2 4 4" xfId="5050"/>
    <cellStyle name="SAPBEXheaderItem 2 4 4 2" xfId="5051"/>
    <cellStyle name="SAPBEXheaderItem 2 4 5" xfId="5052"/>
    <cellStyle name="SAPBEXheaderItem 2 4 5 2" xfId="5053"/>
    <cellStyle name="SAPBEXheaderItem 2 4 6" xfId="5054"/>
    <cellStyle name="SAPBEXheaderItem 2 4 6 2" xfId="5055"/>
    <cellStyle name="SAPBEXheaderItem 2 4 7" xfId="5056"/>
    <cellStyle name="SAPBEXheaderItem 2 5" xfId="5057"/>
    <cellStyle name="SAPBEXheaderItem 2 5 2" xfId="5058"/>
    <cellStyle name="SAPBEXheaderItem 2 5 2 2" xfId="5059"/>
    <cellStyle name="SAPBEXheaderItem 2 5 3" xfId="5060"/>
    <cellStyle name="SAPBEXheaderItem 2 5 3 2" xfId="5061"/>
    <cellStyle name="SAPBEXheaderItem 2 5 4" xfId="5062"/>
    <cellStyle name="SAPBEXheaderItem 2 5 4 2" xfId="5063"/>
    <cellStyle name="SAPBEXheaderItem 2 5 5" xfId="5064"/>
    <cellStyle name="SAPBEXheaderItem 2 5 5 2" xfId="5065"/>
    <cellStyle name="SAPBEXheaderItem 2 5 6" xfId="5066"/>
    <cellStyle name="SAPBEXheaderItem 2 5 6 2" xfId="5067"/>
    <cellStyle name="SAPBEXheaderItem 2 5 7" xfId="5068"/>
    <cellStyle name="SAPBEXheaderItem 2 6" xfId="5069"/>
    <cellStyle name="SAPBEXheaderItem 2 6 2" xfId="5070"/>
    <cellStyle name="SAPBEXheaderItem 2 7" xfId="5071"/>
    <cellStyle name="SAPBEXheaderItem 2 7 2" xfId="5072"/>
    <cellStyle name="SAPBEXheaderItem 2 8" xfId="5073"/>
    <cellStyle name="SAPBEXheaderItem 2 8 2" xfId="5074"/>
    <cellStyle name="SAPBEXheaderItem 2 9" xfId="5075"/>
    <cellStyle name="SAPBEXheaderItem 2 9 2" xfId="5076"/>
    <cellStyle name="SAPBEXheaderItem 3" xfId="5077"/>
    <cellStyle name="SAPBEXheaderItem 3 10" xfId="5078"/>
    <cellStyle name="SAPBEXheaderItem 3 2" xfId="5079"/>
    <cellStyle name="SAPBEXheaderItem 3 2 2" xfId="5080"/>
    <cellStyle name="SAPBEXheaderItem 3 2 2 2" xfId="5081"/>
    <cellStyle name="SAPBEXheaderItem 3 2 3" xfId="5082"/>
    <cellStyle name="SAPBEXheaderItem 3 2 3 2" xfId="5083"/>
    <cellStyle name="SAPBEXheaderItem 3 2 4" xfId="5084"/>
    <cellStyle name="SAPBEXheaderItem 3 2 4 2" xfId="5085"/>
    <cellStyle name="SAPBEXheaderItem 3 2 5" xfId="5086"/>
    <cellStyle name="SAPBEXheaderItem 3 2 5 2" xfId="5087"/>
    <cellStyle name="SAPBEXheaderItem 3 2 6" xfId="5088"/>
    <cellStyle name="SAPBEXheaderItem 3 2 6 2" xfId="5089"/>
    <cellStyle name="SAPBEXheaderItem 3 2 7" xfId="5090"/>
    <cellStyle name="SAPBEXheaderItem 3 3" xfId="5091"/>
    <cellStyle name="SAPBEXheaderItem 3 3 2" xfId="5092"/>
    <cellStyle name="SAPBEXheaderItem 3 3 2 2" xfId="5093"/>
    <cellStyle name="SAPBEXheaderItem 3 3 3" xfId="5094"/>
    <cellStyle name="SAPBEXheaderItem 3 3 3 2" xfId="5095"/>
    <cellStyle name="SAPBEXheaderItem 3 3 4" xfId="5096"/>
    <cellStyle name="SAPBEXheaderItem 3 3 4 2" xfId="5097"/>
    <cellStyle name="SAPBEXheaderItem 3 3 5" xfId="5098"/>
    <cellStyle name="SAPBEXheaderItem 3 3 5 2" xfId="5099"/>
    <cellStyle name="SAPBEXheaderItem 3 3 6" xfId="5100"/>
    <cellStyle name="SAPBEXheaderItem 3 3 6 2" xfId="5101"/>
    <cellStyle name="SAPBEXheaderItem 3 3 7" xfId="5102"/>
    <cellStyle name="SAPBEXheaderItem 3 4" xfId="5103"/>
    <cellStyle name="SAPBEXheaderItem 3 4 2" xfId="5104"/>
    <cellStyle name="SAPBEXheaderItem 3 4 2 2" xfId="5105"/>
    <cellStyle name="SAPBEXheaderItem 3 4 3" xfId="5106"/>
    <cellStyle name="SAPBEXheaderItem 3 4 3 2" xfId="5107"/>
    <cellStyle name="SAPBEXheaderItem 3 4 4" xfId="5108"/>
    <cellStyle name="SAPBEXheaderItem 3 4 4 2" xfId="5109"/>
    <cellStyle name="SAPBEXheaderItem 3 4 5" xfId="5110"/>
    <cellStyle name="SAPBEXheaderItem 3 4 5 2" xfId="5111"/>
    <cellStyle name="SAPBEXheaderItem 3 4 6" xfId="5112"/>
    <cellStyle name="SAPBEXheaderItem 3 4 6 2" xfId="5113"/>
    <cellStyle name="SAPBEXheaderItem 3 4 7" xfId="5114"/>
    <cellStyle name="SAPBEXheaderItem 3 5" xfId="5115"/>
    <cellStyle name="SAPBEXheaderItem 3 5 2" xfId="5116"/>
    <cellStyle name="SAPBEXheaderItem 3 6" xfId="5117"/>
    <cellStyle name="SAPBEXheaderItem 3 6 2" xfId="5118"/>
    <cellStyle name="SAPBEXheaderItem 3 7" xfId="5119"/>
    <cellStyle name="SAPBEXheaderItem 3 7 2" xfId="5120"/>
    <cellStyle name="SAPBEXheaderItem 3 8" xfId="5121"/>
    <cellStyle name="SAPBEXheaderItem 3 8 2" xfId="5122"/>
    <cellStyle name="SAPBEXheaderItem 3 9" xfId="5123"/>
    <cellStyle name="SAPBEXheaderItem 3 9 2" xfId="5124"/>
    <cellStyle name="SAPBEXheaderItem 4" xfId="5125"/>
    <cellStyle name="SAPBEXheaderItem 4 2" xfId="5126"/>
    <cellStyle name="SAPBEXheaderItem 4 2 2" xfId="5127"/>
    <cellStyle name="SAPBEXheaderItem 4 3" xfId="5128"/>
    <cellStyle name="SAPBEXheaderItem 4 3 2" xfId="5129"/>
    <cellStyle name="SAPBEXheaderItem 4 4" xfId="5130"/>
    <cellStyle name="SAPBEXheaderItem 4 4 2" xfId="5131"/>
    <cellStyle name="SAPBEXheaderItem 4 5" xfId="5132"/>
    <cellStyle name="SAPBEXheaderItem 4 5 2" xfId="5133"/>
    <cellStyle name="SAPBEXheaderItem 4 6" xfId="5134"/>
    <cellStyle name="SAPBEXheaderItem 4 6 2" xfId="5135"/>
    <cellStyle name="SAPBEXheaderItem 4 7" xfId="5136"/>
    <cellStyle name="SAPBEXheaderItem 5" xfId="5137"/>
    <cellStyle name="SAPBEXheaderItem 5 2" xfId="5138"/>
    <cellStyle name="SAPBEXheaderItem 5 2 2" xfId="5139"/>
    <cellStyle name="SAPBEXheaderItem 5 3" xfId="5140"/>
    <cellStyle name="SAPBEXheaderItem 5 3 2" xfId="5141"/>
    <cellStyle name="SAPBEXheaderItem 5 4" xfId="5142"/>
    <cellStyle name="SAPBEXheaderItem 5 4 2" xfId="5143"/>
    <cellStyle name="SAPBEXheaderItem 5 5" xfId="5144"/>
    <cellStyle name="SAPBEXheaderItem 5 5 2" xfId="5145"/>
    <cellStyle name="SAPBEXheaderItem 5 6" xfId="5146"/>
    <cellStyle name="SAPBEXheaderItem 5 6 2" xfId="5147"/>
    <cellStyle name="SAPBEXheaderItem 5 7" xfId="5148"/>
    <cellStyle name="SAPBEXheaderItem 6" xfId="5149"/>
    <cellStyle name="SAPBEXheaderItem 6 2" xfId="5150"/>
    <cellStyle name="SAPBEXheaderItem 6 2 2" xfId="5151"/>
    <cellStyle name="SAPBEXheaderItem 6 3" xfId="5152"/>
    <cellStyle name="SAPBEXheaderItem 6 3 2" xfId="5153"/>
    <cellStyle name="SAPBEXheaderItem 6 4" xfId="5154"/>
    <cellStyle name="SAPBEXheaderItem 6 4 2" xfId="5155"/>
    <cellStyle name="SAPBEXheaderItem 6 5" xfId="5156"/>
    <cellStyle name="SAPBEXheaderItem 6 5 2" xfId="5157"/>
    <cellStyle name="SAPBEXheaderItem 6 6" xfId="5158"/>
    <cellStyle name="SAPBEXheaderItem 6 6 2" xfId="5159"/>
    <cellStyle name="SAPBEXheaderItem 6 7" xfId="5160"/>
    <cellStyle name="SAPBEXheaderItem 7" xfId="5161"/>
    <cellStyle name="SAPBEXheaderItem 7 2" xfId="5162"/>
    <cellStyle name="SAPBEXheaderItem 8" xfId="5163"/>
    <cellStyle name="SAPBEXheaderItem 8 2" xfId="5164"/>
    <cellStyle name="SAPBEXheaderItem 9" xfId="5165"/>
    <cellStyle name="SAPBEXheaderItem 9 2" xfId="5166"/>
    <cellStyle name="SAPBEXheaderText" xfId="473"/>
    <cellStyle name="SAPBEXheaderText 10" xfId="5167"/>
    <cellStyle name="SAPBEXheaderText 10 2" xfId="5168"/>
    <cellStyle name="SAPBEXheaderText 11" xfId="5169"/>
    <cellStyle name="SAPBEXheaderText 12" xfId="5170"/>
    <cellStyle name="SAPBEXheaderText 13" xfId="5171"/>
    <cellStyle name="SAPBEXheaderText 14" xfId="5172"/>
    <cellStyle name="SAPBEXheaderText 15" xfId="5173"/>
    <cellStyle name="SAPBEXheaderText 2" xfId="5174"/>
    <cellStyle name="SAPBEXheaderText 2 10" xfId="5175"/>
    <cellStyle name="SAPBEXheaderText 2 11" xfId="5176"/>
    <cellStyle name="SAPBEXheaderText 2 12" xfId="5177"/>
    <cellStyle name="SAPBEXheaderText 2 13" xfId="5178"/>
    <cellStyle name="SAPBEXheaderText 2 14" xfId="5179"/>
    <cellStyle name="SAPBEXheaderText 2 2" xfId="5180"/>
    <cellStyle name="SAPBEXheaderText 2 2 10" xfId="5181"/>
    <cellStyle name="SAPBEXheaderText 2 2 2" xfId="5182"/>
    <cellStyle name="SAPBEXheaderText 2 2 2 2" xfId="5183"/>
    <cellStyle name="SAPBEXheaderText 2 2 2 2 2" xfId="5184"/>
    <cellStyle name="SAPBEXheaderText 2 2 2 3" xfId="5185"/>
    <cellStyle name="SAPBEXheaderText 2 2 2 3 2" xfId="5186"/>
    <cellStyle name="SAPBEXheaderText 2 2 2 4" xfId="5187"/>
    <cellStyle name="SAPBEXheaderText 2 2 2 4 2" xfId="5188"/>
    <cellStyle name="SAPBEXheaderText 2 2 2 5" xfId="5189"/>
    <cellStyle name="SAPBEXheaderText 2 2 2 5 2" xfId="5190"/>
    <cellStyle name="SAPBEXheaderText 2 2 2 6" xfId="5191"/>
    <cellStyle name="SAPBEXheaderText 2 2 2 6 2" xfId="5192"/>
    <cellStyle name="SAPBEXheaderText 2 2 2 7" xfId="5193"/>
    <cellStyle name="SAPBEXheaderText 2 2 3" xfId="5194"/>
    <cellStyle name="SAPBEXheaderText 2 2 3 2" xfId="5195"/>
    <cellStyle name="SAPBEXheaderText 2 2 3 2 2" xfId="5196"/>
    <cellStyle name="SAPBEXheaderText 2 2 3 3" xfId="5197"/>
    <cellStyle name="SAPBEXheaderText 2 2 3 3 2" xfId="5198"/>
    <cellStyle name="SAPBEXheaderText 2 2 3 4" xfId="5199"/>
    <cellStyle name="SAPBEXheaderText 2 2 3 4 2" xfId="5200"/>
    <cellStyle name="SAPBEXheaderText 2 2 3 5" xfId="5201"/>
    <cellStyle name="SAPBEXheaderText 2 2 3 5 2" xfId="5202"/>
    <cellStyle name="SAPBEXheaderText 2 2 3 6" xfId="5203"/>
    <cellStyle name="SAPBEXheaderText 2 2 3 6 2" xfId="5204"/>
    <cellStyle name="SAPBEXheaderText 2 2 3 7" xfId="5205"/>
    <cellStyle name="SAPBEXheaderText 2 2 4" xfId="5206"/>
    <cellStyle name="SAPBEXheaderText 2 2 4 2" xfId="5207"/>
    <cellStyle name="SAPBEXheaderText 2 2 4 2 2" xfId="5208"/>
    <cellStyle name="SAPBEXheaderText 2 2 4 3" xfId="5209"/>
    <cellStyle name="SAPBEXheaderText 2 2 4 3 2" xfId="5210"/>
    <cellStyle name="SAPBEXheaderText 2 2 4 4" xfId="5211"/>
    <cellStyle name="SAPBEXheaderText 2 2 4 4 2" xfId="5212"/>
    <cellStyle name="SAPBEXheaderText 2 2 4 5" xfId="5213"/>
    <cellStyle name="SAPBEXheaderText 2 2 4 5 2" xfId="5214"/>
    <cellStyle name="SAPBEXheaderText 2 2 4 6" xfId="5215"/>
    <cellStyle name="SAPBEXheaderText 2 2 4 6 2" xfId="5216"/>
    <cellStyle name="SAPBEXheaderText 2 2 4 7" xfId="5217"/>
    <cellStyle name="SAPBEXheaderText 2 2 5" xfId="5218"/>
    <cellStyle name="SAPBEXheaderText 2 2 5 2" xfId="5219"/>
    <cellStyle name="SAPBEXheaderText 2 2 6" xfId="5220"/>
    <cellStyle name="SAPBEXheaderText 2 2 6 2" xfId="5221"/>
    <cellStyle name="SAPBEXheaderText 2 2 7" xfId="5222"/>
    <cellStyle name="SAPBEXheaderText 2 2 7 2" xfId="5223"/>
    <cellStyle name="SAPBEXheaderText 2 2 8" xfId="5224"/>
    <cellStyle name="SAPBEXheaderText 2 2 8 2" xfId="5225"/>
    <cellStyle name="SAPBEXheaderText 2 2 9" xfId="5226"/>
    <cellStyle name="SAPBEXheaderText 2 2 9 2" xfId="5227"/>
    <cellStyle name="SAPBEXheaderText 2 3" xfId="5228"/>
    <cellStyle name="SAPBEXheaderText 2 3 2" xfId="5229"/>
    <cellStyle name="SAPBEXheaderText 2 3 2 2" xfId="5230"/>
    <cellStyle name="SAPBEXheaderText 2 3 3" xfId="5231"/>
    <cellStyle name="SAPBEXheaderText 2 3 3 2" xfId="5232"/>
    <cellStyle name="SAPBEXheaderText 2 3 4" xfId="5233"/>
    <cellStyle name="SAPBEXheaderText 2 3 4 2" xfId="5234"/>
    <cellStyle name="SAPBEXheaderText 2 3 5" xfId="5235"/>
    <cellStyle name="SAPBEXheaderText 2 3 5 2" xfId="5236"/>
    <cellStyle name="SAPBEXheaderText 2 3 6" xfId="5237"/>
    <cellStyle name="SAPBEXheaderText 2 3 6 2" xfId="5238"/>
    <cellStyle name="SAPBEXheaderText 2 3 7" xfId="5239"/>
    <cellStyle name="SAPBEXheaderText 2 4" xfId="5240"/>
    <cellStyle name="SAPBEXheaderText 2 4 2" xfId="5241"/>
    <cellStyle name="SAPBEXheaderText 2 4 2 2" xfId="5242"/>
    <cellStyle name="SAPBEXheaderText 2 4 3" xfId="5243"/>
    <cellStyle name="SAPBEXheaderText 2 4 3 2" xfId="5244"/>
    <cellStyle name="SAPBEXheaderText 2 4 4" xfId="5245"/>
    <cellStyle name="SAPBEXheaderText 2 4 4 2" xfId="5246"/>
    <cellStyle name="SAPBEXheaderText 2 4 5" xfId="5247"/>
    <cellStyle name="SAPBEXheaderText 2 4 5 2" xfId="5248"/>
    <cellStyle name="SAPBEXheaderText 2 4 6" xfId="5249"/>
    <cellStyle name="SAPBEXheaderText 2 4 6 2" xfId="5250"/>
    <cellStyle name="SAPBEXheaderText 2 4 7" xfId="5251"/>
    <cellStyle name="SAPBEXheaderText 2 5" xfId="5252"/>
    <cellStyle name="SAPBEXheaderText 2 5 2" xfId="5253"/>
    <cellStyle name="SAPBEXheaderText 2 5 2 2" xfId="5254"/>
    <cellStyle name="SAPBEXheaderText 2 5 3" xfId="5255"/>
    <cellStyle name="SAPBEXheaderText 2 5 3 2" xfId="5256"/>
    <cellStyle name="SAPBEXheaderText 2 5 4" xfId="5257"/>
    <cellStyle name="SAPBEXheaderText 2 5 4 2" xfId="5258"/>
    <cellStyle name="SAPBEXheaderText 2 5 5" xfId="5259"/>
    <cellStyle name="SAPBEXheaderText 2 5 5 2" xfId="5260"/>
    <cellStyle name="SAPBEXheaderText 2 5 6" xfId="5261"/>
    <cellStyle name="SAPBEXheaderText 2 5 6 2" xfId="5262"/>
    <cellStyle name="SAPBEXheaderText 2 5 7" xfId="5263"/>
    <cellStyle name="SAPBEXheaderText 2 6" xfId="5264"/>
    <cellStyle name="SAPBEXheaderText 2 6 2" xfId="5265"/>
    <cellStyle name="SAPBEXheaderText 2 7" xfId="5266"/>
    <cellStyle name="SAPBEXheaderText 2 7 2" xfId="5267"/>
    <cellStyle name="SAPBEXheaderText 2 8" xfId="5268"/>
    <cellStyle name="SAPBEXheaderText 2 8 2" xfId="5269"/>
    <cellStyle name="SAPBEXheaderText 2 9" xfId="5270"/>
    <cellStyle name="SAPBEXheaderText 2 9 2" xfId="5271"/>
    <cellStyle name="SAPBEXheaderText 3" xfId="5272"/>
    <cellStyle name="SAPBEXheaderText 3 10" xfId="5273"/>
    <cellStyle name="SAPBEXheaderText 3 2" xfId="5274"/>
    <cellStyle name="SAPBEXheaderText 3 2 2" xfId="5275"/>
    <cellStyle name="SAPBEXheaderText 3 2 2 2" xfId="5276"/>
    <cellStyle name="SAPBEXheaderText 3 2 3" xfId="5277"/>
    <cellStyle name="SAPBEXheaderText 3 2 3 2" xfId="5278"/>
    <cellStyle name="SAPBEXheaderText 3 2 4" xfId="5279"/>
    <cellStyle name="SAPBEXheaderText 3 2 4 2" xfId="5280"/>
    <cellStyle name="SAPBEXheaderText 3 2 5" xfId="5281"/>
    <cellStyle name="SAPBEXheaderText 3 2 5 2" xfId="5282"/>
    <cellStyle name="SAPBEXheaderText 3 2 6" xfId="5283"/>
    <cellStyle name="SAPBEXheaderText 3 2 6 2" xfId="5284"/>
    <cellStyle name="SAPBEXheaderText 3 2 7" xfId="5285"/>
    <cellStyle name="SAPBEXheaderText 3 3" xfId="5286"/>
    <cellStyle name="SAPBEXheaderText 3 3 2" xfId="5287"/>
    <cellStyle name="SAPBEXheaderText 3 3 2 2" xfId="5288"/>
    <cellStyle name="SAPBEXheaderText 3 3 3" xfId="5289"/>
    <cellStyle name="SAPBEXheaderText 3 3 3 2" xfId="5290"/>
    <cellStyle name="SAPBEXheaderText 3 3 4" xfId="5291"/>
    <cellStyle name="SAPBEXheaderText 3 3 4 2" xfId="5292"/>
    <cellStyle name="SAPBEXheaderText 3 3 5" xfId="5293"/>
    <cellStyle name="SAPBEXheaderText 3 3 5 2" xfId="5294"/>
    <cellStyle name="SAPBEXheaderText 3 3 6" xfId="5295"/>
    <cellStyle name="SAPBEXheaderText 3 3 6 2" xfId="5296"/>
    <cellStyle name="SAPBEXheaderText 3 3 7" xfId="5297"/>
    <cellStyle name="SAPBEXheaderText 3 4" xfId="5298"/>
    <cellStyle name="SAPBEXheaderText 3 4 2" xfId="5299"/>
    <cellStyle name="SAPBEXheaderText 3 4 2 2" xfId="5300"/>
    <cellStyle name="SAPBEXheaderText 3 4 3" xfId="5301"/>
    <cellStyle name="SAPBEXheaderText 3 4 3 2" xfId="5302"/>
    <cellStyle name="SAPBEXheaderText 3 4 4" xfId="5303"/>
    <cellStyle name="SAPBEXheaderText 3 4 4 2" xfId="5304"/>
    <cellStyle name="SAPBEXheaderText 3 4 5" xfId="5305"/>
    <cellStyle name="SAPBEXheaderText 3 4 5 2" xfId="5306"/>
    <cellStyle name="SAPBEXheaderText 3 4 6" xfId="5307"/>
    <cellStyle name="SAPBEXheaderText 3 4 6 2" xfId="5308"/>
    <cellStyle name="SAPBEXheaderText 3 4 7" xfId="5309"/>
    <cellStyle name="SAPBEXheaderText 3 5" xfId="5310"/>
    <cellStyle name="SAPBEXheaderText 3 5 2" xfId="5311"/>
    <cellStyle name="SAPBEXheaderText 3 6" xfId="5312"/>
    <cellStyle name="SAPBEXheaderText 3 6 2" xfId="5313"/>
    <cellStyle name="SAPBEXheaderText 3 7" xfId="5314"/>
    <cellStyle name="SAPBEXheaderText 3 7 2" xfId="5315"/>
    <cellStyle name="SAPBEXheaderText 3 8" xfId="5316"/>
    <cellStyle name="SAPBEXheaderText 3 8 2" xfId="5317"/>
    <cellStyle name="SAPBEXheaderText 3 9" xfId="5318"/>
    <cellStyle name="SAPBEXheaderText 3 9 2" xfId="5319"/>
    <cellStyle name="SAPBEXheaderText 4" xfId="5320"/>
    <cellStyle name="SAPBEXheaderText 4 2" xfId="5321"/>
    <cellStyle name="SAPBEXheaderText 4 2 2" xfId="5322"/>
    <cellStyle name="SAPBEXheaderText 4 3" xfId="5323"/>
    <cellStyle name="SAPBEXheaderText 4 3 2" xfId="5324"/>
    <cellStyle name="SAPBEXheaderText 4 4" xfId="5325"/>
    <cellStyle name="SAPBEXheaderText 4 4 2" xfId="5326"/>
    <cellStyle name="SAPBEXheaderText 4 5" xfId="5327"/>
    <cellStyle name="SAPBEXheaderText 4 5 2" xfId="5328"/>
    <cellStyle name="SAPBEXheaderText 4 6" xfId="5329"/>
    <cellStyle name="SAPBEXheaderText 4 6 2" xfId="5330"/>
    <cellStyle name="SAPBEXheaderText 4 7" xfId="5331"/>
    <cellStyle name="SAPBEXheaderText 5" xfId="5332"/>
    <cellStyle name="SAPBEXheaderText 5 2" xfId="5333"/>
    <cellStyle name="SAPBEXheaderText 5 2 2" xfId="5334"/>
    <cellStyle name="SAPBEXheaderText 5 3" xfId="5335"/>
    <cellStyle name="SAPBEXheaderText 5 3 2" xfId="5336"/>
    <cellStyle name="SAPBEXheaderText 5 4" xfId="5337"/>
    <cellStyle name="SAPBEXheaderText 5 4 2" xfId="5338"/>
    <cellStyle name="SAPBEXheaderText 5 5" xfId="5339"/>
    <cellStyle name="SAPBEXheaderText 5 5 2" xfId="5340"/>
    <cellStyle name="SAPBEXheaderText 5 6" xfId="5341"/>
    <cellStyle name="SAPBEXheaderText 5 6 2" xfId="5342"/>
    <cellStyle name="SAPBEXheaderText 5 7" xfId="5343"/>
    <cellStyle name="SAPBEXheaderText 6" xfId="5344"/>
    <cellStyle name="SAPBEXheaderText 6 2" xfId="5345"/>
    <cellStyle name="SAPBEXheaderText 6 2 2" xfId="5346"/>
    <cellStyle name="SAPBEXheaderText 6 3" xfId="5347"/>
    <cellStyle name="SAPBEXheaderText 6 3 2" xfId="5348"/>
    <cellStyle name="SAPBEXheaderText 6 4" xfId="5349"/>
    <cellStyle name="SAPBEXheaderText 6 4 2" xfId="5350"/>
    <cellStyle name="SAPBEXheaderText 6 5" xfId="5351"/>
    <cellStyle name="SAPBEXheaderText 6 5 2" xfId="5352"/>
    <cellStyle name="SAPBEXheaderText 6 6" xfId="5353"/>
    <cellStyle name="SAPBEXheaderText 6 6 2" xfId="5354"/>
    <cellStyle name="SAPBEXheaderText 6 7" xfId="5355"/>
    <cellStyle name="SAPBEXheaderText 7" xfId="5356"/>
    <cellStyle name="SAPBEXheaderText 7 2" xfId="5357"/>
    <cellStyle name="SAPBEXheaderText 8" xfId="5358"/>
    <cellStyle name="SAPBEXheaderText 8 2" xfId="5359"/>
    <cellStyle name="SAPBEXheaderText 9" xfId="5360"/>
    <cellStyle name="SAPBEXheaderText 9 2" xfId="5361"/>
    <cellStyle name="SAPBEXHLevel0" xfId="474"/>
    <cellStyle name="SAPBEXHLevel0 10" xfId="5362"/>
    <cellStyle name="SAPBEXHLevel0 10 2" xfId="5363"/>
    <cellStyle name="SAPBEXHLevel0 11" xfId="5364"/>
    <cellStyle name="SAPBEXHLevel0 12" xfId="5365"/>
    <cellStyle name="SAPBEXHLevel0 13" xfId="5366"/>
    <cellStyle name="SAPBEXHLevel0 14" xfId="5367"/>
    <cellStyle name="SAPBEXHLevel0 15" xfId="5368"/>
    <cellStyle name="SAPBEXHLevel0 2" xfId="5369"/>
    <cellStyle name="SAPBEXHLevel0 2 10" xfId="5370"/>
    <cellStyle name="SAPBEXHLevel0 2 11" xfId="5371"/>
    <cellStyle name="SAPBEXHLevel0 2 12" xfId="5372"/>
    <cellStyle name="SAPBEXHLevel0 2 13" xfId="5373"/>
    <cellStyle name="SAPBEXHLevel0 2 14" xfId="5374"/>
    <cellStyle name="SAPBEXHLevel0 2 2" xfId="5375"/>
    <cellStyle name="SAPBEXHLevel0 2 2 10" xfId="5376"/>
    <cellStyle name="SAPBEXHLevel0 2 2 2" xfId="5377"/>
    <cellStyle name="SAPBEXHLevel0 2 2 2 2" xfId="5378"/>
    <cellStyle name="SAPBEXHLevel0 2 2 2 2 2" xfId="5379"/>
    <cellStyle name="SAPBEXHLevel0 2 2 2 3" xfId="5380"/>
    <cellStyle name="SAPBEXHLevel0 2 2 2 3 2" xfId="5381"/>
    <cellStyle name="SAPBEXHLevel0 2 2 2 4" xfId="5382"/>
    <cellStyle name="SAPBEXHLevel0 2 2 2 4 2" xfId="5383"/>
    <cellStyle name="SAPBEXHLevel0 2 2 2 5" xfId="5384"/>
    <cellStyle name="SAPBEXHLevel0 2 2 2 5 2" xfId="5385"/>
    <cellStyle name="SAPBEXHLevel0 2 2 2 6" xfId="5386"/>
    <cellStyle name="SAPBEXHLevel0 2 2 2 6 2" xfId="5387"/>
    <cellStyle name="SAPBEXHLevel0 2 2 2 7" xfId="5388"/>
    <cellStyle name="SAPBEXHLevel0 2 2 3" xfId="5389"/>
    <cellStyle name="SAPBEXHLevel0 2 2 3 2" xfId="5390"/>
    <cellStyle name="SAPBEXHLevel0 2 2 3 2 2" xfId="5391"/>
    <cellStyle name="SAPBEXHLevel0 2 2 3 3" xfId="5392"/>
    <cellStyle name="SAPBEXHLevel0 2 2 3 3 2" xfId="5393"/>
    <cellStyle name="SAPBEXHLevel0 2 2 3 4" xfId="5394"/>
    <cellStyle name="SAPBEXHLevel0 2 2 3 4 2" xfId="5395"/>
    <cellStyle name="SAPBEXHLevel0 2 2 3 5" xfId="5396"/>
    <cellStyle name="SAPBEXHLevel0 2 2 3 5 2" xfId="5397"/>
    <cellStyle name="SAPBEXHLevel0 2 2 3 6" xfId="5398"/>
    <cellStyle name="SAPBEXHLevel0 2 2 3 6 2" xfId="5399"/>
    <cellStyle name="SAPBEXHLevel0 2 2 3 7" xfId="5400"/>
    <cellStyle name="SAPBEXHLevel0 2 2 4" xfId="5401"/>
    <cellStyle name="SAPBEXHLevel0 2 2 4 2" xfId="5402"/>
    <cellStyle name="SAPBEXHLevel0 2 2 4 2 2" xfId="5403"/>
    <cellStyle name="SAPBEXHLevel0 2 2 4 3" xfId="5404"/>
    <cellStyle name="SAPBEXHLevel0 2 2 4 3 2" xfId="5405"/>
    <cellStyle name="SAPBEXHLevel0 2 2 4 4" xfId="5406"/>
    <cellStyle name="SAPBEXHLevel0 2 2 4 4 2" xfId="5407"/>
    <cellStyle name="SAPBEXHLevel0 2 2 4 5" xfId="5408"/>
    <cellStyle name="SAPBEXHLevel0 2 2 4 5 2" xfId="5409"/>
    <cellStyle name="SAPBEXHLevel0 2 2 4 6" xfId="5410"/>
    <cellStyle name="SAPBEXHLevel0 2 2 4 6 2" xfId="5411"/>
    <cellStyle name="SAPBEXHLevel0 2 2 4 7" xfId="5412"/>
    <cellStyle name="SAPBEXHLevel0 2 2 5" xfId="5413"/>
    <cellStyle name="SAPBEXHLevel0 2 2 5 2" xfId="5414"/>
    <cellStyle name="SAPBEXHLevel0 2 2 6" xfId="5415"/>
    <cellStyle name="SAPBEXHLevel0 2 2 6 2" xfId="5416"/>
    <cellStyle name="SAPBEXHLevel0 2 2 7" xfId="5417"/>
    <cellStyle name="SAPBEXHLevel0 2 2 7 2" xfId="5418"/>
    <cellStyle name="SAPBEXHLevel0 2 2 8" xfId="5419"/>
    <cellStyle name="SAPBEXHLevel0 2 2 8 2" xfId="5420"/>
    <cellStyle name="SAPBEXHLevel0 2 2 9" xfId="5421"/>
    <cellStyle name="SAPBEXHLevel0 2 2 9 2" xfId="5422"/>
    <cellStyle name="SAPBEXHLevel0 2 3" xfId="5423"/>
    <cellStyle name="SAPBEXHLevel0 2 3 2" xfId="5424"/>
    <cellStyle name="SAPBEXHLevel0 2 3 2 2" xfId="5425"/>
    <cellStyle name="SAPBEXHLevel0 2 3 3" xfId="5426"/>
    <cellStyle name="SAPBEXHLevel0 2 3 3 2" xfId="5427"/>
    <cellStyle name="SAPBEXHLevel0 2 3 4" xfId="5428"/>
    <cellStyle name="SAPBEXHLevel0 2 3 4 2" xfId="5429"/>
    <cellStyle name="SAPBEXHLevel0 2 3 5" xfId="5430"/>
    <cellStyle name="SAPBEXHLevel0 2 3 5 2" xfId="5431"/>
    <cellStyle name="SAPBEXHLevel0 2 3 6" xfId="5432"/>
    <cellStyle name="SAPBEXHLevel0 2 3 6 2" xfId="5433"/>
    <cellStyle name="SAPBEXHLevel0 2 3 7" xfId="5434"/>
    <cellStyle name="SAPBEXHLevel0 2 4" xfId="5435"/>
    <cellStyle name="SAPBEXHLevel0 2 4 2" xfId="5436"/>
    <cellStyle name="SAPBEXHLevel0 2 4 2 2" xfId="5437"/>
    <cellStyle name="SAPBEXHLevel0 2 4 3" xfId="5438"/>
    <cellStyle name="SAPBEXHLevel0 2 4 3 2" xfId="5439"/>
    <cellStyle name="SAPBEXHLevel0 2 4 4" xfId="5440"/>
    <cellStyle name="SAPBEXHLevel0 2 4 4 2" xfId="5441"/>
    <cellStyle name="SAPBEXHLevel0 2 4 5" xfId="5442"/>
    <cellStyle name="SAPBEXHLevel0 2 4 5 2" xfId="5443"/>
    <cellStyle name="SAPBEXHLevel0 2 4 6" xfId="5444"/>
    <cellStyle name="SAPBEXHLevel0 2 4 6 2" xfId="5445"/>
    <cellStyle name="SAPBEXHLevel0 2 4 7" xfId="5446"/>
    <cellStyle name="SAPBEXHLevel0 2 5" xfId="5447"/>
    <cellStyle name="SAPBEXHLevel0 2 5 2" xfId="5448"/>
    <cellStyle name="SAPBEXHLevel0 2 5 2 2" xfId="5449"/>
    <cellStyle name="SAPBEXHLevel0 2 5 3" xfId="5450"/>
    <cellStyle name="SAPBEXHLevel0 2 5 3 2" xfId="5451"/>
    <cellStyle name="SAPBEXHLevel0 2 5 4" xfId="5452"/>
    <cellStyle name="SAPBEXHLevel0 2 5 4 2" xfId="5453"/>
    <cellStyle name="SAPBEXHLevel0 2 5 5" xfId="5454"/>
    <cellStyle name="SAPBEXHLevel0 2 5 5 2" xfId="5455"/>
    <cellStyle name="SAPBEXHLevel0 2 5 6" xfId="5456"/>
    <cellStyle name="SAPBEXHLevel0 2 5 6 2" xfId="5457"/>
    <cellStyle name="SAPBEXHLevel0 2 5 7" xfId="5458"/>
    <cellStyle name="SAPBEXHLevel0 2 6" xfId="5459"/>
    <cellStyle name="SAPBEXHLevel0 2 6 2" xfId="5460"/>
    <cellStyle name="SAPBEXHLevel0 2 7" xfId="5461"/>
    <cellStyle name="SAPBEXHLevel0 2 7 2" xfId="5462"/>
    <cellStyle name="SAPBEXHLevel0 2 8" xfId="5463"/>
    <cellStyle name="SAPBEXHLevel0 2 8 2" xfId="5464"/>
    <cellStyle name="SAPBEXHLevel0 2 9" xfId="5465"/>
    <cellStyle name="SAPBEXHLevel0 2 9 2" xfId="5466"/>
    <cellStyle name="SAPBEXHLevel0 3" xfId="5467"/>
    <cellStyle name="SAPBEXHLevel0 3 10" xfId="5468"/>
    <cellStyle name="SAPBEXHLevel0 3 2" xfId="5469"/>
    <cellStyle name="SAPBEXHLevel0 3 2 2" xfId="5470"/>
    <cellStyle name="SAPBEXHLevel0 3 2 2 2" xfId="5471"/>
    <cellStyle name="SAPBEXHLevel0 3 2 3" xfId="5472"/>
    <cellStyle name="SAPBEXHLevel0 3 2 3 2" xfId="5473"/>
    <cellStyle name="SAPBEXHLevel0 3 2 4" xfId="5474"/>
    <cellStyle name="SAPBEXHLevel0 3 2 4 2" xfId="5475"/>
    <cellStyle name="SAPBEXHLevel0 3 2 5" xfId="5476"/>
    <cellStyle name="SAPBEXHLevel0 3 2 5 2" xfId="5477"/>
    <cellStyle name="SAPBEXHLevel0 3 2 6" xfId="5478"/>
    <cellStyle name="SAPBEXHLevel0 3 2 6 2" xfId="5479"/>
    <cellStyle name="SAPBEXHLevel0 3 2 7" xfId="5480"/>
    <cellStyle name="SAPBEXHLevel0 3 3" xfId="5481"/>
    <cellStyle name="SAPBEXHLevel0 3 3 2" xfId="5482"/>
    <cellStyle name="SAPBEXHLevel0 3 3 2 2" xfId="5483"/>
    <cellStyle name="SAPBEXHLevel0 3 3 3" xfId="5484"/>
    <cellStyle name="SAPBEXHLevel0 3 3 3 2" xfId="5485"/>
    <cellStyle name="SAPBEXHLevel0 3 3 4" xfId="5486"/>
    <cellStyle name="SAPBEXHLevel0 3 3 4 2" xfId="5487"/>
    <cellStyle name="SAPBEXHLevel0 3 3 5" xfId="5488"/>
    <cellStyle name="SAPBEXHLevel0 3 3 5 2" xfId="5489"/>
    <cellStyle name="SAPBEXHLevel0 3 3 6" xfId="5490"/>
    <cellStyle name="SAPBEXHLevel0 3 3 6 2" xfId="5491"/>
    <cellStyle name="SAPBEXHLevel0 3 3 7" xfId="5492"/>
    <cellStyle name="SAPBEXHLevel0 3 4" xfId="5493"/>
    <cellStyle name="SAPBEXHLevel0 3 4 2" xfId="5494"/>
    <cellStyle name="SAPBEXHLevel0 3 4 2 2" xfId="5495"/>
    <cellStyle name="SAPBEXHLevel0 3 4 3" xfId="5496"/>
    <cellStyle name="SAPBEXHLevel0 3 4 3 2" xfId="5497"/>
    <cellStyle name="SAPBEXHLevel0 3 4 4" xfId="5498"/>
    <cellStyle name="SAPBEXHLevel0 3 4 4 2" xfId="5499"/>
    <cellStyle name="SAPBEXHLevel0 3 4 5" xfId="5500"/>
    <cellStyle name="SAPBEXHLevel0 3 4 5 2" xfId="5501"/>
    <cellStyle name="SAPBEXHLevel0 3 4 6" xfId="5502"/>
    <cellStyle name="SAPBEXHLevel0 3 4 6 2" xfId="5503"/>
    <cellStyle name="SAPBEXHLevel0 3 4 7" xfId="5504"/>
    <cellStyle name="SAPBEXHLevel0 3 5" xfId="5505"/>
    <cellStyle name="SAPBEXHLevel0 3 5 2" xfId="5506"/>
    <cellStyle name="SAPBEXHLevel0 3 6" xfId="5507"/>
    <cellStyle name="SAPBEXHLevel0 3 6 2" xfId="5508"/>
    <cellStyle name="SAPBEXHLevel0 3 7" xfId="5509"/>
    <cellStyle name="SAPBEXHLevel0 3 7 2" xfId="5510"/>
    <cellStyle name="SAPBEXHLevel0 3 8" xfId="5511"/>
    <cellStyle name="SAPBEXHLevel0 3 8 2" xfId="5512"/>
    <cellStyle name="SAPBEXHLevel0 3 9" xfId="5513"/>
    <cellStyle name="SAPBEXHLevel0 3 9 2" xfId="5514"/>
    <cellStyle name="SAPBEXHLevel0 4" xfId="5515"/>
    <cellStyle name="SAPBEXHLevel0 4 2" xfId="5516"/>
    <cellStyle name="SAPBEXHLevel0 4 2 2" xfId="5517"/>
    <cellStyle name="SAPBEXHLevel0 4 3" xfId="5518"/>
    <cellStyle name="SAPBEXHLevel0 4 3 2" xfId="5519"/>
    <cellStyle name="SAPBEXHLevel0 4 4" xfId="5520"/>
    <cellStyle name="SAPBEXHLevel0 4 4 2" xfId="5521"/>
    <cellStyle name="SAPBEXHLevel0 4 5" xfId="5522"/>
    <cellStyle name="SAPBEXHLevel0 4 5 2" xfId="5523"/>
    <cellStyle name="SAPBEXHLevel0 4 6" xfId="5524"/>
    <cellStyle name="SAPBEXHLevel0 4 6 2" xfId="5525"/>
    <cellStyle name="SAPBEXHLevel0 4 7" xfId="5526"/>
    <cellStyle name="SAPBEXHLevel0 5" xfId="5527"/>
    <cellStyle name="SAPBEXHLevel0 5 2" xfId="5528"/>
    <cellStyle name="SAPBEXHLevel0 5 2 2" xfId="5529"/>
    <cellStyle name="SAPBEXHLevel0 5 3" xfId="5530"/>
    <cellStyle name="SAPBEXHLevel0 5 3 2" xfId="5531"/>
    <cellStyle name="SAPBEXHLevel0 5 4" xfId="5532"/>
    <cellStyle name="SAPBEXHLevel0 5 4 2" xfId="5533"/>
    <cellStyle name="SAPBEXHLevel0 5 5" xfId="5534"/>
    <cellStyle name="SAPBEXHLevel0 5 5 2" xfId="5535"/>
    <cellStyle name="SAPBEXHLevel0 5 6" xfId="5536"/>
    <cellStyle name="SAPBEXHLevel0 5 6 2" xfId="5537"/>
    <cellStyle name="SAPBEXHLevel0 5 7" xfId="5538"/>
    <cellStyle name="SAPBEXHLevel0 6" xfId="5539"/>
    <cellStyle name="SAPBEXHLevel0 6 2" xfId="5540"/>
    <cellStyle name="SAPBEXHLevel0 6 2 2" xfId="5541"/>
    <cellStyle name="SAPBEXHLevel0 6 3" xfId="5542"/>
    <cellStyle name="SAPBEXHLevel0 6 3 2" xfId="5543"/>
    <cellStyle name="SAPBEXHLevel0 6 4" xfId="5544"/>
    <cellStyle name="SAPBEXHLevel0 6 4 2" xfId="5545"/>
    <cellStyle name="SAPBEXHLevel0 6 5" xfId="5546"/>
    <cellStyle name="SAPBEXHLevel0 6 5 2" xfId="5547"/>
    <cellStyle name="SAPBEXHLevel0 6 6" xfId="5548"/>
    <cellStyle name="SAPBEXHLevel0 6 6 2" xfId="5549"/>
    <cellStyle name="SAPBEXHLevel0 6 7" xfId="5550"/>
    <cellStyle name="SAPBEXHLevel0 7" xfId="5551"/>
    <cellStyle name="SAPBEXHLevel0 7 2" xfId="5552"/>
    <cellStyle name="SAPBEXHLevel0 8" xfId="5553"/>
    <cellStyle name="SAPBEXHLevel0 8 2" xfId="5554"/>
    <cellStyle name="SAPBEXHLevel0 9" xfId="5555"/>
    <cellStyle name="SAPBEXHLevel0 9 2" xfId="5556"/>
    <cellStyle name="SAPBEXHLevel0X" xfId="475"/>
    <cellStyle name="SAPBEXHLevel0X 10" xfId="5557"/>
    <cellStyle name="SAPBEXHLevel0X 10 2" xfId="5558"/>
    <cellStyle name="SAPBEXHLevel0X 11" xfId="5559"/>
    <cellStyle name="SAPBEXHLevel0X 12" xfId="5560"/>
    <cellStyle name="SAPBEXHLevel0X 13" xfId="5561"/>
    <cellStyle name="SAPBEXHLevel0X 14" xfId="5562"/>
    <cellStyle name="SAPBEXHLevel0X 15" xfId="5563"/>
    <cellStyle name="SAPBEXHLevel0X 2" xfId="5564"/>
    <cellStyle name="SAPBEXHLevel0X 2 10" xfId="5565"/>
    <cellStyle name="SAPBEXHLevel0X 2 11" xfId="5566"/>
    <cellStyle name="SAPBEXHLevel0X 2 12" xfId="5567"/>
    <cellStyle name="SAPBEXHLevel0X 2 13" xfId="5568"/>
    <cellStyle name="SAPBEXHLevel0X 2 14" xfId="5569"/>
    <cellStyle name="SAPBEXHLevel0X 2 2" xfId="5570"/>
    <cellStyle name="SAPBEXHLevel0X 2 2 10" xfId="5571"/>
    <cellStyle name="SAPBEXHLevel0X 2 2 2" xfId="5572"/>
    <cellStyle name="SAPBEXHLevel0X 2 2 2 2" xfId="5573"/>
    <cellStyle name="SAPBEXHLevel0X 2 2 2 2 2" xfId="5574"/>
    <cellStyle name="SAPBEXHLevel0X 2 2 2 3" xfId="5575"/>
    <cellStyle name="SAPBEXHLevel0X 2 2 2 3 2" xfId="5576"/>
    <cellStyle name="SAPBEXHLevel0X 2 2 2 4" xfId="5577"/>
    <cellStyle name="SAPBEXHLevel0X 2 2 2 4 2" xfId="5578"/>
    <cellStyle name="SAPBEXHLevel0X 2 2 2 5" xfId="5579"/>
    <cellStyle name="SAPBEXHLevel0X 2 2 2 5 2" xfId="5580"/>
    <cellStyle name="SAPBEXHLevel0X 2 2 2 6" xfId="5581"/>
    <cellStyle name="SAPBEXHLevel0X 2 2 2 6 2" xfId="5582"/>
    <cellStyle name="SAPBEXHLevel0X 2 2 2 7" xfId="5583"/>
    <cellStyle name="SAPBEXHLevel0X 2 2 3" xfId="5584"/>
    <cellStyle name="SAPBEXHLevel0X 2 2 3 2" xfId="5585"/>
    <cellStyle name="SAPBEXHLevel0X 2 2 3 2 2" xfId="5586"/>
    <cellStyle name="SAPBEXHLevel0X 2 2 3 3" xfId="5587"/>
    <cellStyle name="SAPBEXHLevel0X 2 2 3 3 2" xfId="5588"/>
    <cellStyle name="SAPBEXHLevel0X 2 2 3 4" xfId="5589"/>
    <cellStyle name="SAPBEXHLevel0X 2 2 3 4 2" xfId="5590"/>
    <cellStyle name="SAPBEXHLevel0X 2 2 3 5" xfId="5591"/>
    <cellStyle name="SAPBEXHLevel0X 2 2 3 5 2" xfId="5592"/>
    <cellStyle name="SAPBEXHLevel0X 2 2 3 6" xfId="5593"/>
    <cellStyle name="SAPBEXHLevel0X 2 2 3 6 2" xfId="5594"/>
    <cellStyle name="SAPBEXHLevel0X 2 2 3 7" xfId="5595"/>
    <cellStyle name="SAPBEXHLevel0X 2 2 4" xfId="5596"/>
    <cellStyle name="SAPBEXHLevel0X 2 2 4 2" xfId="5597"/>
    <cellStyle name="SAPBEXHLevel0X 2 2 4 2 2" xfId="5598"/>
    <cellStyle name="SAPBEXHLevel0X 2 2 4 3" xfId="5599"/>
    <cellStyle name="SAPBEXHLevel0X 2 2 4 3 2" xfId="5600"/>
    <cellStyle name="SAPBEXHLevel0X 2 2 4 4" xfId="5601"/>
    <cellStyle name="SAPBEXHLevel0X 2 2 4 4 2" xfId="5602"/>
    <cellStyle name="SAPBEXHLevel0X 2 2 4 5" xfId="5603"/>
    <cellStyle name="SAPBEXHLevel0X 2 2 4 5 2" xfId="5604"/>
    <cellStyle name="SAPBEXHLevel0X 2 2 4 6" xfId="5605"/>
    <cellStyle name="SAPBEXHLevel0X 2 2 4 6 2" xfId="5606"/>
    <cellStyle name="SAPBEXHLevel0X 2 2 4 7" xfId="5607"/>
    <cellStyle name="SAPBEXHLevel0X 2 2 5" xfId="5608"/>
    <cellStyle name="SAPBEXHLevel0X 2 2 5 2" xfId="5609"/>
    <cellStyle name="SAPBEXHLevel0X 2 2 6" xfId="5610"/>
    <cellStyle name="SAPBEXHLevel0X 2 2 6 2" xfId="5611"/>
    <cellStyle name="SAPBEXHLevel0X 2 2 7" xfId="5612"/>
    <cellStyle name="SAPBEXHLevel0X 2 2 7 2" xfId="5613"/>
    <cellStyle name="SAPBEXHLevel0X 2 2 8" xfId="5614"/>
    <cellStyle name="SAPBEXHLevel0X 2 2 8 2" xfId="5615"/>
    <cellStyle name="SAPBEXHLevel0X 2 2 9" xfId="5616"/>
    <cellStyle name="SAPBEXHLevel0X 2 2 9 2" xfId="5617"/>
    <cellStyle name="SAPBEXHLevel0X 2 3" xfId="5618"/>
    <cellStyle name="SAPBEXHLevel0X 2 3 2" xfId="5619"/>
    <cellStyle name="SAPBEXHLevel0X 2 3 2 2" xfId="5620"/>
    <cellStyle name="SAPBEXHLevel0X 2 3 3" xfId="5621"/>
    <cellStyle name="SAPBEXHLevel0X 2 3 3 2" xfId="5622"/>
    <cellStyle name="SAPBEXHLevel0X 2 3 4" xfId="5623"/>
    <cellStyle name="SAPBEXHLevel0X 2 3 4 2" xfId="5624"/>
    <cellStyle name="SAPBEXHLevel0X 2 3 5" xfId="5625"/>
    <cellStyle name="SAPBEXHLevel0X 2 3 5 2" xfId="5626"/>
    <cellStyle name="SAPBEXHLevel0X 2 3 6" xfId="5627"/>
    <cellStyle name="SAPBEXHLevel0X 2 3 6 2" xfId="5628"/>
    <cellStyle name="SAPBEXHLevel0X 2 3 7" xfId="5629"/>
    <cellStyle name="SAPBEXHLevel0X 2 4" xfId="5630"/>
    <cellStyle name="SAPBEXHLevel0X 2 4 2" xfId="5631"/>
    <cellStyle name="SAPBEXHLevel0X 2 4 2 2" xfId="5632"/>
    <cellStyle name="SAPBEXHLevel0X 2 4 3" xfId="5633"/>
    <cellStyle name="SAPBEXHLevel0X 2 4 3 2" xfId="5634"/>
    <cellStyle name="SAPBEXHLevel0X 2 4 4" xfId="5635"/>
    <cellStyle name="SAPBEXHLevel0X 2 4 4 2" xfId="5636"/>
    <cellStyle name="SAPBEXHLevel0X 2 4 5" xfId="5637"/>
    <cellStyle name="SAPBEXHLevel0X 2 4 5 2" xfId="5638"/>
    <cellStyle name="SAPBEXHLevel0X 2 4 6" xfId="5639"/>
    <cellStyle name="SAPBEXHLevel0X 2 4 6 2" xfId="5640"/>
    <cellStyle name="SAPBEXHLevel0X 2 4 7" xfId="5641"/>
    <cellStyle name="SAPBEXHLevel0X 2 5" xfId="5642"/>
    <cellStyle name="SAPBEXHLevel0X 2 5 2" xfId="5643"/>
    <cellStyle name="SAPBEXHLevel0X 2 5 2 2" xfId="5644"/>
    <cellStyle name="SAPBEXHLevel0X 2 5 3" xfId="5645"/>
    <cellStyle name="SAPBEXHLevel0X 2 5 3 2" xfId="5646"/>
    <cellStyle name="SAPBEXHLevel0X 2 5 4" xfId="5647"/>
    <cellStyle name="SAPBEXHLevel0X 2 5 4 2" xfId="5648"/>
    <cellStyle name="SAPBEXHLevel0X 2 5 5" xfId="5649"/>
    <cellStyle name="SAPBEXHLevel0X 2 5 5 2" xfId="5650"/>
    <cellStyle name="SAPBEXHLevel0X 2 5 6" xfId="5651"/>
    <cellStyle name="SAPBEXHLevel0X 2 5 6 2" xfId="5652"/>
    <cellStyle name="SAPBEXHLevel0X 2 5 7" xfId="5653"/>
    <cellStyle name="SAPBEXHLevel0X 2 6" xfId="5654"/>
    <cellStyle name="SAPBEXHLevel0X 2 6 2" xfId="5655"/>
    <cellStyle name="SAPBEXHLevel0X 2 7" xfId="5656"/>
    <cellStyle name="SAPBEXHLevel0X 2 7 2" xfId="5657"/>
    <cellStyle name="SAPBEXHLevel0X 2 8" xfId="5658"/>
    <cellStyle name="SAPBEXHLevel0X 2 8 2" xfId="5659"/>
    <cellStyle name="SAPBEXHLevel0X 2 9" xfId="5660"/>
    <cellStyle name="SAPBEXHLevel0X 2 9 2" xfId="5661"/>
    <cellStyle name="SAPBEXHLevel0X 3" xfId="5662"/>
    <cellStyle name="SAPBEXHLevel0X 3 10" xfId="5663"/>
    <cellStyle name="SAPBEXHLevel0X 3 2" xfId="5664"/>
    <cellStyle name="SAPBEXHLevel0X 3 2 2" xfId="5665"/>
    <cellStyle name="SAPBEXHLevel0X 3 2 2 2" xfId="5666"/>
    <cellStyle name="SAPBEXHLevel0X 3 2 3" xfId="5667"/>
    <cellStyle name="SAPBEXHLevel0X 3 2 3 2" xfId="5668"/>
    <cellStyle name="SAPBEXHLevel0X 3 2 4" xfId="5669"/>
    <cellStyle name="SAPBEXHLevel0X 3 2 4 2" xfId="5670"/>
    <cellStyle name="SAPBEXHLevel0X 3 2 5" xfId="5671"/>
    <cellStyle name="SAPBEXHLevel0X 3 2 5 2" xfId="5672"/>
    <cellStyle name="SAPBEXHLevel0X 3 2 6" xfId="5673"/>
    <cellStyle name="SAPBEXHLevel0X 3 2 6 2" xfId="5674"/>
    <cellStyle name="SAPBEXHLevel0X 3 2 7" xfId="5675"/>
    <cellStyle name="SAPBEXHLevel0X 3 3" xfId="5676"/>
    <cellStyle name="SAPBEXHLevel0X 3 3 2" xfId="5677"/>
    <cellStyle name="SAPBEXHLevel0X 3 3 2 2" xfId="5678"/>
    <cellStyle name="SAPBEXHLevel0X 3 3 3" xfId="5679"/>
    <cellStyle name="SAPBEXHLevel0X 3 3 3 2" xfId="5680"/>
    <cellStyle name="SAPBEXHLevel0X 3 3 4" xfId="5681"/>
    <cellStyle name="SAPBEXHLevel0X 3 3 4 2" xfId="5682"/>
    <cellStyle name="SAPBEXHLevel0X 3 3 5" xfId="5683"/>
    <cellStyle name="SAPBEXHLevel0X 3 3 5 2" xfId="5684"/>
    <cellStyle name="SAPBEXHLevel0X 3 3 6" xfId="5685"/>
    <cellStyle name="SAPBEXHLevel0X 3 3 6 2" xfId="5686"/>
    <cellStyle name="SAPBEXHLevel0X 3 3 7" xfId="5687"/>
    <cellStyle name="SAPBEXHLevel0X 3 4" xfId="5688"/>
    <cellStyle name="SAPBEXHLevel0X 3 4 2" xfId="5689"/>
    <cellStyle name="SAPBEXHLevel0X 3 4 2 2" xfId="5690"/>
    <cellStyle name="SAPBEXHLevel0X 3 4 3" xfId="5691"/>
    <cellStyle name="SAPBEXHLevel0X 3 4 3 2" xfId="5692"/>
    <cellStyle name="SAPBEXHLevel0X 3 4 4" xfId="5693"/>
    <cellStyle name="SAPBEXHLevel0X 3 4 4 2" xfId="5694"/>
    <cellStyle name="SAPBEXHLevel0X 3 4 5" xfId="5695"/>
    <cellStyle name="SAPBEXHLevel0X 3 4 5 2" xfId="5696"/>
    <cellStyle name="SAPBEXHLevel0X 3 4 6" xfId="5697"/>
    <cellStyle name="SAPBEXHLevel0X 3 4 6 2" xfId="5698"/>
    <cellStyle name="SAPBEXHLevel0X 3 4 7" xfId="5699"/>
    <cellStyle name="SAPBEXHLevel0X 3 5" xfId="5700"/>
    <cellStyle name="SAPBEXHLevel0X 3 5 2" xfId="5701"/>
    <cellStyle name="SAPBEXHLevel0X 3 6" xfId="5702"/>
    <cellStyle name="SAPBEXHLevel0X 3 6 2" xfId="5703"/>
    <cellStyle name="SAPBEXHLevel0X 3 7" xfId="5704"/>
    <cellStyle name="SAPBEXHLevel0X 3 7 2" xfId="5705"/>
    <cellStyle name="SAPBEXHLevel0X 3 8" xfId="5706"/>
    <cellStyle name="SAPBEXHLevel0X 3 8 2" xfId="5707"/>
    <cellStyle name="SAPBEXHLevel0X 3 9" xfId="5708"/>
    <cellStyle name="SAPBEXHLevel0X 3 9 2" xfId="5709"/>
    <cellStyle name="SAPBEXHLevel0X 4" xfId="5710"/>
    <cellStyle name="SAPBEXHLevel0X 4 2" xfId="5711"/>
    <cellStyle name="SAPBEXHLevel0X 4 2 2" xfId="5712"/>
    <cellStyle name="SAPBEXHLevel0X 4 3" xfId="5713"/>
    <cellStyle name="SAPBEXHLevel0X 4 3 2" xfId="5714"/>
    <cellStyle name="SAPBEXHLevel0X 4 4" xfId="5715"/>
    <cellStyle name="SAPBEXHLevel0X 4 4 2" xfId="5716"/>
    <cellStyle name="SAPBEXHLevel0X 4 5" xfId="5717"/>
    <cellStyle name="SAPBEXHLevel0X 4 5 2" xfId="5718"/>
    <cellStyle name="SAPBEXHLevel0X 4 6" xfId="5719"/>
    <cellStyle name="SAPBEXHLevel0X 4 6 2" xfId="5720"/>
    <cellStyle name="SAPBEXHLevel0X 4 7" xfId="5721"/>
    <cellStyle name="SAPBEXHLevel0X 5" xfId="5722"/>
    <cellStyle name="SAPBEXHLevel0X 5 2" xfId="5723"/>
    <cellStyle name="SAPBEXHLevel0X 5 2 2" xfId="5724"/>
    <cellStyle name="SAPBEXHLevel0X 5 3" xfId="5725"/>
    <cellStyle name="SAPBEXHLevel0X 5 3 2" xfId="5726"/>
    <cellStyle name="SAPBEXHLevel0X 5 4" xfId="5727"/>
    <cellStyle name="SAPBEXHLevel0X 5 4 2" xfId="5728"/>
    <cellStyle name="SAPBEXHLevel0X 5 5" xfId="5729"/>
    <cellStyle name="SAPBEXHLevel0X 5 5 2" xfId="5730"/>
    <cellStyle name="SAPBEXHLevel0X 5 6" xfId="5731"/>
    <cellStyle name="SAPBEXHLevel0X 5 6 2" xfId="5732"/>
    <cellStyle name="SAPBEXHLevel0X 5 7" xfId="5733"/>
    <cellStyle name="SAPBEXHLevel0X 6" xfId="5734"/>
    <cellStyle name="SAPBEXHLevel0X 6 2" xfId="5735"/>
    <cellStyle name="SAPBEXHLevel0X 6 2 2" xfId="5736"/>
    <cellStyle name="SAPBEXHLevel0X 6 3" xfId="5737"/>
    <cellStyle name="SAPBEXHLevel0X 6 3 2" xfId="5738"/>
    <cellStyle name="SAPBEXHLevel0X 6 4" xfId="5739"/>
    <cellStyle name="SAPBEXHLevel0X 6 4 2" xfId="5740"/>
    <cellStyle name="SAPBEXHLevel0X 6 5" xfId="5741"/>
    <cellStyle name="SAPBEXHLevel0X 6 5 2" xfId="5742"/>
    <cellStyle name="SAPBEXHLevel0X 6 6" xfId="5743"/>
    <cellStyle name="SAPBEXHLevel0X 6 6 2" xfId="5744"/>
    <cellStyle name="SAPBEXHLevel0X 6 7" xfId="5745"/>
    <cellStyle name="SAPBEXHLevel0X 7" xfId="5746"/>
    <cellStyle name="SAPBEXHLevel0X 7 2" xfId="5747"/>
    <cellStyle name="SAPBEXHLevel0X 8" xfId="5748"/>
    <cellStyle name="SAPBEXHLevel0X 8 2" xfId="5749"/>
    <cellStyle name="SAPBEXHLevel0X 9" xfId="5750"/>
    <cellStyle name="SAPBEXHLevel0X 9 2" xfId="5751"/>
    <cellStyle name="SAPBEXHLevel1" xfId="476"/>
    <cellStyle name="SAPBEXHLevel1 10" xfId="5752"/>
    <cellStyle name="SAPBEXHLevel1 10 2" xfId="5753"/>
    <cellStyle name="SAPBEXHLevel1 11" xfId="5754"/>
    <cellStyle name="SAPBEXHLevel1 12" xfId="5755"/>
    <cellStyle name="SAPBEXHLevel1 13" xfId="5756"/>
    <cellStyle name="SAPBEXHLevel1 14" xfId="5757"/>
    <cellStyle name="SAPBEXHLevel1 15" xfId="5758"/>
    <cellStyle name="SAPBEXHLevel1 2" xfId="5759"/>
    <cellStyle name="SAPBEXHLevel1 2 10" xfId="5760"/>
    <cellStyle name="SAPBEXHLevel1 2 11" xfId="5761"/>
    <cellStyle name="SAPBEXHLevel1 2 12" xfId="5762"/>
    <cellStyle name="SAPBEXHLevel1 2 13" xfId="5763"/>
    <cellStyle name="SAPBEXHLevel1 2 14" xfId="5764"/>
    <cellStyle name="SAPBEXHLevel1 2 2" xfId="5765"/>
    <cellStyle name="SAPBEXHLevel1 2 2 10" xfId="5766"/>
    <cellStyle name="SAPBEXHLevel1 2 2 2" xfId="5767"/>
    <cellStyle name="SAPBEXHLevel1 2 2 2 2" xfId="5768"/>
    <cellStyle name="SAPBEXHLevel1 2 2 2 2 2" xfId="5769"/>
    <cellStyle name="SAPBEXHLevel1 2 2 2 3" xfId="5770"/>
    <cellStyle name="SAPBEXHLevel1 2 2 2 3 2" xfId="5771"/>
    <cellStyle name="SAPBEXHLevel1 2 2 2 4" xfId="5772"/>
    <cellStyle name="SAPBEXHLevel1 2 2 2 4 2" xfId="5773"/>
    <cellStyle name="SAPBEXHLevel1 2 2 2 5" xfId="5774"/>
    <cellStyle name="SAPBEXHLevel1 2 2 2 5 2" xfId="5775"/>
    <cellStyle name="SAPBEXHLevel1 2 2 2 6" xfId="5776"/>
    <cellStyle name="SAPBEXHLevel1 2 2 2 6 2" xfId="5777"/>
    <cellStyle name="SAPBEXHLevel1 2 2 2 7" xfId="5778"/>
    <cellStyle name="SAPBEXHLevel1 2 2 3" xfId="5779"/>
    <cellStyle name="SAPBEXHLevel1 2 2 3 2" xfId="5780"/>
    <cellStyle name="SAPBEXHLevel1 2 2 3 2 2" xfId="5781"/>
    <cellStyle name="SAPBEXHLevel1 2 2 3 3" xfId="5782"/>
    <cellStyle name="SAPBEXHLevel1 2 2 3 3 2" xfId="5783"/>
    <cellStyle name="SAPBEXHLevel1 2 2 3 4" xfId="5784"/>
    <cellStyle name="SAPBEXHLevel1 2 2 3 4 2" xfId="5785"/>
    <cellStyle name="SAPBEXHLevel1 2 2 3 5" xfId="5786"/>
    <cellStyle name="SAPBEXHLevel1 2 2 3 5 2" xfId="5787"/>
    <cellStyle name="SAPBEXHLevel1 2 2 3 6" xfId="5788"/>
    <cellStyle name="SAPBEXHLevel1 2 2 3 6 2" xfId="5789"/>
    <cellStyle name="SAPBEXHLevel1 2 2 3 7" xfId="5790"/>
    <cellStyle name="SAPBEXHLevel1 2 2 4" xfId="5791"/>
    <cellStyle name="SAPBEXHLevel1 2 2 4 2" xfId="5792"/>
    <cellStyle name="SAPBEXHLevel1 2 2 4 2 2" xfId="5793"/>
    <cellStyle name="SAPBEXHLevel1 2 2 4 3" xfId="5794"/>
    <cellStyle name="SAPBEXHLevel1 2 2 4 3 2" xfId="5795"/>
    <cellStyle name="SAPBEXHLevel1 2 2 4 4" xfId="5796"/>
    <cellStyle name="SAPBEXHLevel1 2 2 4 4 2" xfId="5797"/>
    <cellStyle name="SAPBEXHLevel1 2 2 4 5" xfId="5798"/>
    <cellStyle name="SAPBEXHLevel1 2 2 4 5 2" xfId="5799"/>
    <cellStyle name="SAPBEXHLevel1 2 2 4 6" xfId="5800"/>
    <cellStyle name="SAPBEXHLevel1 2 2 4 6 2" xfId="5801"/>
    <cellStyle name="SAPBEXHLevel1 2 2 4 7" xfId="5802"/>
    <cellStyle name="SAPBEXHLevel1 2 2 5" xfId="5803"/>
    <cellStyle name="SAPBEXHLevel1 2 2 5 2" xfId="5804"/>
    <cellStyle name="SAPBEXHLevel1 2 2 6" xfId="5805"/>
    <cellStyle name="SAPBEXHLevel1 2 2 6 2" xfId="5806"/>
    <cellStyle name="SAPBEXHLevel1 2 2 7" xfId="5807"/>
    <cellStyle name="SAPBEXHLevel1 2 2 7 2" xfId="5808"/>
    <cellStyle name="SAPBEXHLevel1 2 2 8" xfId="5809"/>
    <cellStyle name="SAPBEXHLevel1 2 2 8 2" xfId="5810"/>
    <cellStyle name="SAPBEXHLevel1 2 2 9" xfId="5811"/>
    <cellStyle name="SAPBEXHLevel1 2 2 9 2" xfId="5812"/>
    <cellStyle name="SAPBEXHLevel1 2 3" xfId="5813"/>
    <cellStyle name="SAPBEXHLevel1 2 3 2" xfId="5814"/>
    <cellStyle name="SAPBEXHLevel1 2 3 2 2" xfId="5815"/>
    <cellStyle name="SAPBEXHLevel1 2 3 3" xfId="5816"/>
    <cellStyle name="SAPBEXHLevel1 2 3 3 2" xfId="5817"/>
    <cellStyle name="SAPBEXHLevel1 2 3 4" xfId="5818"/>
    <cellStyle name="SAPBEXHLevel1 2 3 4 2" xfId="5819"/>
    <cellStyle name="SAPBEXHLevel1 2 3 5" xfId="5820"/>
    <cellStyle name="SAPBEXHLevel1 2 3 5 2" xfId="5821"/>
    <cellStyle name="SAPBEXHLevel1 2 3 6" xfId="5822"/>
    <cellStyle name="SAPBEXHLevel1 2 3 6 2" xfId="5823"/>
    <cellStyle name="SAPBEXHLevel1 2 3 7" xfId="5824"/>
    <cellStyle name="SAPBEXHLevel1 2 4" xfId="5825"/>
    <cellStyle name="SAPBEXHLevel1 2 4 2" xfId="5826"/>
    <cellStyle name="SAPBEXHLevel1 2 4 2 2" xfId="5827"/>
    <cellStyle name="SAPBEXHLevel1 2 4 3" xfId="5828"/>
    <cellStyle name="SAPBEXHLevel1 2 4 3 2" xfId="5829"/>
    <cellStyle name="SAPBEXHLevel1 2 4 4" xfId="5830"/>
    <cellStyle name="SAPBEXHLevel1 2 4 4 2" xfId="5831"/>
    <cellStyle name="SAPBEXHLevel1 2 4 5" xfId="5832"/>
    <cellStyle name="SAPBEXHLevel1 2 4 5 2" xfId="5833"/>
    <cellStyle name="SAPBEXHLevel1 2 4 6" xfId="5834"/>
    <cellStyle name="SAPBEXHLevel1 2 4 6 2" xfId="5835"/>
    <cellStyle name="SAPBEXHLevel1 2 4 7" xfId="5836"/>
    <cellStyle name="SAPBEXHLevel1 2 5" xfId="5837"/>
    <cellStyle name="SAPBEXHLevel1 2 5 2" xfId="5838"/>
    <cellStyle name="SAPBEXHLevel1 2 5 2 2" xfId="5839"/>
    <cellStyle name="SAPBEXHLevel1 2 5 3" xfId="5840"/>
    <cellStyle name="SAPBEXHLevel1 2 5 3 2" xfId="5841"/>
    <cellStyle name="SAPBEXHLevel1 2 5 4" xfId="5842"/>
    <cellStyle name="SAPBEXHLevel1 2 5 4 2" xfId="5843"/>
    <cellStyle name="SAPBEXHLevel1 2 5 5" xfId="5844"/>
    <cellStyle name="SAPBEXHLevel1 2 5 5 2" xfId="5845"/>
    <cellStyle name="SAPBEXHLevel1 2 5 6" xfId="5846"/>
    <cellStyle name="SAPBEXHLevel1 2 5 6 2" xfId="5847"/>
    <cellStyle name="SAPBEXHLevel1 2 5 7" xfId="5848"/>
    <cellStyle name="SAPBEXHLevel1 2 6" xfId="5849"/>
    <cellStyle name="SAPBEXHLevel1 2 6 2" xfId="5850"/>
    <cellStyle name="SAPBEXHLevel1 2 7" xfId="5851"/>
    <cellStyle name="SAPBEXHLevel1 2 7 2" xfId="5852"/>
    <cellStyle name="SAPBEXHLevel1 2 8" xfId="5853"/>
    <cellStyle name="SAPBEXHLevel1 2 8 2" xfId="5854"/>
    <cellStyle name="SAPBEXHLevel1 2 9" xfId="5855"/>
    <cellStyle name="SAPBEXHLevel1 2 9 2" xfId="5856"/>
    <cellStyle name="SAPBEXHLevel1 3" xfId="5857"/>
    <cellStyle name="SAPBEXHLevel1 3 10" xfId="5858"/>
    <cellStyle name="SAPBEXHLevel1 3 2" xfId="5859"/>
    <cellStyle name="SAPBEXHLevel1 3 2 2" xfId="5860"/>
    <cellStyle name="SAPBEXHLevel1 3 2 2 2" xfId="5861"/>
    <cellStyle name="SAPBEXHLevel1 3 2 3" xfId="5862"/>
    <cellStyle name="SAPBEXHLevel1 3 2 3 2" xfId="5863"/>
    <cellStyle name="SAPBEXHLevel1 3 2 4" xfId="5864"/>
    <cellStyle name="SAPBEXHLevel1 3 2 4 2" xfId="5865"/>
    <cellStyle name="SAPBEXHLevel1 3 2 5" xfId="5866"/>
    <cellStyle name="SAPBEXHLevel1 3 2 5 2" xfId="5867"/>
    <cellStyle name="SAPBEXHLevel1 3 2 6" xfId="5868"/>
    <cellStyle name="SAPBEXHLevel1 3 2 6 2" xfId="5869"/>
    <cellStyle name="SAPBEXHLevel1 3 2 7" xfId="5870"/>
    <cellStyle name="SAPBEXHLevel1 3 3" xfId="5871"/>
    <cellStyle name="SAPBEXHLevel1 3 3 2" xfId="5872"/>
    <cellStyle name="SAPBEXHLevel1 3 3 2 2" xfId="5873"/>
    <cellStyle name="SAPBEXHLevel1 3 3 3" xfId="5874"/>
    <cellStyle name="SAPBEXHLevel1 3 3 3 2" xfId="5875"/>
    <cellStyle name="SAPBEXHLevel1 3 3 4" xfId="5876"/>
    <cellStyle name="SAPBEXHLevel1 3 3 4 2" xfId="5877"/>
    <cellStyle name="SAPBEXHLevel1 3 3 5" xfId="5878"/>
    <cellStyle name="SAPBEXHLevel1 3 3 5 2" xfId="5879"/>
    <cellStyle name="SAPBEXHLevel1 3 3 6" xfId="5880"/>
    <cellStyle name="SAPBEXHLevel1 3 3 6 2" xfId="5881"/>
    <cellStyle name="SAPBEXHLevel1 3 3 7" xfId="5882"/>
    <cellStyle name="SAPBEXHLevel1 3 4" xfId="5883"/>
    <cellStyle name="SAPBEXHLevel1 3 4 2" xfId="5884"/>
    <cellStyle name="SAPBEXHLevel1 3 4 2 2" xfId="5885"/>
    <cellStyle name="SAPBEXHLevel1 3 4 3" xfId="5886"/>
    <cellStyle name="SAPBEXHLevel1 3 4 3 2" xfId="5887"/>
    <cellStyle name="SAPBEXHLevel1 3 4 4" xfId="5888"/>
    <cellStyle name="SAPBEXHLevel1 3 4 4 2" xfId="5889"/>
    <cellStyle name="SAPBEXHLevel1 3 4 5" xfId="5890"/>
    <cellStyle name="SAPBEXHLevel1 3 4 5 2" xfId="5891"/>
    <cellStyle name="SAPBEXHLevel1 3 4 6" xfId="5892"/>
    <cellStyle name="SAPBEXHLevel1 3 4 6 2" xfId="5893"/>
    <cellStyle name="SAPBEXHLevel1 3 4 7" xfId="5894"/>
    <cellStyle name="SAPBEXHLevel1 3 5" xfId="5895"/>
    <cellStyle name="SAPBEXHLevel1 3 5 2" xfId="5896"/>
    <cellStyle name="SAPBEXHLevel1 3 6" xfId="5897"/>
    <cellStyle name="SAPBEXHLevel1 3 6 2" xfId="5898"/>
    <cellStyle name="SAPBEXHLevel1 3 7" xfId="5899"/>
    <cellStyle name="SAPBEXHLevel1 3 7 2" xfId="5900"/>
    <cellStyle name="SAPBEXHLevel1 3 8" xfId="5901"/>
    <cellStyle name="SAPBEXHLevel1 3 8 2" xfId="5902"/>
    <cellStyle name="SAPBEXHLevel1 3 9" xfId="5903"/>
    <cellStyle name="SAPBEXHLevel1 3 9 2" xfId="5904"/>
    <cellStyle name="SAPBEXHLevel1 4" xfId="5905"/>
    <cellStyle name="SAPBEXHLevel1 4 2" xfId="5906"/>
    <cellStyle name="SAPBEXHLevel1 4 2 2" xfId="5907"/>
    <cellStyle name="SAPBEXHLevel1 4 3" xfId="5908"/>
    <cellStyle name="SAPBEXHLevel1 4 3 2" xfId="5909"/>
    <cellStyle name="SAPBEXHLevel1 4 4" xfId="5910"/>
    <cellStyle name="SAPBEXHLevel1 4 4 2" xfId="5911"/>
    <cellStyle name="SAPBEXHLevel1 4 5" xfId="5912"/>
    <cellStyle name="SAPBEXHLevel1 4 5 2" xfId="5913"/>
    <cellStyle name="SAPBEXHLevel1 4 6" xfId="5914"/>
    <cellStyle name="SAPBEXHLevel1 4 6 2" xfId="5915"/>
    <cellStyle name="SAPBEXHLevel1 4 7" xfId="5916"/>
    <cellStyle name="SAPBEXHLevel1 5" xfId="5917"/>
    <cellStyle name="SAPBEXHLevel1 5 2" xfId="5918"/>
    <cellStyle name="SAPBEXHLevel1 5 2 2" xfId="5919"/>
    <cellStyle name="SAPBEXHLevel1 5 3" xfId="5920"/>
    <cellStyle name="SAPBEXHLevel1 5 3 2" xfId="5921"/>
    <cellStyle name="SAPBEXHLevel1 5 4" xfId="5922"/>
    <cellStyle name="SAPBEXHLevel1 5 4 2" xfId="5923"/>
    <cellStyle name="SAPBEXHLevel1 5 5" xfId="5924"/>
    <cellStyle name="SAPBEXHLevel1 5 5 2" xfId="5925"/>
    <cellStyle name="SAPBEXHLevel1 5 6" xfId="5926"/>
    <cellStyle name="SAPBEXHLevel1 5 6 2" xfId="5927"/>
    <cellStyle name="SAPBEXHLevel1 5 7" xfId="5928"/>
    <cellStyle name="SAPBEXHLevel1 6" xfId="5929"/>
    <cellStyle name="SAPBEXHLevel1 6 2" xfId="5930"/>
    <cellStyle name="SAPBEXHLevel1 6 2 2" xfId="5931"/>
    <cellStyle name="SAPBEXHLevel1 6 3" xfId="5932"/>
    <cellStyle name="SAPBEXHLevel1 6 3 2" xfId="5933"/>
    <cellStyle name="SAPBEXHLevel1 6 4" xfId="5934"/>
    <cellStyle name="SAPBEXHLevel1 6 4 2" xfId="5935"/>
    <cellStyle name="SAPBEXHLevel1 6 5" xfId="5936"/>
    <cellStyle name="SAPBEXHLevel1 6 5 2" xfId="5937"/>
    <cellStyle name="SAPBEXHLevel1 6 6" xfId="5938"/>
    <cellStyle name="SAPBEXHLevel1 6 6 2" xfId="5939"/>
    <cellStyle name="SAPBEXHLevel1 6 7" xfId="5940"/>
    <cellStyle name="SAPBEXHLevel1 7" xfId="5941"/>
    <cellStyle name="SAPBEXHLevel1 7 2" xfId="5942"/>
    <cellStyle name="SAPBEXHLevel1 8" xfId="5943"/>
    <cellStyle name="SAPBEXHLevel1 8 2" xfId="5944"/>
    <cellStyle name="SAPBEXHLevel1 9" xfId="5945"/>
    <cellStyle name="SAPBEXHLevel1 9 2" xfId="5946"/>
    <cellStyle name="SAPBEXHLevel1X" xfId="477"/>
    <cellStyle name="SAPBEXHLevel1X 10" xfId="5947"/>
    <cellStyle name="SAPBEXHLevel1X 10 2" xfId="5948"/>
    <cellStyle name="SAPBEXHLevel1X 11" xfId="5949"/>
    <cellStyle name="SAPBEXHLevel1X 12" xfId="5950"/>
    <cellStyle name="SAPBEXHLevel1X 13" xfId="5951"/>
    <cellStyle name="SAPBEXHLevel1X 14" xfId="5952"/>
    <cellStyle name="SAPBEXHLevel1X 15" xfId="5953"/>
    <cellStyle name="SAPBEXHLevel1X 2" xfId="5954"/>
    <cellStyle name="SAPBEXHLevel1X 2 10" xfId="5955"/>
    <cellStyle name="SAPBEXHLevel1X 2 11" xfId="5956"/>
    <cellStyle name="SAPBEXHLevel1X 2 12" xfId="5957"/>
    <cellStyle name="SAPBEXHLevel1X 2 13" xfId="5958"/>
    <cellStyle name="SAPBEXHLevel1X 2 14" xfId="5959"/>
    <cellStyle name="SAPBEXHLevel1X 2 2" xfId="5960"/>
    <cellStyle name="SAPBEXHLevel1X 2 2 10" xfId="5961"/>
    <cellStyle name="SAPBEXHLevel1X 2 2 2" xfId="5962"/>
    <cellStyle name="SAPBEXHLevel1X 2 2 2 2" xfId="5963"/>
    <cellStyle name="SAPBEXHLevel1X 2 2 2 2 2" xfId="5964"/>
    <cellStyle name="SAPBEXHLevel1X 2 2 2 3" xfId="5965"/>
    <cellStyle name="SAPBEXHLevel1X 2 2 2 3 2" xfId="5966"/>
    <cellStyle name="SAPBEXHLevel1X 2 2 2 4" xfId="5967"/>
    <cellStyle name="SAPBEXHLevel1X 2 2 2 4 2" xfId="5968"/>
    <cellStyle name="SAPBEXHLevel1X 2 2 2 5" xfId="5969"/>
    <cellStyle name="SAPBEXHLevel1X 2 2 2 5 2" xfId="5970"/>
    <cellStyle name="SAPBEXHLevel1X 2 2 2 6" xfId="5971"/>
    <cellStyle name="SAPBEXHLevel1X 2 2 2 6 2" xfId="5972"/>
    <cellStyle name="SAPBEXHLevel1X 2 2 2 7" xfId="5973"/>
    <cellStyle name="SAPBEXHLevel1X 2 2 3" xfId="5974"/>
    <cellStyle name="SAPBEXHLevel1X 2 2 3 2" xfId="5975"/>
    <cellStyle name="SAPBEXHLevel1X 2 2 3 2 2" xfId="5976"/>
    <cellStyle name="SAPBEXHLevel1X 2 2 3 3" xfId="5977"/>
    <cellStyle name="SAPBEXHLevel1X 2 2 3 3 2" xfId="5978"/>
    <cellStyle name="SAPBEXHLevel1X 2 2 3 4" xfId="5979"/>
    <cellStyle name="SAPBEXHLevel1X 2 2 3 4 2" xfId="5980"/>
    <cellStyle name="SAPBEXHLevel1X 2 2 3 5" xfId="5981"/>
    <cellStyle name="SAPBEXHLevel1X 2 2 3 5 2" xfId="5982"/>
    <cellStyle name="SAPBEXHLevel1X 2 2 3 6" xfId="5983"/>
    <cellStyle name="SAPBEXHLevel1X 2 2 3 6 2" xfId="5984"/>
    <cellStyle name="SAPBEXHLevel1X 2 2 3 7" xfId="5985"/>
    <cellStyle name="SAPBEXHLevel1X 2 2 4" xfId="5986"/>
    <cellStyle name="SAPBEXHLevel1X 2 2 4 2" xfId="5987"/>
    <cellStyle name="SAPBEXHLevel1X 2 2 4 2 2" xfId="5988"/>
    <cellStyle name="SAPBEXHLevel1X 2 2 4 3" xfId="5989"/>
    <cellStyle name="SAPBEXHLevel1X 2 2 4 3 2" xfId="5990"/>
    <cellStyle name="SAPBEXHLevel1X 2 2 4 4" xfId="5991"/>
    <cellStyle name="SAPBEXHLevel1X 2 2 4 4 2" xfId="5992"/>
    <cellStyle name="SAPBEXHLevel1X 2 2 4 5" xfId="5993"/>
    <cellStyle name="SAPBEXHLevel1X 2 2 4 5 2" xfId="5994"/>
    <cellStyle name="SAPBEXHLevel1X 2 2 4 6" xfId="5995"/>
    <cellStyle name="SAPBEXHLevel1X 2 2 4 6 2" xfId="5996"/>
    <cellStyle name="SAPBEXHLevel1X 2 2 4 7" xfId="5997"/>
    <cellStyle name="SAPBEXHLevel1X 2 2 5" xfId="5998"/>
    <cellStyle name="SAPBEXHLevel1X 2 2 5 2" xfId="5999"/>
    <cellStyle name="SAPBEXHLevel1X 2 2 6" xfId="6000"/>
    <cellStyle name="SAPBEXHLevel1X 2 2 6 2" xfId="6001"/>
    <cellStyle name="SAPBEXHLevel1X 2 2 7" xfId="6002"/>
    <cellStyle name="SAPBEXHLevel1X 2 2 7 2" xfId="6003"/>
    <cellStyle name="SAPBEXHLevel1X 2 2 8" xfId="6004"/>
    <cellStyle name="SAPBEXHLevel1X 2 2 8 2" xfId="6005"/>
    <cellStyle name="SAPBEXHLevel1X 2 2 9" xfId="6006"/>
    <cellStyle name="SAPBEXHLevel1X 2 2 9 2" xfId="6007"/>
    <cellStyle name="SAPBEXHLevel1X 2 3" xfId="6008"/>
    <cellStyle name="SAPBEXHLevel1X 2 3 2" xfId="6009"/>
    <cellStyle name="SAPBEXHLevel1X 2 3 2 2" xfId="6010"/>
    <cellStyle name="SAPBEXHLevel1X 2 3 3" xfId="6011"/>
    <cellStyle name="SAPBEXHLevel1X 2 3 3 2" xfId="6012"/>
    <cellStyle name="SAPBEXHLevel1X 2 3 4" xfId="6013"/>
    <cellStyle name="SAPBEXHLevel1X 2 3 4 2" xfId="6014"/>
    <cellStyle name="SAPBEXHLevel1X 2 3 5" xfId="6015"/>
    <cellStyle name="SAPBEXHLevel1X 2 3 5 2" xfId="6016"/>
    <cellStyle name="SAPBEXHLevel1X 2 3 6" xfId="6017"/>
    <cellStyle name="SAPBEXHLevel1X 2 3 6 2" xfId="6018"/>
    <cellStyle name="SAPBEXHLevel1X 2 3 7" xfId="6019"/>
    <cellStyle name="SAPBEXHLevel1X 2 4" xfId="6020"/>
    <cellStyle name="SAPBEXHLevel1X 2 4 2" xfId="6021"/>
    <cellStyle name="SAPBEXHLevel1X 2 4 2 2" xfId="6022"/>
    <cellStyle name="SAPBEXHLevel1X 2 4 3" xfId="6023"/>
    <cellStyle name="SAPBEXHLevel1X 2 4 3 2" xfId="6024"/>
    <cellStyle name="SAPBEXHLevel1X 2 4 4" xfId="6025"/>
    <cellStyle name="SAPBEXHLevel1X 2 4 4 2" xfId="6026"/>
    <cellStyle name="SAPBEXHLevel1X 2 4 5" xfId="6027"/>
    <cellStyle name="SAPBEXHLevel1X 2 4 5 2" xfId="6028"/>
    <cellStyle name="SAPBEXHLevel1X 2 4 6" xfId="6029"/>
    <cellStyle name="SAPBEXHLevel1X 2 4 6 2" xfId="6030"/>
    <cellStyle name="SAPBEXHLevel1X 2 4 7" xfId="6031"/>
    <cellStyle name="SAPBEXHLevel1X 2 5" xfId="6032"/>
    <cellStyle name="SAPBEXHLevel1X 2 5 2" xfId="6033"/>
    <cellStyle name="SAPBEXHLevel1X 2 5 2 2" xfId="6034"/>
    <cellStyle name="SAPBEXHLevel1X 2 5 3" xfId="6035"/>
    <cellStyle name="SAPBEXHLevel1X 2 5 3 2" xfId="6036"/>
    <cellStyle name="SAPBEXHLevel1X 2 5 4" xfId="6037"/>
    <cellStyle name="SAPBEXHLevel1X 2 5 4 2" xfId="6038"/>
    <cellStyle name="SAPBEXHLevel1X 2 5 5" xfId="6039"/>
    <cellStyle name="SAPBEXHLevel1X 2 5 5 2" xfId="6040"/>
    <cellStyle name="SAPBEXHLevel1X 2 5 6" xfId="6041"/>
    <cellStyle name="SAPBEXHLevel1X 2 5 6 2" xfId="6042"/>
    <cellStyle name="SAPBEXHLevel1X 2 5 7" xfId="6043"/>
    <cellStyle name="SAPBEXHLevel1X 2 6" xfId="6044"/>
    <cellStyle name="SAPBEXHLevel1X 2 6 2" xfId="6045"/>
    <cellStyle name="SAPBEXHLevel1X 2 7" xfId="6046"/>
    <cellStyle name="SAPBEXHLevel1X 2 7 2" xfId="6047"/>
    <cellStyle name="SAPBEXHLevel1X 2 8" xfId="6048"/>
    <cellStyle name="SAPBEXHLevel1X 2 8 2" xfId="6049"/>
    <cellStyle name="SAPBEXHLevel1X 2 9" xfId="6050"/>
    <cellStyle name="SAPBEXHLevel1X 2 9 2" xfId="6051"/>
    <cellStyle name="SAPBEXHLevel1X 3" xfId="6052"/>
    <cellStyle name="SAPBEXHLevel1X 3 10" xfId="6053"/>
    <cellStyle name="SAPBEXHLevel1X 3 2" xfId="6054"/>
    <cellStyle name="SAPBEXHLevel1X 3 2 2" xfId="6055"/>
    <cellStyle name="SAPBEXHLevel1X 3 2 2 2" xfId="6056"/>
    <cellStyle name="SAPBEXHLevel1X 3 2 3" xfId="6057"/>
    <cellStyle name="SAPBEXHLevel1X 3 2 3 2" xfId="6058"/>
    <cellStyle name="SAPBEXHLevel1X 3 2 4" xfId="6059"/>
    <cellStyle name="SAPBEXHLevel1X 3 2 4 2" xfId="6060"/>
    <cellStyle name="SAPBEXHLevel1X 3 2 5" xfId="6061"/>
    <cellStyle name="SAPBEXHLevel1X 3 2 5 2" xfId="6062"/>
    <cellStyle name="SAPBEXHLevel1X 3 2 6" xfId="6063"/>
    <cellStyle name="SAPBEXHLevel1X 3 2 6 2" xfId="6064"/>
    <cellStyle name="SAPBEXHLevel1X 3 2 7" xfId="6065"/>
    <cellStyle name="SAPBEXHLevel1X 3 3" xfId="6066"/>
    <cellStyle name="SAPBEXHLevel1X 3 3 2" xfId="6067"/>
    <cellStyle name="SAPBEXHLevel1X 3 3 2 2" xfId="6068"/>
    <cellStyle name="SAPBEXHLevel1X 3 3 3" xfId="6069"/>
    <cellStyle name="SAPBEXHLevel1X 3 3 3 2" xfId="6070"/>
    <cellStyle name="SAPBEXHLevel1X 3 3 4" xfId="6071"/>
    <cellStyle name="SAPBEXHLevel1X 3 3 4 2" xfId="6072"/>
    <cellStyle name="SAPBEXHLevel1X 3 3 5" xfId="6073"/>
    <cellStyle name="SAPBEXHLevel1X 3 3 5 2" xfId="6074"/>
    <cellStyle name="SAPBEXHLevel1X 3 3 6" xfId="6075"/>
    <cellStyle name="SAPBEXHLevel1X 3 3 6 2" xfId="6076"/>
    <cellStyle name="SAPBEXHLevel1X 3 3 7" xfId="6077"/>
    <cellStyle name="SAPBEXHLevel1X 3 4" xfId="6078"/>
    <cellStyle name="SAPBEXHLevel1X 3 4 2" xfId="6079"/>
    <cellStyle name="SAPBEXHLevel1X 3 4 2 2" xfId="6080"/>
    <cellStyle name="SAPBEXHLevel1X 3 4 3" xfId="6081"/>
    <cellStyle name="SAPBEXHLevel1X 3 4 3 2" xfId="6082"/>
    <cellStyle name="SAPBEXHLevel1X 3 4 4" xfId="6083"/>
    <cellStyle name="SAPBEXHLevel1X 3 4 4 2" xfId="6084"/>
    <cellStyle name="SAPBEXHLevel1X 3 4 5" xfId="6085"/>
    <cellStyle name="SAPBEXHLevel1X 3 4 5 2" xfId="6086"/>
    <cellStyle name="SAPBEXHLevel1X 3 4 6" xfId="6087"/>
    <cellStyle name="SAPBEXHLevel1X 3 4 6 2" xfId="6088"/>
    <cellStyle name="SAPBEXHLevel1X 3 4 7" xfId="6089"/>
    <cellStyle name="SAPBEXHLevel1X 3 5" xfId="6090"/>
    <cellStyle name="SAPBEXHLevel1X 3 5 2" xfId="6091"/>
    <cellStyle name="SAPBEXHLevel1X 3 6" xfId="6092"/>
    <cellStyle name="SAPBEXHLevel1X 3 6 2" xfId="6093"/>
    <cellStyle name="SAPBEXHLevel1X 3 7" xfId="6094"/>
    <cellStyle name="SAPBEXHLevel1X 3 7 2" xfId="6095"/>
    <cellStyle name="SAPBEXHLevel1X 3 8" xfId="6096"/>
    <cellStyle name="SAPBEXHLevel1X 3 8 2" xfId="6097"/>
    <cellStyle name="SAPBEXHLevel1X 3 9" xfId="6098"/>
    <cellStyle name="SAPBEXHLevel1X 3 9 2" xfId="6099"/>
    <cellStyle name="SAPBEXHLevel1X 4" xfId="6100"/>
    <cellStyle name="SAPBEXHLevel1X 4 2" xfId="6101"/>
    <cellStyle name="SAPBEXHLevel1X 4 2 2" xfId="6102"/>
    <cellStyle name="SAPBEXHLevel1X 4 3" xfId="6103"/>
    <cellStyle name="SAPBEXHLevel1X 4 3 2" xfId="6104"/>
    <cellStyle name="SAPBEXHLevel1X 4 4" xfId="6105"/>
    <cellStyle name="SAPBEXHLevel1X 4 4 2" xfId="6106"/>
    <cellStyle name="SAPBEXHLevel1X 4 5" xfId="6107"/>
    <cellStyle name="SAPBEXHLevel1X 4 5 2" xfId="6108"/>
    <cellStyle name="SAPBEXHLevel1X 4 6" xfId="6109"/>
    <cellStyle name="SAPBEXHLevel1X 4 6 2" xfId="6110"/>
    <cellStyle name="SAPBEXHLevel1X 4 7" xfId="6111"/>
    <cellStyle name="SAPBEXHLevel1X 5" xfId="6112"/>
    <cellStyle name="SAPBEXHLevel1X 5 2" xfId="6113"/>
    <cellStyle name="SAPBEXHLevel1X 5 2 2" xfId="6114"/>
    <cellStyle name="SAPBEXHLevel1X 5 3" xfId="6115"/>
    <cellStyle name="SAPBEXHLevel1X 5 3 2" xfId="6116"/>
    <cellStyle name="SAPBEXHLevel1X 5 4" xfId="6117"/>
    <cellStyle name="SAPBEXHLevel1X 5 4 2" xfId="6118"/>
    <cellStyle name="SAPBEXHLevel1X 5 5" xfId="6119"/>
    <cellStyle name="SAPBEXHLevel1X 5 5 2" xfId="6120"/>
    <cellStyle name="SAPBEXHLevel1X 5 6" xfId="6121"/>
    <cellStyle name="SAPBEXHLevel1X 5 6 2" xfId="6122"/>
    <cellStyle name="SAPBEXHLevel1X 5 7" xfId="6123"/>
    <cellStyle name="SAPBEXHLevel1X 6" xfId="6124"/>
    <cellStyle name="SAPBEXHLevel1X 6 2" xfId="6125"/>
    <cellStyle name="SAPBEXHLevel1X 6 2 2" xfId="6126"/>
    <cellStyle name="SAPBEXHLevel1X 6 3" xfId="6127"/>
    <cellStyle name="SAPBEXHLevel1X 6 3 2" xfId="6128"/>
    <cellStyle name="SAPBEXHLevel1X 6 4" xfId="6129"/>
    <cellStyle name="SAPBEXHLevel1X 6 4 2" xfId="6130"/>
    <cellStyle name="SAPBEXHLevel1X 6 5" xfId="6131"/>
    <cellStyle name="SAPBEXHLevel1X 6 5 2" xfId="6132"/>
    <cellStyle name="SAPBEXHLevel1X 6 6" xfId="6133"/>
    <cellStyle name="SAPBEXHLevel1X 6 6 2" xfId="6134"/>
    <cellStyle name="SAPBEXHLevel1X 6 7" xfId="6135"/>
    <cellStyle name="SAPBEXHLevel1X 7" xfId="6136"/>
    <cellStyle name="SAPBEXHLevel1X 7 2" xfId="6137"/>
    <cellStyle name="SAPBEXHLevel1X 8" xfId="6138"/>
    <cellStyle name="SAPBEXHLevel1X 8 2" xfId="6139"/>
    <cellStyle name="SAPBEXHLevel1X 9" xfId="6140"/>
    <cellStyle name="SAPBEXHLevel1X 9 2" xfId="6141"/>
    <cellStyle name="SAPBEXHLevel2" xfId="478"/>
    <cellStyle name="SAPBEXHLevel2 10" xfId="6142"/>
    <cellStyle name="SAPBEXHLevel2 10 2" xfId="6143"/>
    <cellStyle name="SAPBEXHLevel2 11" xfId="6144"/>
    <cellStyle name="SAPBEXHLevel2 12" xfId="6145"/>
    <cellStyle name="SAPBEXHLevel2 13" xfId="6146"/>
    <cellStyle name="SAPBEXHLevel2 14" xfId="6147"/>
    <cellStyle name="SAPBEXHLevel2 15" xfId="6148"/>
    <cellStyle name="SAPBEXHLevel2 2" xfId="6149"/>
    <cellStyle name="SAPBEXHLevel2 2 10" xfId="6150"/>
    <cellStyle name="SAPBEXHLevel2 2 11" xfId="6151"/>
    <cellStyle name="SAPBEXHLevel2 2 12" xfId="6152"/>
    <cellStyle name="SAPBEXHLevel2 2 13" xfId="6153"/>
    <cellStyle name="SAPBEXHLevel2 2 14" xfId="6154"/>
    <cellStyle name="SAPBEXHLevel2 2 2" xfId="6155"/>
    <cellStyle name="SAPBEXHLevel2 2 2 10" xfId="6156"/>
    <cellStyle name="SAPBEXHLevel2 2 2 2" xfId="6157"/>
    <cellStyle name="SAPBEXHLevel2 2 2 2 2" xfId="6158"/>
    <cellStyle name="SAPBEXHLevel2 2 2 2 2 2" xfId="6159"/>
    <cellStyle name="SAPBEXHLevel2 2 2 2 3" xfId="6160"/>
    <cellStyle name="SAPBEXHLevel2 2 2 2 3 2" xfId="6161"/>
    <cellStyle name="SAPBEXHLevel2 2 2 2 4" xfId="6162"/>
    <cellStyle name="SAPBEXHLevel2 2 2 2 4 2" xfId="6163"/>
    <cellStyle name="SAPBEXHLevel2 2 2 2 5" xfId="6164"/>
    <cellStyle name="SAPBEXHLevel2 2 2 2 5 2" xfId="6165"/>
    <cellStyle name="SAPBEXHLevel2 2 2 2 6" xfId="6166"/>
    <cellStyle name="SAPBEXHLevel2 2 2 2 6 2" xfId="6167"/>
    <cellStyle name="SAPBEXHLevel2 2 2 2 7" xfId="6168"/>
    <cellStyle name="SAPBEXHLevel2 2 2 3" xfId="6169"/>
    <cellStyle name="SAPBEXHLevel2 2 2 3 2" xfId="6170"/>
    <cellStyle name="SAPBEXHLevel2 2 2 3 2 2" xfId="6171"/>
    <cellStyle name="SAPBEXHLevel2 2 2 3 3" xfId="6172"/>
    <cellStyle name="SAPBEXHLevel2 2 2 3 3 2" xfId="6173"/>
    <cellStyle name="SAPBEXHLevel2 2 2 3 4" xfId="6174"/>
    <cellStyle name="SAPBEXHLevel2 2 2 3 4 2" xfId="6175"/>
    <cellStyle name="SAPBEXHLevel2 2 2 3 5" xfId="6176"/>
    <cellStyle name="SAPBEXHLevel2 2 2 3 5 2" xfId="6177"/>
    <cellStyle name="SAPBEXHLevel2 2 2 3 6" xfId="6178"/>
    <cellStyle name="SAPBEXHLevel2 2 2 3 6 2" xfId="6179"/>
    <cellStyle name="SAPBEXHLevel2 2 2 3 7" xfId="6180"/>
    <cellStyle name="SAPBEXHLevel2 2 2 4" xfId="6181"/>
    <cellStyle name="SAPBEXHLevel2 2 2 4 2" xfId="6182"/>
    <cellStyle name="SAPBEXHLevel2 2 2 4 2 2" xfId="6183"/>
    <cellStyle name="SAPBEXHLevel2 2 2 4 3" xfId="6184"/>
    <cellStyle name="SAPBEXHLevel2 2 2 4 3 2" xfId="6185"/>
    <cellStyle name="SAPBEXHLevel2 2 2 4 4" xfId="6186"/>
    <cellStyle name="SAPBEXHLevel2 2 2 4 4 2" xfId="6187"/>
    <cellStyle name="SAPBEXHLevel2 2 2 4 5" xfId="6188"/>
    <cellStyle name="SAPBEXHLevel2 2 2 4 5 2" xfId="6189"/>
    <cellStyle name="SAPBEXHLevel2 2 2 4 6" xfId="6190"/>
    <cellStyle name="SAPBEXHLevel2 2 2 4 6 2" xfId="6191"/>
    <cellStyle name="SAPBEXHLevel2 2 2 4 7" xfId="6192"/>
    <cellStyle name="SAPBEXHLevel2 2 2 5" xfId="6193"/>
    <cellStyle name="SAPBEXHLevel2 2 2 5 2" xfId="6194"/>
    <cellStyle name="SAPBEXHLevel2 2 2 6" xfId="6195"/>
    <cellStyle name="SAPBEXHLevel2 2 2 6 2" xfId="6196"/>
    <cellStyle name="SAPBEXHLevel2 2 2 7" xfId="6197"/>
    <cellStyle name="SAPBEXHLevel2 2 2 7 2" xfId="6198"/>
    <cellStyle name="SAPBEXHLevel2 2 2 8" xfId="6199"/>
    <cellStyle name="SAPBEXHLevel2 2 2 8 2" xfId="6200"/>
    <cellStyle name="SAPBEXHLevel2 2 2 9" xfId="6201"/>
    <cellStyle name="SAPBEXHLevel2 2 2 9 2" xfId="6202"/>
    <cellStyle name="SAPBEXHLevel2 2 3" xfId="6203"/>
    <cellStyle name="SAPBEXHLevel2 2 3 2" xfId="6204"/>
    <cellStyle name="SAPBEXHLevel2 2 3 2 2" xfId="6205"/>
    <cellStyle name="SAPBEXHLevel2 2 3 3" xfId="6206"/>
    <cellStyle name="SAPBEXHLevel2 2 3 3 2" xfId="6207"/>
    <cellStyle name="SAPBEXHLevel2 2 3 4" xfId="6208"/>
    <cellStyle name="SAPBEXHLevel2 2 3 4 2" xfId="6209"/>
    <cellStyle name="SAPBEXHLevel2 2 3 5" xfId="6210"/>
    <cellStyle name="SAPBEXHLevel2 2 3 5 2" xfId="6211"/>
    <cellStyle name="SAPBEXHLevel2 2 3 6" xfId="6212"/>
    <cellStyle name="SAPBEXHLevel2 2 3 6 2" xfId="6213"/>
    <cellStyle name="SAPBEXHLevel2 2 3 7" xfId="6214"/>
    <cellStyle name="SAPBEXHLevel2 2 4" xfId="6215"/>
    <cellStyle name="SAPBEXHLevel2 2 4 2" xfId="6216"/>
    <cellStyle name="SAPBEXHLevel2 2 4 2 2" xfId="6217"/>
    <cellStyle name="SAPBEXHLevel2 2 4 3" xfId="6218"/>
    <cellStyle name="SAPBEXHLevel2 2 4 3 2" xfId="6219"/>
    <cellStyle name="SAPBEXHLevel2 2 4 4" xfId="6220"/>
    <cellStyle name="SAPBEXHLevel2 2 4 4 2" xfId="6221"/>
    <cellStyle name="SAPBEXHLevel2 2 4 5" xfId="6222"/>
    <cellStyle name="SAPBEXHLevel2 2 4 5 2" xfId="6223"/>
    <cellStyle name="SAPBEXHLevel2 2 4 6" xfId="6224"/>
    <cellStyle name="SAPBEXHLevel2 2 4 6 2" xfId="6225"/>
    <cellStyle name="SAPBEXHLevel2 2 4 7" xfId="6226"/>
    <cellStyle name="SAPBEXHLevel2 2 5" xfId="6227"/>
    <cellStyle name="SAPBEXHLevel2 2 5 2" xfId="6228"/>
    <cellStyle name="SAPBEXHLevel2 2 5 2 2" xfId="6229"/>
    <cellStyle name="SAPBEXHLevel2 2 5 3" xfId="6230"/>
    <cellStyle name="SAPBEXHLevel2 2 5 3 2" xfId="6231"/>
    <cellStyle name="SAPBEXHLevel2 2 5 4" xfId="6232"/>
    <cellStyle name="SAPBEXHLevel2 2 5 4 2" xfId="6233"/>
    <cellStyle name="SAPBEXHLevel2 2 5 5" xfId="6234"/>
    <cellStyle name="SAPBEXHLevel2 2 5 5 2" xfId="6235"/>
    <cellStyle name="SAPBEXHLevel2 2 5 6" xfId="6236"/>
    <cellStyle name="SAPBEXHLevel2 2 5 6 2" xfId="6237"/>
    <cellStyle name="SAPBEXHLevel2 2 5 7" xfId="6238"/>
    <cellStyle name="SAPBEXHLevel2 2 6" xfId="6239"/>
    <cellStyle name="SAPBEXHLevel2 2 6 2" xfId="6240"/>
    <cellStyle name="SAPBEXHLevel2 2 7" xfId="6241"/>
    <cellStyle name="SAPBEXHLevel2 2 7 2" xfId="6242"/>
    <cellStyle name="SAPBEXHLevel2 2 8" xfId="6243"/>
    <cellStyle name="SAPBEXHLevel2 2 8 2" xfId="6244"/>
    <cellStyle name="SAPBEXHLevel2 2 9" xfId="6245"/>
    <cellStyle name="SAPBEXHLevel2 2 9 2" xfId="6246"/>
    <cellStyle name="SAPBEXHLevel2 3" xfId="6247"/>
    <cellStyle name="SAPBEXHLevel2 3 10" xfId="6248"/>
    <cellStyle name="SAPBEXHLevel2 3 2" xfId="6249"/>
    <cellStyle name="SAPBEXHLevel2 3 2 2" xfId="6250"/>
    <cellStyle name="SAPBEXHLevel2 3 2 2 2" xfId="6251"/>
    <cellStyle name="SAPBEXHLevel2 3 2 3" xfId="6252"/>
    <cellStyle name="SAPBEXHLevel2 3 2 3 2" xfId="6253"/>
    <cellStyle name="SAPBEXHLevel2 3 2 4" xfId="6254"/>
    <cellStyle name="SAPBEXHLevel2 3 2 4 2" xfId="6255"/>
    <cellStyle name="SAPBEXHLevel2 3 2 5" xfId="6256"/>
    <cellStyle name="SAPBEXHLevel2 3 2 5 2" xfId="6257"/>
    <cellStyle name="SAPBEXHLevel2 3 2 6" xfId="6258"/>
    <cellStyle name="SAPBEXHLevel2 3 2 6 2" xfId="6259"/>
    <cellStyle name="SAPBEXHLevel2 3 2 7" xfId="6260"/>
    <cellStyle name="SAPBEXHLevel2 3 3" xfId="6261"/>
    <cellStyle name="SAPBEXHLevel2 3 3 2" xfId="6262"/>
    <cellStyle name="SAPBEXHLevel2 3 3 2 2" xfId="6263"/>
    <cellStyle name="SAPBEXHLevel2 3 3 3" xfId="6264"/>
    <cellStyle name="SAPBEXHLevel2 3 3 3 2" xfId="6265"/>
    <cellStyle name="SAPBEXHLevel2 3 3 4" xfId="6266"/>
    <cellStyle name="SAPBEXHLevel2 3 3 4 2" xfId="6267"/>
    <cellStyle name="SAPBEXHLevel2 3 3 5" xfId="6268"/>
    <cellStyle name="SAPBEXHLevel2 3 3 5 2" xfId="6269"/>
    <cellStyle name="SAPBEXHLevel2 3 3 6" xfId="6270"/>
    <cellStyle name="SAPBEXHLevel2 3 3 6 2" xfId="6271"/>
    <cellStyle name="SAPBEXHLevel2 3 3 7" xfId="6272"/>
    <cellStyle name="SAPBEXHLevel2 3 4" xfId="6273"/>
    <cellStyle name="SAPBEXHLevel2 3 4 2" xfId="6274"/>
    <cellStyle name="SAPBEXHLevel2 3 4 2 2" xfId="6275"/>
    <cellStyle name="SAPBEXHLevel2 3 4 3" xfId="6276"/>
    <cellStyle name="SAPBEXHLevel2 3 4 3 2" xfId="6277"/>
    <cellStyle name="SAPBEXHLevel2 3 4 4" xfId="6278"/>
    <cellStyle name="SAPBEXHLevel2 3 4 4 2" xfId="6279"/>
    <cellStyle name="SAPBEXHLevel2 3 4 5" xfId="6280"/>
    <cellStyle name="SAPBEXHLevel2 3 4 5 2" xfId="6281"/>
    <cellStyle name="SAPBEXHLevel2 3 4 6" xfId="6282"/>
    <cellStyle name="SAPBEXHLevel2 3 4 6 2" xfId="6283"/>
    <cellStyle name="SAPBEXHLevel2 3 4 7" xfId="6284"/>
    <cellStyle name="SAPBEXHLevel2 3 5" xfId="6285"/>
    <cellStyle name="SAPBEXHLevel2 3 5 2" xfId="6286"/>
    <cellStyle name="SAPBEXHLevel2 3 6" xfId="6287"/>
    <cellStyle name="SAPBEXHLevel2 3 6 2" xfId="6288"/>
    <cellStyle name="SAPBEXHLevel2 3 7" xfId="6289"/>
    <cellStyle name="SAPBEXHLevel2 3 7 2" xfId="6290"/>
    <cellStyle name="SAPBEXHLevel2 3 8" xfId="6291"/>
    <cellStyle name="SAPBEXHLevel2 3 8 2" xfId="6292"/>
    <cellStyle name="SAPBEXHLevel2 3 9" xfId="6293"/>
    <cellStyle name="SAPBEXHLevel2 3 9 2" xfId="6294"/>
    <cellStyle name="SAPBEXHLevel2 4" xfId="6295"/>
    <cellStyle name="SAPBEXHLevel2 4 2" xfId="6296"/>
    <cellStyle name="SAPBEXHLevel2 4 2 2" xfId="6297"/>
    <cellStyle name="SAPBEXHLevel2 4 3" xfId="6298"/>
    <cellStyle name="SAPBEXHLevel2 4 3 2" xfId="6299"/>
    <cellStyle name="SAPBEXHLevel2 4 4" xfId="6300"/>
    <cellStyle name="SAPBEXHLevel2 4 4 2" xfId="6301"/>
    <cellStyle name="SAPBEXHLevel2 4 5" xfId="6302"/>
    <cellStyle name="SAPBEXHLevel2 4 5 2" xfId="6303"/>
    <cellStyle name="SAPBEXHLevel2 4 6" xfId="6304"/>
    <cellStyle name="SAPBEXHLevel2 4 6 2" xfId="6305"/>
    <cellStyle name="SAPBEXHLevel2 4 7" xfId="6306"/>
    <cellStyle name="SAPBEXHLevel2 5" xfId="6307"/>
    <cellStyle name="SAPBEXHLevel2 5 2" xfId="6308"/>
    <cellStyle name="SAPBEXHLevel2 5 2 2" xfId="6309"/>
    <cellStyle name="SAPBEXHLevel2 5 3" xfId="6310"/>
    <cellStyle name="SAPBEXHLevel2 5 3 2" xfId="6311"/>
    <cellStyle name="SAPBEXHLevel2 5 4" xfId="6312"/>
    <cellStyle name="SAPBEXHLevel2 5 4 2" xfId="6313"/>
    <cellStyle name="SAPBEXHLevel2 5 5" xfId="6314"/>
    <cellStyle name="SAPBEXHLevel2 5 5 2" xfId="6315"/>
    <cellStyle name="SAPBEXHLevel2 5 6" xfId="6316"/>
    <cellStyle name="SAPBEXHLevel2 5 6 2" xfId="6317"/>
    <cellStyle name="SAPBEXHLevel2 5 7" xfId="6318"/>
    <cellStyle name="SAPBEXHLevel2 6" xfId="6319"/>
    <cellStyle name="SAPBEXHLevel2 6 2" xfId="6320"/>
    <cellStyle name="SAPBEXHLevel2 6 2 2" xfId="6321"/>
    <cellStyle name="SAPBEXHLevel2 6 3" xfId="6322"/>
    <cellStyle name="SAPBEXHLevel2 6 3 2" xfId="6323"/>
    <cellStyle name="SAPBEXHLevel2 6 4" xfId="6324"/>
    <cellStyle name="SAPBEXHLevel2 6 4 2" xfId="6325"/>
    <cellStyle name="SAPBEXHLevel2 6 5" xfId="6326"/>
    <cellStyle name="SAPBEXHLevel2 6 5 2" xfId="6327"/>
    <cellStyle name="SAPBEXHLevel2 6 6" xfId="6328"/>
    <cellStyle name="SAPBEXHLevel2 6 6 2" xfId="6329"/>
    <cellStyle name="SAPBEXHLevel2 6 7" xfId="6330"/>
    <cellStyle name="SAPBEXHLevel2 7" xfId="6331"/>
    <cellStyle name="SAPBEXHLevel2 7 2" xfId="6332"/>
    <cellStyle name="SAPBEXHLevel2 8" xfId="6333"/>
    <cellStyle name="SAPBEXHLevel2 8 2" xfId="6334"/>
    <cellStyle name="SAPBEXHLevel2 9" xfId="6335"/>
    <cellStyle name="SAPBEXHLevel2 9 2" xfId="6336"/>
    <cellStyle name="SAPBEXHLevel2X" xfId="479"/>
    <cellStyle name="SAPBEXHLevel2X 10" xfId="6337"/>
    <cellStyle name="SAPBEXHLevel2X 10 2" xfId="6338"/>
    <cellStyle name="SAPBEXHLevel2X 11" xfId="6339"/>
    <cellStyle name="SAPBEXHLevel2X 12" xfId="6340"/>
    <cellStyle name="SAPBEXHLevel2X 13" xfId="6341"/>
    <cellStyle name="SAPBEXHLevel2X 14" xfId="6342"/>
    <cellStyle name="SAPBEXHLevel2X 15" xfId="6343"/>
    <cellStyle name="SAPBEXHLevel2X 2" xfId="6344"/>
    <cellStyle name="SAPBEXHLevel2X 2 10" xfId="6345"/>
    <cellStyle name="SAPBEXHLevel2X 2 11" xfId="6346"/>
    <cellStyle name="SAPBEXHLevel2X 2 12" xfId="6347"/>
    <cellStyle name="SAPBEXHLevel2X 2 13" xfId="6348"/>
    <cellStyle name="SAPBEXHLevel2X 2 14" xfId="6349"/>
    <cellStyle name="SAPBEXHLevel2X 2 2" xfId="6350"/>
    <cellStyle name="SAPBEXHLevel2X 2 2 10" xfId="6351"/>
    <cellStyle name="SAPBEXHLevel2X 2 2 2" xfId="6352"/>
    <cellStyle name="SAPBEXHLevel2X 2 2 2 2" xfId="6353"/>
    <cellStyle name="SAPBEXHLevel2X 2 2 2 2 2" xfId="6354"/>
    <cellStyle name="SAPBEXHLevel2X 2 2 2 3" xfId="6355"/>
    <cellStyle name="SAPBEXHLevel2X 2 2 2 3 2" xfId="6356"/>
    <cellStyle name="SAPBEXHLevel2X 2 2 2 4" xfId="6357"/>
    <cellStyle name="SAPBEXHLevel2X 2 2 2 4 2" xfId="6358"/>
    <cellStyle name="SAPBEXHLevel2X 2 2 2 5" xfId="6359"/>
    <cellStyle name="SAPBEXHLevel2X 2 2 2 5 2" xfId="6360"/>
    <cellStyle name="SAPBEXHLevel2X 2 2 2 6" xfId="6361"/>
    <cellStyle name="SAPBEXHLevel2X 2 2 2 6 2" xfId="6362"/>
    <cellStyle name="SAPBEXHLevel2X 2 2 2 7" xfId="6363"/>
    <cellStyle name="SAPBEXHLevel2X 2 2 3" xfId="6364"/>
    <cellStyle name="SAPBEXHLevel2X 2 2 3 2" xfId="6365"/>
    <cellStyle name="SAPBEXHLevel2X 2 2 3 2 2" xfId="6366"/>
    <cellStyle name="SAPBEXHLevel2X 2 2 3 3" xfId="6367"/>
    <cellStyle name="SAPBEXHLevel2X 2 2 3 3 2" xfId="6368"/>
    <cellStyle name="SAPBEXHLevel2X 2 2 3 4" xfId="6369"/>
    <cellStyle name="SAPBEXHLevel2X 2 2 3 4 2" xfId="6370"/>
    <cellStyle name="SAPBEXHLevel2X 2 2 3 5" xfId="6371"/>
    <cellStyle name="SAPBEXHLevel2X 2 2 3 5 2" xfId="6372"/>
    <cellStyle name="SAPBEXHLevel2X 2 2 3 6" xfId="6373"/>
    <cellStyle name="SAPBEXHLevel2X 2 2 3 6 2" xfId="6374"/>
    <cellStyle name="SAPBEXHLevel2X 2 2 3 7" xfId="6375"/>
    <cellStyle name="SAPBEXHLevel2X 2 2 4" xfId="6376"/>
    <cellStyle name="SAPBEXHLevel2X 2 2 4 2" xfId="6377"/>
    <cellStyle name="SAPBEXHLevel2X 2 2 4 2 2" xfId="6378"/>
    <cellStyle name="SAPBEXHLevel2X 2 2 4 3" xfId="6379"/>
    <cellStyle name="SAPBEXHLevel2X 2 2 4 3 2" xfId="6380"/>
    <cellStyle name="SAPBEXHLevel2X 2 2 4 4" xfId="6381"/>
    <cellStyle name="SAPBEXHLevel2X 2 2 4 4 2" xfId="6382"/>
    <cellStyle name="SAPBEXHLevel2X 2 2 4 5" xfId="6383"/>
    <cellStyle name="SAPBEXHLevel2X 2 2 4 5 2" xfId="6384"/>
    <cellStyle name="SAPBEXHLevel2X 2 2 4 6" xfId="6385"/>
    <cellStyle name="SAPBEXHLevel2X 2 2 4 6 2" xfId="6386"/>
    <cellStyle name="SAPBEXHLevel2X 2 2 4 7" xfId="6387"/>
    <cellStyle name="SAPBEXHLevel2X 2 2 5" xfId="6388"/>
    <cellStyle name="SAPBEXHLevel2X 2 2 5 2" xfId="6389"/>
    <cellStyle name="SAPBEXHLevel2X 2 2 6" xfId="6390"/>
    <cellStyle name="SAPBEXHLevel2X 2 2 6 2" xfId="6391"/>
    <cellStyle name="SAPBEXHLevel2X 2 2 7" xfId="6392"/>
    <cellStyle name="SAPBEXHLevel2X 2 2 7 2" xfId="6393"/>
    <cellStyle name="SAPBEXHLevel2X 2 2 8" xfId="6394"/>
    <cellStyle name="SAPBEXHLevel2X 2 2 8 2" xfId="6395"/>
    <cellStyle name="SAPBEXHLevel2X 2 2 9" xfId="6396"/>
    <cellStyle name="SAPBEXHLevel2X 2 2 9 2" xfId="6397"/>
    <cellStyle name="SAPBEXHLevel2X 2 3" xfId="6398"/>
    <cellStyle name="SAPBEXHLevel2X 2 3 2" xfId="6399"/>
    <cellStyle name="SAPBEXHLevel2X 2 3 2 2" xfId="6400"/>
    <cellStyle name="SAPBEXHLevel2X 2 3 3" xfId="6401"/>
    <cellStyle name="SAPBEXHLevel2X 2 3 3 2" xfId="6402"/>
    <cellStyle name="SAPBEXHLevel2X 2 3 4" xfId="6403"/>
    <cellStyle name="SAPBEXHLevel2X 2 3 4 2" xfId="6404"/>
    <cellStyle name="SAPBEXHLevel2X 2 3 5" xfId="6405"/>
    <cellStyle name="SAPBEXHLevel2X 2 3 5 2" xfId="6406"/>
    <cellStyle name="SAPBEXHLevel2X 2 3 6" xfId="6407"/>
    <cellStyle name="SAPBEXHLevel2X 2 3 6 2" xfId="6408"/>
    <cellStyle name="SAPBEXHLevel2X 2 3 7" xfId="6409"/>
    <cellStyle name="SAPBEXHLevel2X 2 4" xfId="6410"/>
    <cellStyle name="SAPBEXHLevel2X 2 4 2" xfId="6411"/>
    <cellStyle name="SAPBEXHLevel2X 2 4 2 2" xfId="6412"/>
    <cellStyle name="SAPBEXHLevel2X 2 4 3" xfId="6413"/>
    <cellStyle name="SAPBEXHLevel2X 2 4 3 2" xfId="6414"/>
    <cellStyle name="SAPBEXHLevel2X 2 4 4" xfId="6415"/>
    <cellStyle name="SAPBEXHLevel2X 2 4 4 2" xfId="6416"/>
    <cellStyle name="SAPBEXHLevel2X 2 4 5" xfId="6417"/>
    <cellStyle name="SAPBEXHLevel2X 2 4 5 2" xfId="6418"/>
    <cellStyle name="SAPBEXHLevel2X 2 4 6" xfId="6419"/>
    <cellStyle name="SAPBEXHLevel2X 2 4 6 2" xfId="6420"/>
    <cellStyle name="SAPBEXHLevel2X 2 4 7" xfId="6421"/>
    <cellStyle name="SAPBEXHLevel2X 2 5" xfId="6422"/>
    <cellStyle name="SAPBEXHLevel2X 2 5 2" xfId="6423"/>
    <cellStyle name="SAPBEXHLevel2X 2 5 2 2" xfId="6424"/>
    <cellStyle name="SAPBEXHLevel2X 2 5 3" xfId="6425"/>
    <cellStyle name="SAPBEXHLevel2X 2 5 3 2" xfId="6426"/>
    <cellStyle name="SAPBEXHLevel2X 2 5 4" xfId="6427"/>
    <cellStyle name="SAPBEXHLevel2X 2 5 4 2" xfId="6428"/>
    <cellStyle name="SAPBEXHLevel2X 2 5 5" xfId="6429"/>
    <cellStyle name="SAPBEXHLevel2X 2 5 5 2" xfId="6430"/>
    <cellStyle name="SAPBEXHLevel2X 2 5 6" xfId="6431"/>
    <cellStyle name="SAPBEXHLevel2X 2 5 6 2" xfId="6432"/>
    <cellStyle name="SAPBEXHLevel2X 2 5 7" xfId="6433"/>
    <cellStyle name="SAPBEXHLevel2X 2 6" xfId="6434"/>
    <cellStyle name="SAPBEXHLevel2X 2 6 2" xfId="6435"/>
    <cellStyle name="SAPBEXHLevel2X 2 7" xfId="6436"/>
    <cellStyle name="SAPBEXHLevel2X 2 7 2" xfId="6437"/>
    <cellStyle name="SAPBEXHLevel2X 2 8" xfId="6438"/>
    <cellStyle name="SAPBEXHLevel2X 2 8 2" xfId="6439"/>
    <cellStyle name="SAPBEXHLevel2X 2 9" xfId="6440"/>
    <cellStyle name="SAPBEXHLevel2X 2 9 2" xfId="6441"/>
    <cellStyle name="SAPBEXHLevel2X 3" xfId="6442"/>
    <cellStyle name="SAPBEXHLevel2X 3 10" xfId="6443"/>
    <cellStyle name="SAPBEXHLevel2X 3 2" xfId="6444"/>
    <cellStyle name="SAPBEXHLevel2X 3 2 2" xfId="6445"/>
    <cellStyle name="SAPBEXHLevel2X 3 2 2 2" xfId="6446"/>
    <cellStyle name="SAPBEXHLevel2X 3 2 3" xfId="6447"/>
    <cellStyle name="SAPBEXHLevel2X 3 2 3 2" xfId="6448"/>
    <cellStyle name="SAPBEXHLevel2X 3 2 4" xfId="6449"/>
    <cellStyle name="SAPBEXHLevel2X 3 2 4 2" xfId="6450"/>
    <cellStyle name="SAPBEXHLevel2X 3 2 5" xfId="6451"/>
    <cellStyle name="SAPBEXHLevel2X 3 2 5 2" xfId="6452"/>
    <cellStyle name="SAPBEXHLevel2X 3 2 6" xfId="6453"/>
    <cellStyle name="SAPBEXHLevel2X 3 2 6 2" xfId="6454"/>
    <cellStyle name="SAPBEXHLevel2X 3 2 7" xfId="6455"/>
    <cellStyle name="SAPBEXHLevel2X 3 3" xfId="6456"/>
    <cellStyle name="SAPBEXHLevel2X 3 3 2" xfId="6457"/>
    <cellStyle name="SAPBEXHLevel2X 3 3 2 2" xfId="6458"/>
    <cellStyle name="SAPBEXHLevel2X 3 3 3" xfId="6459"/>
    <cellStyle name="SAPBEXHLevel2X 3 3 3 2" xfId="6460"/>
    <cellStyle name="SAPBEXHLevel2X 3 3 4" xfId="6461"/>
    <cellStyle name="SAPBEXHLevel2X 3 3 4 2" xfId="6462"/>
    <cellStyle name="SAPBEXHLevel2X 3 3 5" xfId="6463"/>
    <cellStyle name="SAPBEXHLevel2X 3 3 5 2" xfId="6464"/>
    <cellStyle name="SAPBEXHLevel2X 3 3 6" xfId="6465"/>
    <cellStyle name="SAPBEXHLevel2X 3 3 6 2" xfId="6466"/>
    <cellStyle name="SAPBEXHLevel2X 3 3 7" xfId="6467"/>
    <cellStyle name="SAPBEXHLevel2X 3 4" xfId="6468"/>
    <cellStyle name="SAPBEXHLevel2X 3 4 2" xfId="6469"/>
    <cellStyle name="SAPBEXHLevel2X 3 4 2 2" xfId="6470"/>
    <cellStyle name="SAPBEXHLevel2X 3 4 3" xfId="6471"/>
    <cellStyle name="SAPBEXHLevel2X 3 4 3 2" xfId="6472"/>
    <cellStyle name="SAPBEXHLevel2X 3 4 4" xfId="6473"/>
    <cellStyle name="SAPBEXHLevel2X 3 4 4 2" xfId="6474"/>
    <cellStyle name="SAPBEXHLevel2X 3 4 5" xfId="6475"/>
    <cellStyle name="SAPBEXHLevel2X 3 4 5 2" xfId="6476"/>
    <cellStyle name="SAPBEXHLevel2X 3 4 6" xfId="6477"/>
    <cellStyle name="SAPBEXHLevel2X 3 4 6 2" xfId="6478"/>
    <cellStyle name="SAPBEXHLevel2X 3 4 7" xfId="6479"/>
    <cellStyle name="SAPBEXHLevel2X 3 5" xfId="6480"/>
    <cellStyle name="SAPBEXHLevel2X 3 5 2" xfId="6481"/>
    <cellStyle name="SAPBEXHLevel2X 3 6" xfId="6482"/>
    <cellStyle name="SAPBEXHLevel2X 3 6 2" xfId="6483"/>
    <cellStyle name="SAPBEXHLevel2X 3 7" xfId="6484"/>
    <cellStyle name="SAPBEXHLevel2X 3 7 2" xfId="6485"/>
    <cellStyle name="SAPBEXHLevel2X 3 8" xfId="6486"/>
    <cellStyle name="SAPBEXHLevel2X 3 8 2" xfId="6487"/>
    <cellStyle name="SAPBEXHLevel2X 3 9" xfId="6488"/>
    <cellStyle name="SAPBEXHLevel2X 3 9 2" xfId="6489"/>
    <cellStyle name="SAPBEXHLevel2X 4" xfId="6490"/>
    <cellStyle name="SAPBEXHLevel2X 4 2" xfId="6491"/>
    <cellStyle name="SAPBEXHLevel2X 4 2 2" xfId="6492"/>
    <cellStyle name="SAPBEXHLevel2X 4 3" xfId="6493"/>
    <cellStyle name="SAPBEXHLevel2X 4 3 2" xfId="6494"/>
    <cellStyle name="SAPBEXHLevel2X 4 4" xfId="6495"/>
    <cellStyle name="SAPBEXHLevel2X 4 4 2" xfId="6496"/>
    <cellStyle name="SAPBEXHLevel2X 4 5" xfId="6497"/>
    <cellStyle name="SAPBEXHLevel2X 4 5 2" xfId="6498"/>
    <cellStyle name="SAPBEXHLevel2X 4 6" xfId="6499"/>
    <cellStyle name="SAPBEXHLevel2X 4 6 2" xfId="6500"/>
    <cellStyle name="SAPBEXHLevel2X 4 7" xfId="6501"/>
    <cellStyle name="SAPBEXHLevel2X 5" xfId="6502"/>
    <cellStyle name="SAPBEXHLevel2X 5 2" xfId="6503"/>
    <cellStyle name="SAPBEXHLevel2X 5 2 2" xfId="6504"/>
    <cellStyle name="SAPBEXHLevel2X 5 3" xfId="6505"/>
    <cellStyle name="SAPBEXHLevel2X 5 3 2" xfId="6506"/>
    <cellStyle name="SAPBEXHLevel2X 5 4" xfId="6507"/>
    <cellStyle name="SAPBEXHLevel2X 5 4 2" xfId="6508"/>
    <cellStyle name="SAPBEXHLevel2X 5 5" xfId="6509"/>
    <cellStyle name="SAPBEXHLevel2X 5 5 2" xfId="6510"/>
    <cellStyle name="SAPBEXHLevel2X 5 6" xfId="6511"/>
    <cellStyle name="SAPBEXHLevel2X 5 6 2" xfId="6512"/>
    <cellStyle name="SAPBEXHLevel2X 5 7" xfId="6513"/>
    <cellStyle name="SAPBEXHLevel2X 6" xfId="6514"/>
    <cellStyle name="SAPBEXHLevel2X 6 2" xfId="6515"/>
    <cellStyle name="SAPBEXHLevel2X 6 2 2" xfId="6516"/>
    <cellStyle name="SAPBEXHLevel2X 6 3" xfId="6517"/>
    <cellStyle name="SAPBEXHLevel2X 6 3 2" xfId="6518"/>
    <cellStyle name="SAPBEXHLevel2X 6 4" xfId="6519"/>
    <cellStyle name="SAPBEXHLevel2X 6 4 2" xfId="6520"/>
    <cellStyle name="SAPBEXHLevel2X 6 5" xfId="6521"/>
    <cellStyle name="SAPBEXHLevel2X 6 5 2" xfId="6522"/>
    <cellStyle name="SAPBEXHLevel2X 6 6" xfId="6523"/>
    <cellStyle name="SAPBEXHLevel2X 6 6 2" xfId="6524"/>
    <cellStyle name="SAPBEXHLevel2X 6 7" xfId="6525"/>
    <cellStyle name="SAPBEXHLevel2X 7" xfId="6526"/>
    <cellStyle name="SAPBEXHLevel2X 7 2" xfId="6527"/>
    <cellStyle name="SAPBEXHLevel2X 8" xfId="6528"/>
    <cellStyle name="SAPBEXHLevel2X 8 2" xfId="6529"/>
    <cellStyle name="SAPBEXHLevel2X 9" xfId="6530"/>
    <cellStyle name="SAPBEXHLevel2X 9 2" xfId="6531"/>
    <cellStyle name="SAPBEXHLevel3" xfId="480"/>
    <cellStyle name="SAPBEXHLevel3 2" xfId="10364"/>
    <cellStyle name="SAPBEXHLevel3X" xfId="481"/>
    <cellStyle name="SAPBEXHLevel3X 10" xfId="6532"/>
    <cellStyle name="SAPBEXHLevel3X 10 2" xfId="6533"/>
    <cellStyle name="SAPBEXHLevel3X 11" xfId="6534"/>
    <cellStyle name="SAPBEXHLevel3X 12" xfId="6535"/>
    <cellStyle name="SAPBEXHLevel3X 13" xfId="6536"/>
    <cellStyle name="SAPBEXHLevel3X 14" xfId="6537"/>
    <cellStyle name="SAPBEXHLevel3X 15" xfId="6538"/>
    <cellStyle name="SAPBEXHLevel3X 2" xfId="6539"/>
    <cellStyle name="SAPBEXHLevel3X 2 10" xfId="6540"/>
    <cellStyle name="SAPBEXHLevel3X 2 11" xfId="6541"/>
    <cellStyle name="SAPBEXHLevel3X 2 12" xfId="6542"/>
    <cellStyle name="SAPBEXHLevel3X 2 13" xfId="6543"/>
    <cellStyle name="SAPBEXHLevel3X 2 14" xfId="6544"/>
    <cellStyle name="SAPBEXHLevel3X 2 2" xfId="6545"/>
    <cellStyle name="SAPBEXHLevel3X 2 2 10" xfId="6546"/>
    <cellStyle name="SAPBEXHLevel3X 2 2 2" xfId="6547"/>
    <cellStyle name="SAPBEXHLevel3X 2 2 2 2" xfId="6548"/>
    <cellStyle name="SAPBEXHLevel3X 2 2 2 2 2" xfId="6549"/>
    <cellStyle name="SAPBEXHLevel3X 2 2 2 3" xfId="6550"/>
    <cellStyle name="SAPBEXHLevel3X 2 2 2 3 2" xfId="6551"/>
    <cellStyle name="SAPBEXHLevel3X 2 2 2 4" xfId="6552"/>
    <cellStyle name="SAPBEXHLevel3X 2 2 2 4 2" xfId="6553"/>
    <cellStyle name="SAPBEXHLevel3X 2 2 2 5" xfId="6554"/>
    <cellStyle name="SAPBEXHLevel3X 2 2 2 5 2" xfId="6555"/>
    <cellStyle name="SAPBEXHLevel3X 2 2 2 6" xfId="6556"/>
    <cellStyle name="SAPBEXHLevel3X 2 2 2 6 2" xfId="6557"/>
    <cellStyle name="SAPBEXHLevel3X 2 2 2 7" xfId="6558"/>
    <cellStyle name="SAPBEXHLevel3X 2 2 3" xfId="6559"/>
    <cellStyle name="SAPBEXHLevel3X 2 2 3 2" xfId="6560"/>
    <cellStyle name="SAPBEXHLevel3X 2 2 3 2 2" xfId="6561"/>
    <cellStyle name="SAPBEXHLevel3X 2 2 3 3" xfId="6562"/>
    <cellStyle name="SAPBEXHLevel3X 2 2 3 3 2" xfId="6563"/>
    <cellStyle name="SAPBEXHLevel3X 2 2 3 4" xfId="6564"/>
    <cellStyle name="SAPBEXHLevel3X 2 2 3 4 2" xfId="6565"/>
    <cellStyle name="SAPBEXHLevel3X 2 2 3 5" xfId="6566"/>
    <cellStyle name="SAPBEXHLevel3X 2 2 3 5 2" xfId="6567"/>
    <cellStyle name="SAPBEXHLevel3X 2 2 3 6" xfId="6568"/>
    <cellStyle name="SAPBEXHLevel3X 2 2 3 6 2" xfId="6569"/>
    <cellStyle name="SAPBEXHLevel3X 2 2 3 7" xfId="6570"/>
    <cellStyle name="SAPBEXHLevel3X 2 2 4" xfId="6571"/>
    <cellStyle name="SAPBEXHLevel3X 2 2 4 2" xfId="6572"/>
    <cellStyle name="SAPBEXHLevel3X 2 2 4 2 2" xfId="6573"/>
    <cellStyle name="SAPBEXHLevel3X 2 2 4 3" xfId="6574"/>
    <cellStyle name="SAPBEXHLevel3X 2 2 4 3 2" xfId="6575"/>
    <cellStyle name="SAPBEXHLevel3X 2 2 4 4" xfId="6576"/>
    <cellStyle name="SAPBEXHLevel3X 2 2 4 4 2" xfId="6577"/>
    <cellStyle name="SAPBEXHLevel3X 2 2 4 5" xfId="6578"/>
    <cellStyle name="SAPBEXHLevel3X 2 2 4 5 2" xfId="6579"/>
    <cellStyle name="SAPBEXHLevel3X 2 2 4 6" xfId="6580"/>
    <cellStyle name="SAPBEXHLevel3X 2 2 4 6 2" xfId="6581"/>
    <cellStyle name="SAPBEXHLevel3X 2 2 4 7" xfId="6582"/>
    <cellStyle name="SAPBEXHLevel3X 2 2 5" xfId="6583"/>
    <cellStyle name="SAPBEXHLevel3X 2 2 5 2" xfId="6584"/>
    <cellStyle name="SAPBEXHLevel3X 2 2 6" xfId="6585"/>
    <cellStyle name="SAPBEXHLevel3X 2 2 6 2" xfId="6586"/>
    <cellStyle name="SAPBEXHLevel3X 2 2 7" xfId="6587"/>
    <cellStyle name="SAPBEXHLevel3X 2 2 7 2" xfId="6588"/>
    <cellStyle name="SAPBEXHLevel3X 2 2 8" xfId="6589"/>
    <cellStyle name="SAPBEXHLevel3X 2 2 8 2" xfId="6590"/>
    <cellStyle name="SAPBEXHLevel3X 2 2 9" xfId="6591"/>
    <cellStyle name="SAPBEXHLevel3X 2 2 9 2" xfId="6592"/>
    <cellStyle name="SAPBEXHLevel3X 2 3" xfId="6593"/>
    <cellStyle name="SAPBEXHLevel3X 2 3 2" xfId="6594"/>
    <cellStyle name="SAPBEXHLevel3X 2 3 2 2" xfId="6595"/>
    <cellStyle name="SAPBEXHLevel3X 2 3 3" xfId="6596"/>
    <cellStyle name="SAPBEXHLevel3X 2 3 3 2" xfId="6597"/>
    <cellStyle name="SAPBEXHLevel3X 2 3 4" xfId="6598"/>
    <cellStyle name="SAPBEXHLevel3X 2 3 4 2" xfId="6599"/>
    <cellStyle name="SAPBEXHLevel3X 2 3 5" xfId="6600"/>
    <cellStyle name="SAPBEXHLevel3X 2 3 5 2" xfId="6601"/>
    <cellStyle name="SAPBEXHLevel3X 2 3 6" xfId="6602"/>
    <cellStyle name="SAPBEXHLevel3X 2 3 6 2" xfId="6603"/>
    <cellStyle name="SAPBEXHLevel3X 2 3 7" xfId="6604"/>
    <cellStyle name="SAPBEXHLevel3X 2 4" xfId="6605"/>
    <cellStyle name="SAPBEXHLevel3X 2 4 2" xfId="6606"/>
    <cellStyle name="SAPBEXHLevel3X 2 4 2 2" xfId="6607"/>
    <cellStyle name="SAPBEXHLevel3X 2 4 3" xfId="6608"/>
    <cellStyle name="SAPBEXHLevel3X 2 4 3 2" xfId="6609"/>
    <cellStyle name="SAPBEXHLevel3X 2 4 4" xfId="6610"/>
    <cellStyle name="SAPBEXHLevel3X 2 4 4 2" xfId="6611"/>
    <cellStyle name="SAPBEXHLevel3X 2 4 5" xfId="6612"/>
    <cellStyle name="SAPBEXHLevel3X 2 4 5 2" xfId="6613"/>
    <cellStyle name="SAPBEXHLevel3X 2 4 6" xfId="6614"/>
    <cellStyle name="SAPBEXHLevel3X 2 4 6 2" xfId="6615"/>
    <cellStyle name="SAPBEXHLevel3X 2 4 7" xfId="6616"/>
    <cellStyle name="SAPBEXHLevel3X 2 5" xfId="6617"/>
    <cellStyle name="SAPBEXHLevel3X 2 5 2" xfId="6618"/>
    <cellStyle name="SAPBEXHLevel3X 2 5 2 2" xfId="6619"/>
    <cellStyle name="SAPBEXHLevel3X 2 5 3" xfId="6620"/>
    <cellStyle name="SAPBEXHLevel3X 2 5 3 2" xfId="6621"/>
    <cellStyle name="SAPBEXHLevel3X 2 5 4" xfId="6622"/>
    <cellStyle name="SAPBEXHLevel3X 2 5 4 2" xfId="6623"/>
    <cellStyle name="SAPBEXHLevel3X 2 5 5" xfId="6624"/>
    <cellStyle name="SAPBEXHLevel3X 2 5 5 2" xfId="6625"/>
    <cellStyle name="SAPBEXHLevel3X 2 5 6" xfId="6626"/>
    <cellStyle name="SAPBEXHLevel3X 2 5 6 2" xfId="6627"/>
    <cellStyle name="SAPBEXHLevel3X 2 5 7" xfId="6628"/>
    <cellStyle name="SAPBEXHLevel3X 2 6" xfId="6629"/>
    <cellStyle name="SAPBEXHLevel3X 2 6 2" xfId="6630"/>
    <cellStyle name="SAPBEXHLevel3X 2 7" xfId="6631"/>
    <cellStyle name="SAPBEXHLevel3X 2 7 2" xfId="6632"/>
    <cellStyle name="SAPBEXHLevel3X 2 8" xfId="6633"/>
    <cellStyle name="SAPBEXHLevel3X 2 8 2" xfId="6634"/>
    <cellStyle name="SAPBEXHLevel3X 2 9" xfId="6635"/>
    <cellStyle name="SAPBEXHLevel3X 2 9 2" xfId="6636"/>
    <cellStyle name="SAPBEXHLevel3X 3" xfId="6637"/>
    <cellStyle name="SAPBEXHLevel3X 3 10" xfId="6638"/>
    <cellStyle name="SAPBEXHLevel3X 3 2" xfId="6639"/>
    <cellStyle name="SAPBEXHLevel3X 3 2 2" xfId="6640"/>
    <cellStyle name="SAPBEXHLevel3X 3 2 2 2" xfId="6641"/>
    <cellStyle name="SAPBEXHLevel3X 3 2 3" xfId="6642"/>
    <cellStyle name="SAPBEXHLevel3X 3 2 3 2" xfId="6643"/>
    <cellStyle name="SAPBEXHLevel3X 3 2 4" xfId="6644"/>
    <cellStyle name="SAPBEXHLevel3X 3 2 4 2" xfId="6645"/>
    <cellStyle name="SAPBEXHLevel3X 3 2 5" xfId="6646"/>
    <cellStyle name="SAPBEXHLevel3X 3 2 5 2" xfId="6647"/>
    <cellStyle name="SAPBEXHLevel3X 3 2 6" xfId="6648"/>
    <cellStyle name="SAPBEXHLevel3X 3 2 6 2" xfId="6649"/>
    <cellStyle name="SAPBEXHLevel3X 3 2 7" xfId="6650"/>
    <cellStyle name="SAPBEXHLevel3X 3 3" xfId="6651"/>
    <cellStyle name="SAPBEXHLevel3X 3 3 2" xfId="6652"/>
    <cellStyle name="SAPBEXHLevel3X 3 3 2 2" xfId="6653"/>
    <cellStyle name="SAPBEXHLevel3X 3 3 3" xfId="6654"/>
    <cellStyle name="SAPBEXHLevel3X 3 3 3 2" xfId="6655"/>
    <cellStyle name="SAPBEXHLevel3X 3 3 4" xfId="6656"/>
    <cellStyle name="SAPBEXHLevel3X 3 3 4 2" xfId="6657"/>
    <cellStyle name="SAPBEXHLevel3X 3 3 5" xfId="6658"/>
    <cellStyle name="SAPBEXHLevel3X 3 3 5 2" xfId="6659"/>
    <cellStyle name="SAPBEXHLevel3X 3 3 6" xfId="6660"/>
    <cellStyle name="SAPBEXHLevel3X 3 3 6 2" xfId="6661"/>
    <cellStyle name="SAPBEXHLevel3X 3 3 7" xfId="6662"/>
    <cellStyle name="SAPBEXHLevel3X 3 4" xfId="6663"/>
    <cellStyle name="SAPBEXHLevel3X 3 4 2" xfId="6664"/>
    <cellStyle name="SAPBEXHLevel3X 3 4 2 2" xfId="6665"/>
    <cellStyle name="SAPBEXHLevel3X 3 4 3" xfId="6666"/>
    <cellStyle name="SAPBEXHLevel3X 3 4 3 2" xfId="6667"/>
    <cellStyle name="SAPBEXHLevel3X 3 4 4" xfId="6668"/>
    <cellStyle name="SAPBEXHLevel3X 3 4 4 2" xfId="6669"/>
    <cellStyle name="SAPBEXHLevel3X 3 4 5" xfId="6670"/>
    <cellStyle name="SAPBEXHLevel3X 3 4 5 2" xfId="6671"/>
    <cellStyle name="SAPBEXHLevel3X 3 4 6" xfId="6672"/>
    <cellStyle name="SAPBEXHLevel3X 3 4 6 2" xfId="6673"/>
    <cellStyle name="SAPBEXHLevel3X 3 4 7" xfId="6674"/>
    <cellStyle name="SAPBEXHLevel3X 3 5" xfId="6675"/>
    <cellStyle name="SAPBEXHLevel3X 3 5 2" xfId="6676"/>
    <cellStyle name="SAPBEXHLevel3X 3 6" xfId="6677"/>
    <cellStyle name="SAPBEXHLevel3X 3 6 2" xfId="6678"/>
    <cellStyle name="SAPBEXHLevel3X 3 7" xfId="6679"/>
    <cellStyle name="SAPBEXHLevel3X 3 7 2" xfId="6680"/>
    <cellStyle name="SAPBEXHLevel3X 3 8" xfId="6681"/>
    <cellStyle name="SAPBEXHLevel3X 3 8 2" xfId="6682"/>
    <cellStyle name="SAPBEXHLevel3X 3 9" xfId="6683"/>
    <cellStyle name="SAPBEXHLevel3X 3 9 2" xfId="6684"/>
    <cellStyle name="SAPBEXHLevel3X 4" xfId="6685"/>
    <cellStyle name="SAPBEXHLevel3X 4 2" xfId="6686"/>
    <cellStyle name="SAPBEXHLevel3X 4 2 2" xfId="6687"/>
    <cellStyle name="SAPBEXHLevel3X 4 3" xfId="6688"/>
    <cellStyle name="SAPBEXHLevel3X 4 3 2" xfId="6689"/>
    <cellStyle name="SAPBEXHLevel3X 4 4" xfId="6690"/>
    <cellStyle name="SAPBEXHLevel3X 4 4 2" xfId="6691"/>
    <cellStyle name="SAPBEXHLevel3X 4 5" xfId="6692"/>
    <cellStyle name="SAPBEXHLevel3X 4 5 2" xfId="6693"/>
    <cellStyle name="SAPBEXHLevel3X 4 6" xfId="6694"/>
    <cellStyle name="SAPBEXHLevel3X 4 6 2" xfId="6695"/>
    <cellStyle name="SAPBEXHLevel3X 4 7" xfId="6696"/>
    <cellStyle name="SAPBEXHLevel3X 5" xfId="6697"/>
    <cellStyle name="SAPBEXHLevel3X 5 2" xfId="6698"/>
    <cellStyle name="SAPBEXHLevel3X 5 2 2" xfId="6699"/>
    <cellStyle name="SAPBEXHLevel3X 5 3" xfId="6700"/>
    <cellStyle name="SAPBEXHLevel3X 5 3 2" xfId="6701"/>
    <cellStyle name="SAPBEXHLevel3X 5 4" xfId="6702"/>
    <cellStyle name="SAPBEXHLevel3X 5 4 2" xfId="6703"/>
    <cellStyle name="SAPBEXHLevel3X 5 5" xfId="6704"/>
    <cellStyle name="SAPBEXHLevel3X 5 5 2" xfId="6705"/>
    <cellStyle name="SAPBEXHLevel3X 5 6" xfId="6706"/>
    <cellStyle name="SAPBEXHLevel3X 5 6 2" xfId="6707"/>
    <cellStyle name="SAPBEXHLevel3X 5 7" xfId="6708"/>
    <cellStyle name="SAPBEXHLevel3X 6" xfId="6709"/>
    <cellStyle name="SAPBEXHLevel3X 6 2" xfId="6710"/>
    <cellStyle name="SAPBEXHLevel3X 6 2 2" xfId="6711"/>
    <cellStyle name="SAPBEXHLevel3X 6 3" xfId="6712"/>
    <cellStyle name="SAPBEXHLevel3X 6 3 2" xfId="6713"/>
    <cellStyle name="SAPBEXHLevel3X 6 4" xfId="6714"/>
    <cellStyle name="SAPBEXHLevel3X 6 4 2" xfId="6715"/>
    <cellStyle name="SAPBEXHLevel3X 6 5" xfId="6716"/>
    <cellStyle name="SAPBEXHLevel3X 6 5 2" xfId="6717"/>
    <cellStyle name="SAPBEXHLevel3X 6 6" xfId="6718"/>
    <cellStyle name="SAPBEXHLevel3X 6 6 2" xfId="6719"/>
    <cellStyle name="SAPBEXHLevel3X 6 7" xfId="6720"/>
    <cellStyle name="SAPBEXHLevel3X 7" xfId="6721"/>
    <cellStyle name="SAPBEXHLevel3X 7 2" xfId="6722"/>
    <cellStyle name="SAPBEXHLevel3X 8" xfId="6723"/>
    <cellStyle name="SAPBEXHLevel3X 8 2" xfId="6724"/>
    <cellStyle name="SAPBEXHLevel3X 9" xfId="6725"/>
    <cellStyle name="SAPBEXHLevel3X 9 2" xfId="6726"/>
    <cellStyle name="SAPBEXinputData" xfId="6727"/>
    <cellStyle name="SAPBEXItemHeader" xfId="6728"/>
    <cellStyle name="SAPBEXItemHeader 10" xfId="6729"/>
    <cellStyle name="SAPBEXItemHeader 10 2" xfId="6730"/>
    <cellStyle name="SAPBEXItemHeader 11" xfId="6731"/>
    <cellStyle name="SAPBEXItemHeader 12" xfId="6732"/>
    <cellStyle name="SAPBEXItemHeader 13" xfId="6733"/>
    <cellStyle name="SAPBEXItemHeader 14" xfId="6734"/>
    <cellStyle name="SAPBEXItemHeader 15" xfId="6735"/>
    <cellStyle name="SAPBEXItemHeader 2" xfId="6736"/>
    <cellStyle name="SAPBEXItemHeader 2 10" xfId="6737"/>
    <cellStyle name="SAPBEXItemHeader 2 11" xfId="6738"/>
    <cellStyle name="SAPBEXItemHeader 2 12" xfId="6739"/>
    <cellStyle name="SAPBEXItemHeader 2 13" xfId="6740"/>
    <cellStyle name="SAPBEXItemHeader 2 14" xfId="6741"/>
    <cellStyle name="SAPBEXItemHeader 2 2" xfId="6742"/>
    <cellStyle name="SAPBEXItemHeader 2 2 10" xfId="6743"/>
    <cellStyle name="SAPBEXItemHeader 2 2 2" xfId="6744"/>
    <cellStyle name="SAPBEXItemHeader 2 2 2 2" xfId="6745"/>
    <cellStyle name="SAPBEXItemHeader 2 2 2 2 2" xfId="6746"/>
    <cellStyle name="SAPBEXItemHeader 2 2 2 3" xfId="6747"/>
    <cellStyle name="SAPBEXItemHeader 2 2 2 3 2" xfId="6748"/>
    <cellStyle name="SAPBEXItemHeader 2 2 2 4" xfId="6749"/>
    <cellStyle name="SAPBEXItemHeader 2 2 2 4 2" xfId="6750"/>
    <cellStyle name="SAPBEXItemHeader 2 2 2 5" xfId="6751"/>
    <cellStyle name="SAPBEXItemHeader 2 2 2 5 2" xfId="6752"/>
    <cellStyle name="SAPBEXItemHeader 2 2 2 6" xfId="6753"/>
    <cellStyle name="SAPBEXItemHeader 2 2 2 6 2" xfId="6754"/>
    <cellStyle name="SAPBEXItemHeader 2 2 2 7" xfId="6755"/>
    <cellStyle name="SAPBEXItemHeader 2 2 3" xfId="6756"/>
    <cellStyle name="SAPBEXItemHeader 2 2 3 2" xfId="6757"/>
    <cellStyle name="SAPBEXItemHeader 2 2 3 2 2" xfId="6758"/>
    <cellStyle name="SAPBEXItemHeader 2 2 3 3" xfId="6759"/>
    <cellStyle name="SAPBEXItemHeader 2 2 3 3 2" xfId="6760"/>
    <cellStyle name="SAPBEXItemHeader 2 2 3 4" xfId="6761"/>
    <cellStyle name="SAPBEXItemHeader 2 2 3 4 2" xfId="6762"/>
    <cellStyle name="SAPBEXItemHeader 2 2 3 5" xfId="6763"/>
    <cellStyle name="SAPBEXItemHeader 2 2 3 5 2" xfId="6764"/>
    <cellStyle name="SAPBEXItemHeader 2 2 3 6" xfId="6765"/>
    <cellStyle name="SAPBEXItemHeader 2 2 3 6 2" xfId="6766"/>
    <cellStyle name="SAPBEXItemHeader 2 2 3 7" xfId="6767"/>
    <cellStyle name="SAPBEXItemHeader 2 2 4" xfId="6768"/>
    <cellStyle name="SAPBEXItemHeader 2 2 4 2" xfId="6769"/>
    <cellStyle name="SAPBEXItemHeader 2 2 4 2 2" xfId="6770"/>
    <cellStyle name="SAPBEXItemHeader 2 2 4 3" xfId="6771"/>
    <cellStyle name="SAPBEXItemHeader 2 2 4 3 2" xfId="6772"/>
    <cellStyle name="SAPBEXItemHeader 2 2 4 4" xfId="6773"/>
    <cellStyle name="SAPBEXItemHeader 2 2 4 4 2" xfId="6774"/>
    <cellStyle name="SAPBEXItemHeader 2 2 4 5" xfId="6775"/>
    <cellStyle name="SAPBEXItemHeader 2 2 4 5 2" xfId="6776"/>
    <cellStyle name="SAPBEXItemHeader 2 2 4 6" xfId="6777"/>
    <cellStyle name="SAPBEXItemHeader 2 2 4 6 2" xfId="6778"/>
    <cellStyle name="SAPBEXItemHeader 2 2 4 7" xfId="6779"/>
    <cellStyle name="SAPBEXItemHeader 2 2 5" xfId="6780"/>
    <cellStyle name="SAPBEXItemHeader 2 2 5 2" xfId="6781"/>
    <cellStyle name="SAPBEXItemHeader 2 2 6" xfId="6782"/>
    <cellStyle name="SAPBEXItemHeader 2 2 6 2" xfId="6783"/>
    <cellStyle name="SAPBEXItemHeader 2 2 7" xfId="6784"/>
    <cellStyle name="SAPBEXItemHeader 2 2 7 2" xfId="6785"/>
    <cellStyle name="SAPBEXItemHeader 2 2 8" xfId="6786"/>
    <cellStyle name="SAPBEXItemHeader 2 2 8 2" xfId="6787"/>
    <cellStyle name="SAPBEXItemHeader 2 2 9" xfId="6788"/>
    <cellStyle name="SAPBEXItemHeader 2 2 9 2" xfId="6789"/>
    <cellStyle name="SAPBEXItemHeader 2 3" xfId="6790"/>
    <cellStyle name="SAPBEXItemHeader 2 3 2" xfId="6791"/>
    <cellStyle name="SAPBEXItemHeader 2 3 2 2" xfId="6792"/>
    <cellStyle name="SAPBEXItemHeader 2 3 3" xfId="6793"/>
    <cellStyle name="SAPBEXItemHeader 2 3 3 2" xfId="6794"/>
    <cellStyle name="SAPBEXItemHeader 2 3 4" xfId="6795"/>
    <cellStyle name="SAPBEXItemHeader 2 3 4 2" xfId="6796"/>
    <cellStyle name="SAPBEXItemHeader 2 3 5" xfId="6797"/>
    <cellStyle name="SAPBEXItemHeader 2 3 5 2" xfId="6798"/>
    <cellStyle name="SAPBEXItemHeader 2 3 6" xfId="6799"/>
    <cellStyle name="SAPBEXItemHeader 2 3 6 2" xfId="6800"/>
    <cellStyle name="SAPBEXItemHeader 2 3 7" xfId="6801"/>
    <cellStyle name="SAPBEXItemHeader 2 4" xfId="6802"/>
    <cellStyle name="SAPBEXItemHeader 2 4 2" xfId="6803"/>
    <cellStyle name="SAPBEXItemHeader 2 4 2 2" xfId="6804"/>
    <cellStyle name="SAPBEXItemHeader 2 4 3" xfId="6805"/>
    <cellStyle name="SAPBEXItemHeader 2 4 3 2" xfId="6806"/>
    <cellStyle name="SAPBEXItemHeader 2 4 4" xfId="6807"/>
    <cellStyle name="SAPBEXItemHeader 2 4 4 2" xfId="6808"/>
    <cellStyle name="SAPBEXItemHeader 2 4 5" xfId="6809"/>
    <cellStyle name="SAPBEXItemHeader 2 4 5 2" xfId="6810"/>
    <cellStyle name="SAPBEXItemHeader 2 4 6" xfId="6811"/>
    <cellStyle name="SAPBEXItemHeader 2 4 6 2" xfId="6812"/>
    <cellStyle name="SAPBEXItemHeader 2 4 7" xfId="6813"/>
    <cellStyle name="SAPBEXItemHeader 2 5" xfId="6814"/>
    <cellStyle name="SAPBEXItemHeader 2 5 2" xfId="6815"/>
    <cellStyle name="SAPBEXItemHeader 2 5 2 2" xfId="6816"/>
    <cellStyle name="SAPBEXItemHeader 2 5 3" xfId="6817"/>
    <cellStyle name="SAPBEXItemHeader 2 5 3 2" xfId="6818"/>
    <cellStyle name="SAPBEXItemHeader 2 5 4" xfId="6819"/>
    <cellStyle name="SAPBEXItemHeader 2 5 4 2" xfId="6820"/>
    <cellStyle name="SAPBEXItemHeader 2 5 5" xfId="6821"/>
    <cellStyle name="SAPBEXItemHeader 2 5 5 2" xfId="6822"/>
    <cellStyle name="SAPBEXItemHeader 2 5 6" xfId="6823"/>
    <cellStyle name="SAPBEXItemHeader 2 5 6 2" xfId="6824"/>
    <cellStyle name="SAPBEXItemHeader 2 5 7" xfId="6825"/>
    <cellStyle name="SAPBEXItemHeader 2 6" xfId="6826"/>
    <cellStyle name="SAPBEXItemHeader 2 6 2" xfId="6827"/>
    <cellStyle name="SAPBEXItemHeader 2 7" xfId="6828"/>
    <cellStyle name="SAPBEXItemHeader 2 7 2" xfId="6829"/>
    <cellStyle name="SAPBEXItemHeader 2 8" xfId="6830"/>
    <cellStyle name="SAPBEXItemHeader 2 8 2" xfId="6831"/>
    <cellStyle name="SAPBEXItemHeader 2 9" xfId="6832"/>
    <cellStyle name="SAPBEXItemHeader 2 9 2" xfId="6833"/>
    <cellStyle name="SAPBEXItemHeader 3" xfId="6834"/>
    <cellStyle name="SAPBEXItemHeader 3 10" xfId="6835"/>
    <cellStyle name="SAPBEXItemHeader 3 2" xfId="6836"/>
    <cellStyle name="SAPBEXItemHeader 3 2 2" xfId="6837"/>
    <cellStyle name="SAPBEXItemHeader 3 2 2 2" xfId="6838"/>
    <cellStyle name="SAPBEXItemHeader 3 2 3" xfId="6839"/>
    <cellStyle name="SAPBEXItemHeader 3 2 3 2" xfId="6840"/>
    <cellStyle name="SAPBEXItemHeader 3 2 4" xfId="6841"/>
    <cellStyle name="SAPBEXItemHeader 3 2 4 2" xfId="6842"/>
    <cellStyle name="SAPBEXItemHeader 3 2 5" xfId="6843"/>
    <cellStyle name="SAPBEXItemHeader 3 2 5 2" xfId="6844"/>
    <cellStyle name="SAPBEXItemHeader 3 2 6" xfId="6845"/>
    <cellStyle name="SAPBEXItemHeader 3 2 6 2" xfId="6846"/>
    <cellStyle name="SAPBEXItemHeader 3 2 7" xfId="6847"/>
    <cellStyle name="SAPBEXItemHeader 3 3" xfId="6848"/>
    <cellStyle name="SAPBEXItemHeader 3 3 2" xfId="6849"/>
    <cellStyle name="SAPBEXItemHeader 3 3 2 2" xfId="6850"/>
    <cellStyle name="SAPBEXItemHeader 3 3 3" xfId="6851"/>
    <cellStyle name="SAPBEXItemHeader 3 3 3 2" xfId="6852"/>
    <cellStyle name="SAPBEXItemHeader 3 3 4" xfId="6853"/>
    <cellStyle name="SAPBEXItemHeader 3 3 4 2" xfId="6854"/>
    <cellStyle name="SAPBEXItemHeader 3 3 5" xfId="6855"/>
    <cellStyle name="SAPBEXItemHeader 3 3 5 2" xfId="6856"/>
    <cellStyle name="SAPBEXItemHeader 3 3 6" xfId="6857"/>
    <cellStyle name="SAPBEXItemHeader 3 3 6 2" xfId="6858"/>
    <cellStyle name="SAPBEXItemHeader 3 3 7" xfId="6859"/>
    <cellStyle name="SAPBEXItemHeader 3 4" xfId="6860"/>
    <cellStyle name="SAPBEXItemHeader 3 4 2" xfId="6861"/>
    <cellStyle name="SAPBEXItemHeader 3 4 2 2" xfId="6862"/>
    <cellStyle name="SAPBEXItemHeader 3 4 3" xfId="6863"/>
    <cellStyle name="SAPBEXItemHeader 3 4 3 2" xfId="6864"/>
    <cellStyle name="SAPBEXItemHeader 3 4 4" xfId="6865"/>
    <cellStyle name="SAPBEXItemHeader 3 4 4 2" xfId="6866"/>
    <cellStyle name="SAPBEXItemHeader 3 4 5" xfId="6867"/>
    <cellStyle name="SAPBEXItemHeader 3 4 5 2" xfId="6868"/>
    <cellStyle name="SAPBEXItemHeader 3 4 6" xfId="6869"/>
    <cellStyle name="SAPBEXItemHeader 3 4 6 2" xfId="6870"/>
    <cellStyle name="SAPBEXItemHeader 3 4 7" xfId="6871"/>
    <cellStyle name="SAPBEXItemHeader 3 5" xfId="6872"/>
    <cellStyle name="SAPBEXItemHeader 3 5 2" xfId="6873"/>
    <cellStyle name="SAPBEXItemHeader 3 6" xfId="6874"/>
    <cellStyle name="SAPBEXItemHeader 3 6 2" xfId="6875"/>
    <cellStyle name="SAPBEXItemHeader 3 7" xfId="6876"/>
    <cellStyle name="SAPBEXItemHeader 3 7 2" xfId="6877"/>
    <cellStyle name="SAPBEXItemHeader 3 8" xfId="6878"/>
    <cellStyle name="SAPBEXItemHeader 3 8 2" xfId="6879"/>
    <cellStyle name="SAPBEXItemHeader 3 9" xfId="6880"/>
    <cellStyle name="SAPBEXItemHeader 3 9 2" xfId="6881"/>
    <cellStyle name="SAPBEXItemHeader 4" xfId="6882"/>
    <cellStyle name="SAPBEXItemHeader 4 2" xfId="6883"/>
    <cellStyle name="SAPBEXItemHeader 4 2 2" xfId="6884"/>
    <cellStyle name="SAPBEXItemHeader 4 3" xfId="6885"/>
    <cellStyle name="SAPBEXItemHeader 4 3 2" xfId="6886"/>
    <cellStyle name="SAPBEXItemHeader 4 4" xfId="6887"/>
    <cellStyle name="SAPBEXItemHeader 4 4 2" xfId="6888"/>
    <cellStyle name="SAPBEXItemHeader 4 5" xfId="6889"/>
    <cellStyle name="SAPBEXItemHeader 4 5 2" xfId="6890"/>
    <cellStyle name="SAPBEXItemHeader 4 6" xfId="6891"/>
    <cellStyle name="SAPBEXItemHeader 4 6 2" xfId="6892"/>
    <cellStyle name="SAPBEXItemHeader 4 7" xfId="6893"/>
    <cellStyle name="SAPBEXItemHeader 5" xfId="6894"/>
    <cellStyle name="SAPBEXItemHeader 5 2" xfId="6895"/>
    <cellStyle name="SAPBEXItemHeader 5 2 2" xfId="6896"/>
    <cellStyle name="SAPBEXItemHeader 5 3" xfId="6897"/>
    <cellStyle name="SAPBEXItemHeader 5 3 2" xfId="6898"/>
    <cellStyle name="SAPBEXItemHeader 5 4" xfId="6899"/>
    <cellStyle name="SAPBEXItemHeader 5 4 2" xfId="6900"/>
    <cellStyle name="SAPBEXItemHeader 5 5" xfId="6901"/>
    <cellStyle name="SAPBEXItemHeader 5 5 2" xfId="6902"/>
    <cellStyle name="SAPBEXItemHeader 5 6" xfId="6903"/>
    <cellStyle name="SAPBEXItemHeader 5 6 2" xfId="6904"/>
    <cellStyle name="SAPBEXItemHeader 5 7" xfId="6905"/>
    <cellStyle name="SAPBEXItemHeader 6" xfId="6906"/>
    <cellStyle name="SAPBEXItemHeader 6 2" xfId="6907"/>
    <cellStyle name="SAPBEXItemHeader 6 2 2" xfId="6908"/>
    <cellStyle name="SAPBEXItemHeader 6 3" xfId="6909"/>
    <cellStyle name="SAPBEXItemHeader 6 3 2" xfId="6910"/>
    <cellStyle name="SAPBEXItemHeader 6 4" xfId="6911"/>
    <cellStyle name="SAPBEXItemHeader 6 4 2" xfId="6912"/>
    <cellStyle name="SAPBEXItemHeader 6 5" xfId="6913"/>
    <cellStyle name="SAPBEXItemHeader 6 5 2" xfId="6914"/>
    <cellStyle name="SAPBEXItemHeader 6 6" xfId="6915"/>
    <cellStyle name="SAPBEXItemHeader 6 6 2" xfId="6916"/>
    <cellStyle name="SAPBEXItemHeader 6 7" xfId="6917"/>
    <cellStyle name="SAPBEXItemHeader 7" xfId="6918"/>
    <cellStyle name="SAPBEXItemHeader 7 2" xfId="6919"/>
    <cellStyle name="SAPBEXItemHeader 8" xfId="6920"/>
    <cellStyle name="SAPBEXItemHeader 8 2" xfId="6921"/>
    <cellStyle name="SAPBEXItemHeader 9" xfId="6922"/>
    <cellStyle name="SAPBEXItemHeader 9 2" xfId="6923"/>
    <cellStyle name="SAPBEXresData" xfId="482"/>
    <cellStyle name="SAPBEXresData 10" xfId="6924"/>
    <cellStyle name="SAPBEXresData 10 2" xfId="6925"/>
    <cellStyle name="SAPBEXresData 11" xfId="6926"/>
    <cellStyle name="SAPBEXresData 12" xfId="6927"/>
    <cellStyle name="SAPBEXresData 13" xfId="6928"/>
    <cellStyle name="SAPBEXresData 14" xfId="6929"/>
    <cellStyle name="SAPBEXresData 15" xfId="6930"/>
    <cellStyle name="SAPBEXresData 2" xfId="6931"/>
    <cellStyle name="SAPBEXresData 2 10" xfId="6932"/>
    <cellStyle name="SAPBEXresData 2 11" xfId="6933"/>
    <cellStyle name="SAPBEXresData 2 12" xfId="6934"/>
    <cellStyle name="SAPBEXresData 2 13" xfId="6935"/>
    <cellStyle name="SAPBEXresData 2 14" xfId="6936"/>
    <cellStyle name="SAPBEXresData 2 2" xfId="6937"/>
    <cellStyle name="SAPBEXresData 2 2 10" xfId="6938"/>
    <cellStyle name="SAPBEXresData 2 2 2" xfId="6939"/>
    <cellStyle name="SAPBEXresData 2 2 2 2" xfId="6940"/>
    <cellStyle name="SAPBEXresData 2 2 2 2 2" xfId="6941"/>
    <cellStyle name="SAPBEXresData 2 2 2 3" xfId="6942"/>
    <cellStyle name="SAPBEXresData 2 2 2 3 2" xfId="6943"/>
    <cellStyle name="SAPBEXresData 2 2 2 4" xfId="6944"/>
    <cellStyle name="SAPBEXresData 2 2 2 4 2" xfId="6945"/>
    <cellStyle name="SAPBEXresData 2 2 2 5" xfId="6946"/>
    <cellStyle name="SAPBEXresData 2 2 2 5 2" xfId="6947"/>
    <cellStyle name="SAPBEXresData 2 2 2 6" xfId="6948"/>
    <cellStyle name="SAPBEXresData 2 2 2 6 2" xfId="6949"/>
    <cellStyle name="SAPBEXresData 2 2 2 7" xfId="6950"/>
    <cellStyle name="SAPBEXresData 2 2 3" xfId="6951"/>
    <cellStyle name="SAPBEXresData 2 2 3 2" xfId="6952"/>
    <cellStyle name="SAPBEXresData 2 2 3 2 2" xfId="6953"/>
    <cellStyle name="SAPBEXresData 2 2 3 3" xfId="6954"/>
    <cellStyle name="SAPBEXresData 2 2 3 3 2" xfId="6955"/>
    <cellStyle name="SAPBEXresData 2 2 3 4" xfId="6956"/>
    <cellStyle name="SAPBEXresData 2 2 3 4 2" xfId="6957"/>
    <cellStyle name="SAPBEXresData 2 2 3 5" xfId="6958"/>
    <cellStyle name="SAPBEXresData 2 2 3 5 2" xfId="6959"/>
    <cellStyle name="SAPBEXresData 2 2 3 6" xfId="6960"/>
    <cellStyle name="SAPBEXresData 2 2 3 6 2" xfId="6961"/>
    <cellStyle name="SAPBEXresData 2 2 3 7" xfId="6962"/>
    <cellStyle name="SAPBEXresData 2 2 4" xfId="6963"/>
    <cellStyle name="SAPBEXresData 2 2 4 2" xfId="6964"/>
    <cellStyle name="SAPBEXresData 2 2 4 2 2" xfId="6965"/>
    <cellStyle name="SAPBEXresData 2 2 4 3" xfId="6966"/>
    <cellStyle name="SAPBEXresData 2 2 4 3 2" xfId="6967"/>
    <cellStyle name="SAPBEXresData 2 2 4 4" xfId="6968"/>
    <cellStyle name="SAPBEXresData 2 2 4 4 2" xfId="6969"/>
    <cellStyle name="SAPBEXresData 2 2 4 5" xfId="6970"/>
    <cellStyle name="SAPBEXresData 2 2 4 5 2" xfId="6971"/>
    <cellStyle name="SAPBEXresData 2 2 4 6" xfId="6972"/>
    <cellStyle name="SAPBEXresData 2 2 4 6 2" xfId="6973"/>
    <cellStyle name="SAPBEXresData 2 2 4 7" xfId="6974"/>
    <cellStyle name="SAPBEXresData 2 2 5" xfId="6975"/>
    <cellStyle name="SAPBEXresData 2 2 5 2" xfId="6976"/>
    <cellStyle name="SAPBEXresData 2 2 6" xfId="6977"/>
    <cellStyle name="SAPBEXresData 2 2 6 2" xfId="6978"/>
    <cellStyle name="SAPBEXresData 2 2 7" xfId="6979"/>
    <cellStyle name="SAPBEXresData 2 2 7 2" xfId="6980"/>
    <cellStyle name="SAPBEXresData 2 2 8" xfId="6981"/>
    <cellStyle name="SAPBEXresData 2 2 8 2" xfId="6982"/>
    <cellStyle name="SAPBEXresData 2 2 9" xfId="6983"/>
    <cellStyle name="SAPBEXresData 2 2 9 2" xfId="6984"/>
    <cellStyle name="SAPBEXresData 2 3" xfId="6985"/>
    <cellStyle name="SAPBEXresData 2 3 2" xfId="6986"/>
    <cellStyle name="SAPBEXresData 2 3 2 2" xfId="6987"/>
    <cellStyle name="SAPBEXresData 2 3 3" xfId="6988"/>
    <cellStyle name="SAPBEXresData 2 3 3 2" xfId="6989"/>
    <cellStyle name="SAPBEXresData 2 3 4" xfId="6990"/>
    <cellStyle name="SAPBEXresData 2 3 4 2" xfId="6991"/>
    <cellStyle name="SAPBEXresData 2 3 5" xfId="6992"/>
    <cellStyle name="SAPBEXresData 2 3 5 2" xfId="6993"/>
    <cellStyle name="SAPBEXresData 2 3 6" xfId="6994"/>
    <cellStyle name="SAPBEXresData 2 3 6 2" xfId="6995"/>
    <cellStyle name="SAPBEXresData 2 3 7" xfId="6996"/>
    <cellStyle name="SAPBEXresData 2 4" xfId="6997"/>
    <cellStyle name="SAPBEXresData 2 4 2" xfId="6998"/>
    <cellStyle name="SAPBEXresData 2 4 2 2" xfId="6999"/>
    <cellStyle name="SAPBEXresData 2 4 3" xfId="7000"/>
    <cellStyle name="SAPBEXresData 2 4 3 2" xfId="7001"/>
    <cellStyle name="SAPBEXresData 2 4 4" xfId="7002"/>
    <cellStyle name="SAPBEXresData 2 4 4 2" xfId="7003"/>
    <cellStyle name="SAPBEXresData 2 4 5" xfId="7004"/>
    <cellStyle name="SAPBEXresData 2 4 5 2" xfId="7005"/>
    <cellStyle name="SAPBEXresData 2 4 6" xfId="7006"/>
    <cellStyle name="SAPBEXresData 2 4 6 2" xfId="7007"/>
    <cellStyle name="SAPBEXresData 2 4 7" xfId="7008"/>
    <cellStyle name="SAPBEXresData 2 5" xfId="7009"/>
    <cellStyle name="SAPBEXresData 2 5 2" xfId="7010"/>
    <cellStyle name="SAPBEXresData 2 5 2 2" xfId="7011"/>
    <cellStyle name="SAPBEXresData 2 5 3" xfId="7012"/>
    <cellStyle name="SAPBEXresData 2 5 3 2" xfId="7013"/>
    <cellStyle name="SAPBEXresData 2 5 4" xfId="7014"/>
    <cellStyle name="SAPBEXresData 2 5 4 2" xfId="7015"/>
    <cellStyle name="SAPBEXresData 2 5 5" xfId="7016"/>
    <cellStyle name="SAPBEXresData 2 5 5 2" xfId="7017"/>
    <cellStyle name="SAPBEXresData 2 5 6" xfId="7018"/>
    <cellStyle name="SAPBEXresData 2 5 6 2" xfId="7019"/>
    <cellStyle name="SAPBEXresData 2 5 7" xfId="7020"/>
    <cellStyle name="SAPBEXresData 2 6" xfId="7021"/>
    <cellStyle name="SAPBEXresData 2 6 2" xfId="7022"/>
    <cellStyle name="SAPBEXresData 2 7" xfId="7023"/>
    <cellStyle name="SAPBEXresData 2 7 2" xfId="7024"/>
    <cellStyle name="SAPBEXresData 2 8" xfId="7025"/>
    <cellStyle name="SAPBEXresData 2 8 2" xfId="7026"/>
    <cellStyle name="SAPBEXresData 2 9" xfId="7027"/>
    <cellStyle name="SAPBEXresData 2 9 2" xfId="7028"/>
    <cellStyle name="SAPBEXresData 3" xfId="7029"/>
    <cellStyle name="SAPBEXresData 3 10" xfId="7030"/>
    <cellStyle name="SAPBEXresData 3 2" xfId="7031"/>
    <cellStyle name="SAPBEXresData 3 2 2" xfId="7032"/>
    <cellStyle name="SAPBEXresData 3 2 2 2" xfId="7033"/>
    <cellStyle name="SAPBEXresData 3 2 3" xfId="7034"/>
    <cellStyle name="SAPBEXresData 3 2 3 2" xfId="7035"/>
    <cellStyle name="SAPBEXresData 3 2 4" xfId="7036"/>
    <cellStyle name="SAPBEXresData 3 2 4 2" xfId="7037"/>
    <cellStyle name="SAPBEXresData 3 2 5" xfId="7038"/>
    <cellStyle name="SAPBEXresData 3 2 5 2" xfId="7039"/>
    <cellStyle name="SAPBEXresData 3 2 6" xfId="7040"/>
    <cellStyle name="SAPBEXresData 3 2 6 2" xfId="7041"/>
    <cellStyle name="SAPBEXresData 3 2 7" xfId="7042"/>
    <cellStyle name="SAPBEXresData 3 3" xfId="7043"/>
    <cellStyle name="SAPBEXresData 3 3 2" xfId="7044"/>
    <cellStyle name="SAPBEXresData 3 3 2 2" xfId="7045"/>
    <cellStyle name="SAPBEXresData 3 3 3" xfId="7046"/>
    <cellStyle name="SAPBEXresData 3 3 3 2" xfId="7047"/>
    <cellStyle name="SAPBEXresData 3 3 4" xfId="7048"/>
    <cellStyle name="SAPBEXresData 3 3 4 2" xfId="7049"/>
    <cellStyle name="SAPBEXresData 3 3 5" xfId="7050"/>
    <cellStyle name="SAPBEXresData 3 3 5 2" xfId="7051"/>
    <cellStyle name="SAPBEXresData 3 3 6" xfId="7052"/>
    <cellStyle name="SAPBEXresData 3 3 6 2" xfId="7053"/>
    <cellStyle name="SAPBEXresData 3 3 7" xfId="7054"/>
    <cellStyle name="SAPBEXresData 3 4" xfId="7055"/>
    <cellStyle name="SAPBEXresData 3 4 2" xfId="7056"/>
    <cellStyle name="SAPBEXresData 3 4 2 2" xfId="7057"/>
    <cellStyle name="SAPBEXresData 3 4 3" xfId="7058"/>
    <cellStyle name="SAPBEXresData 3 4 3 2" xfId="7059"/>
    <cellStyle name="SAPBEXresData 3 4 4" xfId="7060"/>
    <cellStyle name="SAPBEXresData 3 4 4 2" xfId="7061"/>
    <cellStyle name="SAPBEXresData 3 4 5" xfId="7062"/>
    <cellStyle name="SAPBEXresData 3 4 5 2" xfId="7063"/>
    <cellStyle name="SAPBEXresData 3 4 6" xfId="7064"/>
    <cellStyle name="SAPBEXresData 3 4 6 2" xfId="7065"/>
    <cellStyle name="SAPBEXresData 3 4 7" xfId="7066"/>
    <cellStyle name="SAPBEXresData 3 5" xfId="7067"/>
    <cellStyle name="SAPBEXresData 3 5 2" xfId="7068"/>
    <cellStyle name="SAPBEXresData 3 6" xfId="7069"/>
    <cellStyle name="SAPBEXresData 3 6 2" xfId="7070"/>
    <cellStyle name="SAPBEXresData 3 7" xfId="7071"/>
    <cellStyle name="SAPBEXresData 3 7 2" xfId="7072"/>
    <cellStyle name="SAPBEXresData 3 8" xfId="7073"/>
    <cellStyle name="SAPBEXresData 3 8 2" xfId="7074"/>
    <cellStyle name="SAPBEXresData 3 9" xfId="7075"/>
    <cellStyle name="SAPBEXresData 3 9 2" xfId="7076"/>
    <cellStyle name="SAPBEXresData 4" xfId="7077"/>
    <cellStyle name="SAPBEXresData 4 2" xfId="7078"/>
    <cellStyle name="SAPBEXresData 4 2 2" xfId="7079"/>
    <cellStyle name="SAPBEXresData 4 3" xfId="7080"/>
    <cellStyle name="SAPBEXresData 4 3 2" xfId="7081"/>
    <cellStyle name="SAPBEXresData 4 4" xfId="7082"/>
    <cellStyle name="SAPBEXresData 4 4 2" xfId="7083"/>
    <cellStyle name="SAPBEXresData 4 5" xfId="7084"/>
    <cellStyle name="SAPBEXresData 4 5 2" xfId="7085"/>
    <cellStyle name="SAPBEXresData 4 6" xfId="7086"/>
    <cellStyle name="SAPBEXresData 4 6 2" xfId="7087"/>
    <cellStyle name="SAPBEXresData 4 7" xfId="7088"/>
    <cellStyle name="SAPBEXresData 5" xfId="7089"/>
    <cellStyle name="SAPBEXresData 5 2" xfId="7090"/>
    <cellStyle name="SAPBEXresData 5 2 2" xfId="7091"/>
    <cellStyle name="SAPBEXresData 5 3" xfId="7092"/>
    <cellStyle name="SAPBEXresData 5 3 2" xfId="7093"/>
    <cellStyle name="SAPBEXresData 5 4" xfId="7094"/>
    <cellStyle name="SAPBEXresData 5 4 2" xfId="7095"/>
    <cellStyle name="SAPBEXresData 5 5" xfId="7096"/>
    <cellStyle name="SAPBEXresData 5 5 2" xfId="7097"/>
    <cellStyle name="SAPBEXresData 5 6" xfId="7098"/>
    <cellStyle name="SAPBEXresData 5 6 2" xfId="7099"/>
    <cellStyle name="SAPBEXresData 5 7" xfId="7100"/>
    <cellStyle name="SAPBEXresData 6" xfId="7101"/>
    <cellStyle name="SAPBEXresData 6 2" xfId="7102"/>
    <cellStyle name="SAPBEXresData 6 2 2" xfId="7103"/>
    <cellStyle name="SAPBEXresData 6 3" xfId="7104"/>
    <cellStyle name="SAPBEXresData 6 3 2" xfId="7105"/>
    <cellStyle name="SAPBEXresData 6 4" xfId="7106"/>
    <cellStyle name="SAPBEXresData 6 4 2" xfId="7107"/>
    <cellStyle name="SAPBEXresData 6 5" xfId="7108"/>
    <cellStyle name="SAPBEXresData 6 5 2" xfId="7109"/>
    <cellStyle name="SAPBEXresData 6 6" xfId="7110"/>
    <cellStyle name="SAPBEXresData 6 6 2" xfId="7111"/>
    <cellStyle name="SAPBEXresData 6 7" xfId="7112"/>
    <cellStyle name="SAPBEXresData 7" xfId="7113"/>
    <cellStyle name="SAPBEXresData 7 2" xfId="7114"/>
    <cellStyle name="SAPBEXresData 8" xfId="7115"/>
    <cellStyle name="SAPBEXresData 8 2" xfId="7116"/>
    <cellStyle name="SAPBEXresData 9" xfId="7117"/>
    <cellStyle name="SAPBEXresData 9 2" xfId="7118"/>
    <cellStyle name="SAPBEXresDataEmph" xfId="483"/>
    <cellStyle name="SAPBEXresDataEmph 10" xfId="7119"/>
    <cellStyle name="SAPBEXresDataEmph 10 2" xfId="7120"/>
    <cellStyle name="SAPBEXresDataEmph 11" xfId="7121"/>
    <cellStyle name="SAPBEXresDataEmph 12" xfId="7122"/>
    <cellStyle name="SAPBEXresDataEmph 13" xfId="7123"/>
    <cellStyle name="SAPBEXresDataEmph 14" xfId="7124"/>
    <cellStyle name="SAPBEXresDataEmph 15" xfId="7125"/>
    <cellStyle name="SAPBEXresDataEmph 2" xfId="7126"/>
    <cellStyle name="SAPBEXresDataEmph 2 10" xfId="7127"/>
    <cellStyle name="SAPBEXresDataEmph 2 11" xfId="7128"/>
    <cellStyle name="SAPBEXresDataEmph 2 12" xfId="7129"/>
    <cellStyle name="SAPBEXresDataEmph 2 13" xfId="7130"/>
    <cellStyle name="SAPBEXresDataEmph 2 14" xfId="7131"/>
    <cellStyle name="SAPBEXresDataEmph 2 2" xfId="7132"/>
    <cellStyle name="SAPBEXresDataEmph 2 2 10" xfId="7133"/>
    <cellStyle name="SAPBEXresDataEmph 2 2 2" xfId="7134"/>
    <cellStyle name="SAPBEXresDataEmph 2 2 2 2" xfId="7135"/>
    <cellStyle name="SAPBEXresDataEmph 2 2 2 2 2" xfId="7136"/>
    <cellStyle name="SAPBEXresDataEmph 2 2 2 3" xfId="7137"/>
    <cellStyle name="SAPBEXresDataEmph 2 2 2 3 2" xfId="7138"/>
    <cellStyle name="SAPBEXresDataEmph 2 2 2 4" xfId="7139"/>
    <cellStyle name="SAPBEXresDataEmph 2 2 2 4 2" xfId="7140"/>
    <cellStyle name="SAPBEXresDataEmph 2 2 2 5" xfId="7141"/>
    <cellStyle name="SAPBEXresDataEmph 2 2 2 5 2" xfId="7142"/>
    <cellStyle name="SAPBEXresDataEmph 2 2 2 6" xfId="7143"/>
    <cellStyle name="SAPBEXresDataEmph 2 2 2 6 2" xfId="7144"/>
    <cellStyle name="SAPBEXresDataEmph 2 2 2 7" xfId="7145"/>
    <cellStyle name="SAPBEXresDataEmph 2 2 3" xfId="7146"/>
    <cellStyle name="SAPBEXresDataEmph 2 2 3 2" xfId="7147"/>
    <cellStyle name="SAPBEXresDataEmph 2 2 3 2 2" xfId="7148"/>
    <cellStyle name="SAPBEXresDataEmph 2 2 3 3" xfId="7149"/>
    <cellStyle name="SAPBEXresDataEmph 2 2 3 3 2" xfId="7150"/>
    <cellStyle name="SAPBEXresDataEmph 2 2 3 4" xfId="7151"/>
    <cellStyle name="SAPBEXresDataEmph 2 2 3 4 2" xfId="7152"/>
    <cellStyle name="SAPBEXresDataEmph 2 2 3 5" xfId="7153"/>
    <cellStyle name="SAPBEXresDataEmph 2 2 3 5 2" xfId="7154"/>
    <cellStyle name="SAPBEXresDataEmph 2 2 3 6" xfId="7155"/>
    <cellStyle name="SAPBEXresDataEmph 2 2 3 6 2" xfId="7156"/>
    <cellStyle name="SAPBEXresDataEmph 2 2 3 7" xfId="7157"/>
    <cellStyle name="SAPBEXresDataEmph 2 2 4" xfId="7158"/>
    <cellStyle name="SAPBEXresDataEmph 2 2 4 2" xfId="7159"/>
    <cellStyle name="SAPBEXresDataEmph 2 2 4 2 2" xfId="7160"/>
    <cellStyle name="SAPBEXresDataEmph 2 2 4 3" xfId="7161"/>
    <cellStyle name="SAPBEXresDataEmph 2 2 4 3 2" xfId="7162"/>
    <cellStyle name="SAPBEXresDataEmph 2 2 4 4" xfId="7163"/>
    <cellStyle name="SAPBEXresDataEmph 2 2 4 4 2" xfId="7164"/>
    <cellStyle name="SAPBEXresDataEmph 2 2 4 5" xfId="7165"/>
    <cellStyle name="SAPBEXresDataEmph 2 2 4 5 2" xfId="7166"/>
    <cellStyle name="SAPBEXresDataEmph 2 2 4 6" xfId="7167"/>
    <cellStyle name="SAPBEXresDataEmph 2 2 4 6 2" xfId="7168"/>
    <cellStyle name="SAPBEXresDataEmph 2 2 4 7" xfId="7169"/>
    <cellStyle name="SAPBEXresDataEmph 2 2 5" xfId="7170"/>
    <cellStyle name="SAPBEXresDataEmph 2 2 5 2" xfId="7171"/>
    <cellStyle name="SAPBEXresDataEmph 2 2 6" xfId="7172"/>
    <cellStyle name="SAPBEXresDataEmph 2 2 6 2" xfId="7173"/>
    <cellStyle name="SAPBEXresDataEmph 2 2 7" xfId="7174"/>
    <cellStyle name="SAPBEXresDataEmph 2 2 7 2" xfId="7175"/>
    <cellStyle name="SAPBEXresDataEmph 2 2 8" xfId="7176"/>
    <cellStyle name="SAPBEXresDataEmph 2 2 8 2" xfId="7177"/>
    <cellStyle name="SAPBEXresDataEmph 2 2 9" xfId="7178"/>
    <cellStyle name="SAPBEXresDataEmph 2 2 9 2" xfId="7179"/>
    <cellStyle name="SAPBEXresDataEmph 2 3" xfId="7180"/>
    <cellStyle name="SAPBEXresDataEmph 2 3 2" xfId="7181"/>
    <cellStyle name="SAPBEXresDataEmph 2 3 2 2" xfId="7182"/>
    <cellStyle name="SAPBEXresDataEmph 2 3 3" xfId="7183"/>
    <cellStyle name="SAPBEXresDataEmph 2 3 3 2" xfId="7184"/>
    <cellStyle name="SAPBEXresDataEmph 2 3 4" xfId="7185"/>
    <cellStyle name="SAPBEXresDataEmph 2 3 4 2" xfId="7186"/>
    <cellStyle name="SAPBEXresDataEmph 2 3 5" xfId="7187"/>
    <cellStyle name="SAPBEXresDataEmph 2 3 5 2" xfId="7188"/>
    <cellStyle name="SAPBEXresDataEmph 2 3 6" xfId="7189"/>
    <cellStyle name="SAPBEXresDataEmph 2 3 6 2" xfId="7190"/>
    <cellStyle name="SAPBEXresDataEmph 2 3 7" xfId="7191"/>
    <cellStyle name="SAPBEXresDataEmph 2 4" xfId="7192"/>
    <cellStyle name="SAPBEXresDataEmph 2 4 2" xfId="7193"/>
    <cellStyle name="SAPBEXresDataEmph 2 4 2 2" xfId="7194"/>
    <cellStyle name="SAPBEXresDataEmph 2 4 3" xfId="7195"/>
    <cellStyle name="SAPBEXresDataEmph 2 4 3 2" xfId="7196"/>
    <cellStyle name="SAPBEXresDataEmph 2 4 4" xfId="7197"/>
    <cellStyle name="SAPBEXresDataEmph 2 4 4 2" xfId="7198"/>
    <cellStyle name="SAPBEXresDataEmph 2 4 5" xfId="7199"/>
    <cellStyle name="SAPBEXresDataEmph 2 4 5 2" xfId="7200"/>
    <cellStyle name="SAPBEXresDataEmph 2 4 6" xfId="7201"/>
    <cellStyle name="SAPBEXresDataEmph 2 4 6 2" xfId="7202"/>
    <cellStyle name="SAPBEXresDataEmph 2 4 7" xfId="7203"/>
    <cellStyle name="SAPBEXresDataEmph 2 5" xfId="7204"/>
    <cellStyle name="SAPBEXresDataEmph 2 5 2" xfId="7205"/>
    <cellStyle name="SAPBEXresDataEmph 2 5 2 2" xfId="7206"/>
    <cellStyle name="SAPBEXresDataEmph 2 5 3" xfId="7207"/>
    <cellStyle name="SAPBEXresDataEmph 2 5 3 2" xfId="7208"/>
    <cellStyle name="SAPBEXresDataEmph 2 5 4" xfId="7209"/>
    <cellStyle name="SAPBEXresDataEmph 2 5 4 2" xfId="7210"/>
    <cellStyle name="SAPBEXresDataEmph 2 5 5" xfId="7211"/>
    <cellStyle name="SAPBEXresDataEmph 2 5 5 2" xfId="7212"/>
    <cellStyle name="SAPBEXresDataEmph 2 5 6" xfId="7213"/>
    <cellStyle name="SAPBEXresDataEmph 2 5 6 2" xfId="7214"/>
    <cellStyle name="SAPBEXresDataEmph 2 5 7" xfId="7215"/>
    <cellStyle name="SAPBEXresDataEmph 2 6" xfId="7216"/>
    <cellStyle name="SAPBEXresDataEmph 2 6 2" xfId="7217"/>
    <cellStyle name="SAPBEXresDataEmph 2 7" xfId="7218"/>
    <cellStyle name="SAPBEXresDataEmph 2 7 2" xfId="7219"/>
    <cellStyle name="SAPBEXresDataEmph 2 8" xfId="7220"/>
    <cellStyle name="SAPBEXresDataEmph 2 8 2" xfId="7221"/>
    <cellStyle name="SAPBEXresDataEmph 2 9" xfId="7222"/>
    <cellStyle name="SAPBEXresDataEmph 2 9 2" xfId="7223"/>
    <cellStyle name="SAPBEXresDataEmph 3" xfId="7224"/>
    <cellStyle name="SAPBEXresDataEmph 3 10" xfId="7225"/>
    <cellStyle name="SAPBEXresDataEmph 3 2" xfId="7226"/>
    <cellStyle name="SAPBEXresDataEmph 3 2 2" xfId="7227"/>
    <cellStyle name="SAPBEXresDataEmph 3 2 2 2" xfId="7228"/>
    <cellStyle name="SAPBEXresDataEmph 3 2 3" xfId="7229"/>
    <cellStyle name="SAPBEXresDataEmph 3 2 3 2" xfId="7230"/>
    <cellStyle name="SAPBEXresDataEmph 3 2 4" xfId="7231"/>
    <cellStyle name="SAPBEXresDataEmph 3 2 4 2" xfId="7232"/>
    <cellStyle name="SAPBEXresDataEmph 3 2 5" xfId="7233"/>
    <cellStyle name="SAPBEXresDataEmph 3 2 5 2" xfId="7234"/>
    <cellStyle name="SAPBEXresDataEmph 3 2 6" xfId="7235"/>
    <cellStyle name="SAPBEXresDataEmph 3 2 6 2" xfId="7236"/>
    <cellStyle name="SAPBEXresDataEmph 3 2 7" xfId="7237"/>
    <cellStyle name="SAPBEXresDataEmph 3 3" xfId="7238"/>
    <cellStyle name="SAPBEXresDataEmph 3 3 2" xfId="7239"/>
    <cellStyle name="SAPBEXresDataEmph 3 3 2 2" xfId="7240"/>
    <cellStyle name="SAPBEXresDataEmph 3 3 3" xfId="7241"/>
    <cellStyle name="SAPBEXresDataEmph 3 3 3 2" xfId="7242"/>
    <cellStyle name="SAPBEXresDataEmph 3 3 4" xfId="7243"/>
    <cellStyle name="SAPBEXresDataEmph 3 3 4 2" xfId="7244"/>
    <cellStyle name="SAPBEXresDataEmph 3 3 5" xfId="7245"/>
    <cellStyle name="SAPBEXresDataEmph 3 3 5 2" xfId="7246"/>
    <cellStyle name="SAPBEXresDataEmph 3 3 6" xfId="7247"/>
    <cellStyle name="SAPBEXresDataEmph 3 3 6 2" xfId="7248"/>
    <cellStyle name="SAPBEXresDataEmph 3 3 7" xfId="7249"/>
    <cellStyle name="SAPBEXresDataEmph 3 4" xfId="7250"/>
    <cellStyle name="SAPBEXresDataEmph 3 4 2" xfId="7251"/>
    <cellStyle name="SAPBEXresDataEmph 3 4 2 2" xfId="7252"/>
    <cellStyle name="SAPBEXresDataEmph 3 4 3" xfId="7253"/>
    <cellStyle name="SAPBEXresDataEmph 3 4 3 2" xfId="7254"/>
    <cellStyle name="SAPBEXresDataEmph 3 4 4" xfId="7255"/>
    <cellStyle name="SAPBEXresDataEmph 3 4 4 2" xfId="7256"/>
    <cellStyle name="SAPBEXresDataEmph 3 4 5" xfId="7257"/>
    <cellStyle name="SAPBEXresDataEmph 3 4 5 2" xfId="7258"/>
    <cellStyle name="SAPBEXresDataEmph 3 4 6" xfId="7259"/>
    <cellStyle name="SAPBEXresDataEmph 3 4 6 2" xfId="7260"/>
    <cellStyle name="SAPBEXresDataEmph 3 4 7" xfId="7261"/>
    <cellStyle name="SAPBEXresDataEmph 3 5" xfId="7262"/>
    <cellStyle name="SAPBEXresDataEmph 3 5 2" xfId="7263"/>
    <cellStyle name="SAPBEXresDataEmph 3 6" xfId="7264"/>
    <cellStyle name="SAPBEXresDataEmph 3 6 2" xfId="7265"/>
    <cellStyle name="SAPBEXresDataEmph 3 7" xfId="7266"/>
    <cellStyle name="SAPBEXresDataEmph 3 7 2" xfId="7267"/>
    <cellStyle name="SAPBEXresDataEmph 3 8" xfId="7268"/>
    <cellStyle name="SAPBEXresDataEmph 3 8 2" xfId="7269"/>
    <cellStyle name="SAPBEXresDataEmph 3 9" xfId="7270"/>
    <cellStyle name="SAPBEXresDataEmph 3 9 2" xfId="7271"/>
    <cellStyle name="SAPBEXresDataEmph 4" xfId="7272"/>
    <cellStyle name="SAPBEXresDataEmph 4 2" xfId="7273"/>
    <cellStyle name="SAPBEXresDataEmph 4 2 2" xfId="7274"/>
    <cellStyle name="SAPBEXresDataEmph 4 3" xfId="7275"/>
    <cellStyle name="SAPBEXresDataEmph 4 3 2" xfId="7276"/>
    <cellStyle name="SAPBEXresDataEmph 4 4" xfId="7277"/>
    <cellStyle name="SAPBEXresDataEmph 4 4 2" xfId="7278"/>
    <cellStyle name="SAPBEXresDataEmph 4 5" xfId="7279"/>
    <cellStyle name="SAPBEXresDataEmph 4 5 2" xfId="7280"/>
    <cellStyle name="SAPBEXresDataEmph 4 6" xfId="7281"/>
    <cellStyle name="SAPBEXresDataEmph 4 6 2" xfId="7282"/>
    <cellStyle name="SAPBEXresDataEmph 4 7" xfId="7283"/>
    <cellStyle name="SAPBEXresDataEmph 5" xfId="7284"/>
    <cellStyle name="SAPBEXresDataEmph 5 2" xfId="7285"/>
    <cellStyle name="SAPBEXresDataEmph 5 2 2" xfId="7286"/>
    <cellStyle name="SAPBEXresDataEmph 5 3" xfId="7287"/>
    <cellStyle name="SAPBEXresDataEmph 5 3 2" xfId="7288"/>
    <cellStyle name="SAPBEXresDataEmph 5 4" xfId="7289"/>
    <cellStyle name="SAPBEXresDataEmph 5 4 2" xfId="7290"/>
    <cellStyle name="SAPBEXresDataEmph 5 5" xfId="7291"/>
    <cellStyle name="SAPBEXresDataEmph 5 5 2" xfId="7292"/>
    <cellStyle name="SAPBEXresDataEmph 5 6" xfId="7293"/>
    <cellStyle name="SAPBEXresDataEmph 5 6 2" xfId="7294"/>
    <cellStyle name="SAPBEXresDataEmph 5 7" xfId="7295"/>
    <cellStyle name="SAPBEXresDataEmph 6" xfId="7296"/>
    <cellStyle name="SAPBEXresDataEmph 6 2" xfId="7297"/>
    <cellStyle name="SAPBEXresDataEmph 6 2 2" xfId="7298"/>
    <cellStyle name="SAPBEXresDataEmph 6 3" xfId="7299"/>
    <cellStyle name="SAPBEXresDataEmph 6 3 2" xfId="7300"/>
    <cellStyle name="SAPBEXresDataEmph 6 4" xfId="7301"/>
    <cellStyle name="SAPBEXresDataEmph 6 4 2" xfId="7302"/>
    <cellStyle name="SAPBEXresDataEmph 6 5" xfId="7303"/>
    <cellStyle name="SAPBEXresDataEmph 6 5 2" xfId="7304"/>
    <cellStyle name="SAPBEXresDataEmph 6 6" xfId="7305"/>
    <cellStyle name="SAPBEXresDataEmph 6 6 2" xfId="7306"/>
    <cellStyle name="SAPBEXresDataEmph 6 7" xfId="7307"/>
    <cellStyle name="SAPBEXresDataEmph 7" xfId="7308"/>
    <cellStyle name="SAPBEXresDataEmph 7 2" xfId="7309"/>
    <cellStyle name="SAPBEXresDataEmph 8" xfId="7310"/>
    <cellStyle name="SAPBEXresDataEmph 8 2" xfId="7311"/>
    <cellStyle name="SAPBEXresDataEmph 9" xfId="7312"/>
    <cellStyle name="SAPBEXresDataEmph 9 2" xfId="7313"/>
    <cellStyle name="SAPBEXresItem" xfId="484"/>
    <cellStyle name="SAPBEXresItem 10" xfId="7314"/>
    <cellStyle name="SAPBEXresItem 10 2" xfId="7315"/>
    <cellStyle name="SAPBEXresItem 11" xfId="7316"/>
    <cellStyle name="SAPBEXresItem 12" xfId="7317"/>
    <cellStyle name="SAPBEXresItem 13" xfId="7318"/>
    <cellStyle name="SAPBEXresItem 14" xfId="7319"/>
    <cellStyle name="SAPBEXresItem 15" xfId="7320"/>
    <cellStyle name="SAPBEXresItem 2" xfId="7321"/>
    <cellStyle name="SAPBEXresItem 2 10" xfId="7322"/>
    <cellStyle name="SAPBEXresItem 2 11" xfId="7323"/>
    <cellStyle name="SAPBEXresItem 2 12" xfId="7324"/>
    <cellStyle name="SAPBEXresItem 2 13" xfId="7325"/>
    <cellStyle name="SAPBEXresItem 2 14" xfId="7326"/>
    <cellStyle name="SAPBEXresItem 2 2" xfId="7327"/>
    <cellStyle name="SAPBEXresItem 2 2 10" xfId="7328"/>
    <cellStyle name="SAPBEXresItem 2 2 2" xfId="7329"/>
    <cellStyle name="SAPBEXresItem 2 2 2 2" xfId="7330"/>
    <cellStyle name="SAPBEXresItem 2 2 2 2 2" xfId="7331"/>
    <cellStyle name="SAPBEXresItem 2 2 2 3" xfId="7332"/>
    <cellStyle name="SAPBEXresItem 2 2 2 3 2" xfId="7333"/>
    <cellStyle name="SAPBEXresItem 2 2 2 4" xfId="7334"/>
    <cellStyle name="SAPBEXresItem 2 2 2 4 2" xfId="7335"/>
    <cellStyle name="SAPBEXresItem 2 2 2 5" xfId="7336"/>
    <cellStyle name="SAPBEXresItem 2 2 2 5 2" xfId="7337"/>
    <cellStyle name="SAPBEXresItem 2 2 2 6" xfId="7338"/>
    <cellStyle name="SAPBEXresItem 2 2 2 6 2" xfId="7339"/>
    <cellStyle name="SAPBEXresItem 2 2 2 7" xfId="7340"/>
    <cellStyle name="SAPBEXresItem 2 2 3" xfId="7341"/>
    <cellStyle name="SAPBEXresItem 2 2 3 2" xfId="7342"/>
    <cellStyle name="SAPBEXresItem 2 2 3 2 2" xfId="7343"/>
    <cellStyle name="SAPBEXresItem 2 2 3 3" xfId="7344"/>
    <cellStyle name="SAPBEXresItem 2 2 3 3 2" xfId="7345"/>
    <cellStyle name="SAPBEXresItem 2 2 3 4" xfId="7346"/>
    <cellStyle name="SAPBEXresItem 2 2 3 4 2" xfId="7347"/>
    <cellStyle name="SAPBEXresItem 2 2 3 5" xfId="7348"/>
    <cellStyle name="SAPBEXresItem 2 2 3 5 2" xfId="7349"/>
    <cellStyle name="SAPBEXresItem 2 2 3 6" xfId="7350"/>
    <cellStyle name="SAPBEXresItem 2 2 3 6 2" xfId="7351"/>
    <cellStyle name="SAPBEXresItem 2 2 3 7" xfId="7352"/>
    <cellStyle name="SAPBEXresItem 2 2 4" xfId="7353"/>
    <cellStyle name="SAPBEXresItem 2 2 4 2" xfId="7354"/>
    <cellStyle name="SAPBEXresItem 2 2 4 2 2" xfId="7355"/>
    <cellStyle name="SAPBEXresItem 2 2 4 3" xfId="7356"/>
    <cellStyle name="SAPBEXresItem 2 2 4 3 2" xfId="7357"/>
    <cellStyle name="SAPBEXresItem 2 2 4 4" xfId="7358"/>
    <cellStyle name="SAPBEXresItem 2 2 4 4 2" xfId="7359"/>
    <cellStyle name="SAPBEXresItem 2 2 4 5" xfId="7360"/>
    <cellStyle name="SAPBEXresItem 2 2 4 5 2" xfId="7361"/>
    <cellStyle name="SAPBEXresItem 2 2 4 6" xfId="7362"/>
    <cellStyle name="SAPBEXresItem 2 2 4 6 2" xfId="7363"/>
    <cellStyle name="SAPBEXresItem 2 2 4 7" xfId="7364"/>
    <cellStyle name="SAPBEXresItem 2 2 5" xfId="7365"/>
    <cellStyle name="SAPBEXresItem 2 2 5 2" xfId="7366"/>
    <cellStyle name="SAPBEXresItem 2 2 6" xfId="7367"/>
    <cellStyle name="SAPBEXresItem 2 2 6 2" xfId="7368"/>
    <cellStyle name="SAPBEXresItem 2 2 7" xfId="7369"/>
    <cellStyle name="SAPBEXresItem 2 2 7 2" xfId="7370"/>
    <cellStyle name="SAPBEXresItem 2 2 8" xfId="7371"/>
    <cellStyle name="SAPBEXresItem 2 2 8 2" xfId="7372"/>
    <cellStyle name="SAPBEXresItem 2 2 9" xfId="7373"/>
    <cellStyle name="SAPBEXresItem 2 2 9 2" xfId="7374"/>
    <cellStyle name="SAPBEXresItem 2 3" xfId="7375"/>
    <cellStyle name="SAPBEXresItem 2 3 2" xfId="7376"/>
    <cellStyle name="SAPBEXresItem 2 3 2 2" xfId="7377"/>
    <cellStyle name="SAPBEXresItem 2 3 3" xfId="7378"/>
    <cellStyle name="SAPBEXresItem 2 3 3 2" xfId="7379"/>
    <cellStyle name="SAPBEXresItem 2 3 4" xfId="7380"/>
    <cellStyle name="SAPBEXresItem 2 3 4 2" xfId="7381"/>
    <cellStyle name="SAPBEXresItem 2 3 5" xfId="7382"/>
    <cellStyle name="SAPBEXresItem 2 3 5 2" xfId="7383"/>
    <cellStyle name="SAPBEXresItem 2 3 6" xfId="7384"/>
    <cellStyle name="SAPBEXresItem 2 3 6 2" xfId="7385"/>
    <cellStyle name="SAPBEXresItem 2 3 7" xfId="7386"/>
    <cellStyle name="SAPBEXresItem 2 4" xfId="7387"/>
    <cellStyle name="SAPBEXresItem 2 4 2" xfId="7388"/>
    <cellStyle name="SAPBEXresItem 2 4 2 2" xfId="7389"/>
    <cellStyle name="SAPBEXresItem 2 4 3" xfId="7390"/>
    <cellStyle name="SAPBEXresItem 2 4 3 2" xfId="7391"/>
    <cellStyle name="SAPBEXresItem 2 4 4" xfId="7392"/>
    <cellStyle name="SAPBEXresItem 2 4 4 2" xfId="7393"/>
    <cellStyle name="SAPBEXresItem 2 4 5" xfId="7394"/>
    <cellStyle name="SAPBEXresItem 2 4 5 2" xfId="7395"/>
    <cellStyle name="SAPBEXresItem 2 4 6" xfId="7396"/>
    <cellStyle name="SAPBEXresItem 2 4 6 2" xfId="7397"/>
    <cellStyle name="SAPBEXresItem 2 4 7" xfId="7398"/>
    <cellStyle name="SAPBEXresItem 2 5" xfId="7399"/>
    <cellStyle name="SAPBEXresItem 2 5 2" xfId="7400"/>
    <cellStyle name="SAPBEXresItem 2 5 2 2" xfId="7401"/>
    <cellStyle name="SAPBEXresItem 2 5 3" xfId="7402"/>
    <cellStyle name="SAPBEXresItem 2 5 3 2" xfId="7403"/>
    <cellStyle name="SAPBEXresItem 2 5 4" xfId="7404"/>
    <cellStyle name="SAPBEXresItem 2 5 4 2" xfId="7405"/>
    <cellStyle name="SAPBEXresItem 2 5 5" xfId="7406"/>
    <cellStyle name="SAPBEXresItem 2 5 5 2" xfId="7407"/>
    <cellStyle name="SAPBEXresItem 2 5 6" xfId="7408"/>
    <cellStyle name="SAPBEXresItem 2 5 6 2" xfId="7409"/>
    <cellStyle name="SAPBEXresItem 2 5 7" xfId="7410"/>
    <cellStyle name="SAPBEXresItem 2 6" xfId="7411"/>
    <cellStyle name="SAPBEXresItem 2 6 2" xfId="7412"/>
    <cellStyle name="SAPBEXresItem 2 7" xfId="7413"/>
    <cellStyle name="SAPBEXresItem 2 7 2" xfId="7414"/>
    <cellStyle name="SAPBEXresItem 2 8" xfId="7415"/>
    <cellStyle name="SAPBEXresItem 2 8 2" xfId="7416"/>
    <cellStyle name="SAPBEXresItem 2 9" xfId="7417"/>
    <cellStyle name="SAPBEXresItem 2 9 2" xfId="7418"/>
    <cellStyle name="SAPBEXresItem 3" xfId="7419"/>
    <cellStyle name="SAPBEXresItem 3 10" xfId="7420"/>
    <cellStyle name="SAPBEXresItem 3 2" xfId="7421"/>
    <cellStyle name="SAPBEXresItem 3 2 2" xfId="7422"/>
    <cellStyle name="SAPBEXresItem 3 2 2 2" xfId="7423"/>
    <cellStyle name="SAPBEXresItem 3 2 3" xfId="7424"/>
    <cellStyle name="SAPBEXresItem 3 2 3 2" xfId="7425"/>
    <cellStyle name="SAPBEXresItem 3 2 4" xfId="7426"/>
    <cellStyle name="SAPBEXresItem 3 2 4 2" xfId="7427"/>
    <cellStyle name="SAPBEXresItem 3 2 5" xfId="7428"/>
    <cellStyle name="SAPBEXresItem 3 2 5 2" xfId="7429"/>
    <cellStyle name="SAPBEXresItem 3 2 6" xfId="7430"/>
    <cellStyle name="SAPBEXresItem 3 2 6 2" xfId="7431"/>
    <cellStyle name="SAPBEXresItem 3 2 7" xfId="7432"/>
    <cellStyle name="SAPBEXresItem 3 3" xfId="7433"/>
    <cellStyle name="SAPBEXresItem 3 3 2" xfId="7434"/>
    <cellStyle name="SAPBEXresItem 3 3 2 2" xfId="7435"/>
    <cellStyle name="SAPBEXresItem 3 3 3" xfId="7436"/>
    <cellStyle name="SAPBEXresItem 3 3 3 2" xfId="7437"/>
    <cellStyle name="SAPBEXresItem 3 3 4" xfId="7438"/>
    <cellStyle name="SAPBEXresItem 3 3 4 2" xfId="7439"/>
    <cellStyle name="SAPBEXresItem 3 3 5" xfId="7440"/>
    <cellStyle name="SAPBEXresItem 3 3 5 2" xfId="7441"/>
    <cellStyle name="SAPBEXresItem 3 3 6" xfId="7442"/>
    <cellStyle name="SAPBEXresItem 3 3 6 2" xfId="7443"/>
    <cellStyle name="SAPBEXresItem 3 3 7" xfId="7444"/>
    <cellStyle name="SAPBEXresItem 3 4" xfId="7445"/>
    <cellStyle name="SAPBEXresItem 3 4 2" xfId="7446"/>
    <cellStyle name="SAPBEXresItem 3 4 2 2" xfId="7447"/>
    <cellStyle name="SAPBEXresItem 3 4 3" xfId="7448"/>
    <cellStyle name="SAPBEXresItem 3 4 3 2" xfId="7449"/>
    <cellStyle name="SAPBEXresItem 3 4 4" xfId="7450"/>
    <cellStyle name="SAPBEXresItem 3 4 4 2" xfId="7451"/>
    <cellStyle name="SAPBEXresItem 3 4 5" xfId="7452"/>
    <cellStyle name="SAPBEXresItem 3 4 5 2" xfId="7453"/>
    <cellStyle name="SAPBEXresItem 3 4 6" xfId="7454"/>
    <cellStyle name="SAPBEXresItem 3 4 6 2" xfId="7455"/>
    <cellStyle name="SAPBEXresItem 3 4 7" xfId="7456"/>
    <cellStyle name="SAPBEXresItem 3 5" xfId="7457"/>
    <cellStyle name="SAPBEXresItem 3 5 2" xfId="7458"/>
    <cellStyle name="SAPBEXresItem 3 6" xfId="7459"/>
    <cellStyle name="SAPBEXresItem 3 6 2" xfId="7460"/>
    <cellStyle name="SAPBEXresItem 3 7" xfId="7461"/>
    <cellStyle name="SAPBEXresItem 3 7 2" xfId="7462"/>
    <cellStyle name="SAPBEXresItem 3 8" xfId="7463"/>
    <cellStyle name="SAPBEXresItem 3 8 2" xfId="7464"/>
    <cellStyle name="SAPBEXresItem 3 9" xfId="7465"/>
    <cellStyle name="SAPBEXresItem 3 9 2" xfId="7466"/>
    <cellStyle name="SAPBEXresItem 4" xfId="7467"/>
    <cellStyle name="SAPBEXresItem 4 2" xfId="7468"/>
    <cellStyle name="SAPBEXresItem 4 2 2" xfId="7469"/>
    <cellStyle name="SAPBEXresItem 4 3" xfId="7470"/>
    <cellStyle name="SAPBEXresItem 4 3 2" xfId="7471"/>
    <cellStyle name="SAPBEXresItem 4 4" xfId="7472"/>
    <cellStyle name="SAPBEXresItem 4 4 2" xfId="7473"/>
    <cellStyle name="SAPBEXresItem 4 5" xfId="7474"/>
    <cellStyle name="SAPBEXresItem 4 5 2" xfId="7475"/>
    <cellStyle name="SAPBEXresItem 4 6" xfId="7476"/>
    <cellStyle name="SAPBEXresItem 4 6 2" xfId="7477"/>
    <cellStyle name="SAPBEXresItem 4 7" xfId="7478"/>
    <cellStyle name="SAPBEXresItem 5" xfId="7479"/>
    <cellStyle name="SAPBEXresItem 5 2" xfId="7480"/>
    <cellStyle name="SAPBEXresItem 5 2 2" xfId="7481"/>
    <cellStyle name="SAPBEXresItem 5 3" xfId="7482"/>
    <cellStyle name="SAPBEXresItem 5 3 2" xfId="7483"/>
    <cellStyle name="SAPBEXresItem 5 4" xfId="7484"/>
    <cellStyle name="SAPBEXresItem 5 4 2" xfId="7485"/>
    <cellStyle name="SAPBEXresItem 5 5" xfId="7486"/>
    <cellStyle name="SAPBEXresItem 5 5 2" xfId="7487"/>
    <cellStyle name="SAPBEXresItem 5 6" xfId="7488"/>
    <cellStyle name="SAPBEXresItem 5 6 2" xfId="7489"/>
    <cellStyle name="SAPBEXresItem 5 7" xfId="7490"/>
    <cellStyle name="SAPBEXresItem 6" xfId="7491"/>
    <cellStyle name="SAPBEXresItem 6 2" xfId="7492"/>
    <cellStyle name="SAPBEXresItem 6 2 2" xfId="7493"/>
    <cellStyle name="SAPBEXresItem 6 3" xfId="7494"/>
    <cellStyle name="SAPBEXresItem 6 3 2" xfId="7495"/>
    <cellStyle name="SAPBEXresItem 6 4" xfId="7496"/>
    <cellStyle name="SAPBEXresItem 6 4 2" xfId="7497"/>
    <cellStyle name="SAPBEXresItem 6 5" xfId="7498"/>
    <cellStyle name="SAPBEXresItem 6 5 2" xfId="7499"/>
    <cellStyle name="SAPBEXresItem 6 6" xfId="7500"/>
    <cellStyle name="SAPBEXresItem 6 6 2" xfId="7501"/>
    <cellStyle name="SAPBEXresItem 6 7" xfId="7502"/>
    <cellStyle name="SAPBEXresItem 7" xfId="7503"/>
    <cellStyle name="SAPBEXresItem 7 2" xfId="7504"/>
    <cellStyle name="SAPBEXresItem 8" xfId="7505"/>
    <cellStyle name="SAPBEXresItem 8 2" xfId="7506"/>
    <cellStyle name="SAPBEXresItem 9" xfId="7507"/>
    <cellStyle name="SAPBEXresItem 9 2" xfId="7508"/>
    <cellStyle name="SAPBEXresItemX" xfId="485"/>
    <cellStyle name="SAPBEXresItemX 10" xfId="7509"/>
    <cellStyle name="SAPBEXresItemX 10 2" xfId="7510"/>
    <cellStyle name="SAPBEXresItemX 11" xfId="7511"/>
    <cellStyle name="SAPBEXresItemX 12" xfId="7512"/>
    <cellStyle name="SAPBEXresItemX 13" xfId="7513"/>
    <cellStyle name="SAPBEXresItemX 14" xfId="7514"/>
    <cellStyle name="SAPBEXresItemX 15" xfId="7515"/>
    <cellStyle name="SAPBEXresItemX 2" xfId="7516"/>
    <cellStyle name="SAPBEXresItemX 2 10" xfId="7517"/>
    <cellStyle name="SAPBEXresItemX 2 11" xfId="7518"/>
    <cellStyle name="SAPBEXresItemX 2 12" xfId="7519"/>
    <cellStyle name="SAPBEXresItemX 2 13" xfId="7520"/>
    <cellStyle name="SAPBEXresItemX 2 14" xfId="7521"/>
    <cellStyle name="SAPBEXresItemX 2 2" xfId="7522"/>
    <cellStyle name="SAPBEXresItemX 2 2 10" xfId="7523"/>
    <cellStyle name="SAPBEXresItemX 2 2 2" xfId="7524"/>
    <cellStyle name="SAPBEXresItemX 2 2 2 2" xfId="7525"/>
    <cellStyle name="SAPBEXresItemX 2 2 2 2 2" xfId="7526"/>
    <cellStyle name="SAPBEXresItemX 2 2 2 3" xfId="7527"/>
    <cellStyle name="SAPBEXresItemX 2 2 2 3 2" xfId="7528"/>
    <cellStyle name="SAPBEXresItemX 2 2 2 4" xfId="7529"/>
    <cellStyle name="SAPBEXresItemX 2 2 2 4 2" xfId="7530"/>
    <cellStyle name="SAPBEXresItemX 2 2 2 5" xfId="7531"/>
    <cellStyle name="SAPBEXresItemX 2 2 2 5 2" xfId="7532"/>
    <cellStyle name="SAPBEXresItemX 2 2 2 6" xfId="7533"/>
    <cellStyle name="SAPBEXresItemX 2 2 2 6 2" xfId="7534"/>
    <cellStyle name="SAPBEXresItemX 2 2 2 7" xfId="7535"/>
    <cellStyle name="SAPBEXresItemX 2 2 3" xfId="7536"/>
    <cellStyle name="SAPBEXresItemX 2 2 3 2" xfId="7537"/>
    <cellStyle name="SAPBEXresItemX 2 2 3 2 2" xfId="7538"/>
    <cellStyle name="SAPBEXresItemX 2 2 3 3" xfId="7539"/>
    <cellStyle name="SAPBEXresItemX 2 2 3 3 2" xfId="7540"/>
    <cellStyle name="SAPBEXresItemX 2 2 3 4" xfId="7541"/>
    <cellStyle name="SAPBEXresItemX 2 2 3 4 2" xfId="7542"/>
    <cellStyle name="SAPBEXresItemX 2 2 3 5" xfId="7543"/>
    <cellStyle name="SAPBEXresItemX 2 2 3 5 2" xfId="7544"/>
    <cellStyle name="SAPBEXresItemX 2 2 3 6" xfId="7545"/>
    <cellStyle name="SAPBEXresItemX 2 2 3 6 2" xfId="7546"/>
    <cellStyle name="SAPBEXresItemX 2 2 3 7" xfId="7547"/>
    <cellStyle name="SAPBEXresItemX 2 2 4" xfId="7548"/>
    <cellStyle name="SAPBEXresItemX 2 2 4 2" xfId="7549"/>
    <cellStyle name="SAPBEXresItemX 2 2 4 2 2" xfId="7550"/>
    <cellStyle name="SAPBEXresItemX 2 2 4 3" xfId="7551"/>
    <cellStyle name="SAPBEXresItemX 2 2 4 3 2" xfId="7552"/>
    <cellStyle name="SAPBEXresItemX 2 2 4 4" xfId="7553"/>
    <cellStyle name="SAPBEXresItemX 2 2 4 4 2" xfId="7554"/>
    <cellStyle name="SAPBEXresItemX 2 2 4 5" xfId="7555"/>
    <cellStyle name="SAPBEXresItemX 2 2 4 5 2" xfId="7556"/>
    <cellStyle name="SAPBEXresItemX 2 2 4 6" xfId="7557"/>
    <cellStyle name="SAPBEXresItemX 2 2 4 6 2" xfId="7558"/>
    <cellStyle name="SAPBEXresItemX 2 2 4 7" xfId="7559"/>
    <cellStyle name="SAPBEXresItemX 2 2 5" xfId="7560"/>
    <cellStyle name="SAPBEXresItemX 2 2 5 2" xfId="7561"/>
    <cellStyle name="SAPBEXresItemX 2 2 6" xfId="7562"/>
    <cellStyle name="SAPBEXresItemX 2 2 6 2" xfId="7563"/>
    <cellStyle name="SAPBEXresItemX 2 2 7" xfId="7564"/>
    <cellStyle name="SAPBEXresItemX 2 2 7 2" xfId="7565"/>
    <cellStyle name="SAPBEXresItemX 2 2 8" xfId="7566"/>
    <cellStyle name="SAPBEXresItemX 2 2 8 2" xfId="7567"/>
    <cellStyle name="SAPBEXresItemX 2 2 9" xfId="7568"/>
    <cellStyle name="SAPBEXresItemX 2 2 9 2" xfId="7569"/>
    <cellStyle name="SAPBEXresItemX 2 3" xfId="7570"/>
    <cellStyle name="SAPBEXresItemX 2 3 2" xfId="7571"/>
    <cellStyle name="SAPBEXresItemX 2 3 2 2" xfId="7572"/>
    <cellStyle name="SAPBEXresItemX 2 3 3" xfId="7573"/>
    <cellStyle name="SAPBEXresItemX 2 3 3 2" xfId="7574"/>
    <cellStyle name="SAPBEXresItemX 2 3 4" xfId="7575"/>
    <cellStyle name="SAPBEXresItemX 2 3 4 2" xfId="7576"/>
    <cellStyle name="SAPBEXresItemX 2 3 5" xfId="7577"/>
    <cellStyle name="SAPBEXresItemX 2 3 5 2" xfId="7578"/>
    <cellStyle name="SAPBEXresItemX 2 3 6" xfId="7579"/>
    <cellStyle name="SAPBEXresItemX 2 3 6 2" xfId="7580"/>
    <cellStyle name="SAPBEXresItemX 2 3 7" xfId="7581"/>
    <cellStyle name="SAPBEXresItemX 2 4" xfId="7582"/>
    <cellStyle name="SAPBEXresItemX 2 4 2" xfId="7583"/>
    <cellStyle name="SAPBEXresItemX 2 4 2 2" xfId="7584"/>
    <cellStyle name="SAPBEXresItemX 2 4 3" xfId="7585"/>
    <cellStyle name="SAPBEXresItemX 2 4 3 2" xfId="7586"/>
    <cellStyle name="SAPBEXresItemX 2 4 4" xfId="7587"/>
    <cellStyle name="SAPBEXresItemX 2 4 4 2" xfId="7588"/>
    <cellStyle name="SAPBEXresItemX 2 4 5" xfId="7589"/>
    <cellStyle name="SAPBEXresItemX 2 4 5 2" xfId="7590"/>
    <cellStyle name="SAPBEXresItemX 2 4 6" xfId="7591"/>
    <cellStyle name="SAPBEXresItemX 2 4 6 2" xfId="7592"/>
    <cellStyle name="SAPBEXresItemX 2 4 7" xfId="7593"/>
    <cellStyle name="SAPBEXresItemX 2 5" xfId="7594"/>
    <cellStyle name="SAPBEXresItemX 2 5 2" xfId="7595"/>
    <cellStyle name="SAPBEXresItemX 2 5 2 2" xfId="7596"/>
    <cellStyle name="SAPBEXresItemX 2 5 3" xfId="7597"/>
    <cellStyle name="SAPBEXresItemX 2 5 3 2" xfId="7598"/>
    <cellStyle name="SAPBEXresItemX 2 5 4" xfId="7599"/>
    <cellStyle name="SAPBEXresItemX 2 5 4 2" xfId="7600"/>
    <cellStyle name="SAPBEXresItemX 2 5 5" xfId="7601"/>
    <cellStyle name="SAPBEXresItemX 2 5 5 2" xfId="7602"/>
    <cellStyle name="SAPBEXresItemX 2 5 6" xfId="7603"/>
    <cellStyle name="SAPBEXresItemX 2 5 6 2" xfId="7604"/>
    <cellStyle name="SAPBEXresItemX 2 5 7" xfId="7605"/>
    <cellStyle name="SAPBEXresItemX 2 6" xfId="7606"/>
    <cellStyle name="SAPBEXresItemX 2 6 2" xfId="7607"/>
    <cellStyle name="SAPBEXresItemX 2 7" xfId="7608"/>
    <cellStyle name="SAPBEXresItemX 2 7 2" xfId="7609"/>
    <cellStyle name="SAPBEXresItemX 2 8" xfId="7610"/>
    <cellStyle name="SAPBEXresItemX 2 8 2" xfId="7611"/>
    <cellStyle name="SAPBEXresItemX 2 9" xfId="7612"/>
    <cellStyle name="SAPBEXresItemX 2 9 2" xfId="7613"/>
    <cellStyle name="SAPBEXresItemX 3" xfId="7614"/>
    <cellStyle name="SAPBEXresItemX 3 10" xfId="7615"/>
    <cellStyle name="SAPBEXresItemX 3 2" xfId="7616"/>
    <cellStyle name="SAPBEXresItemX 3 2 2" xfId="7617"/>
    <cellStyle name="SAPBEXresItemX 3 2 2 2" xfId="7618"/>
    <cellStyle name="SAPBEXresItemX 3 2 3" xfId="7619"/>
    <cellStyle name="SAPBEXresItemX 3 2 3 2" xfId="7620"/>
    <cellStyle name="SAPBEXresItemX 3 2 4" xfId="7621"/>
    <cellStyle name="SAPBEXresItemX 3 2 4 2" xfId="7622"/>
    <cellStyle name="SAPBEXresItemX 3 2 5" xfId="7623"/>
    <cellStyle name="SAPBEXresItemX 3 2 5 2" xfId="7624"/>
    <cellStyle name="SAPBEXresItemX 3 2 6" xfId="7625"/>
    <cellStyle name="SAPBEXresItemX 3 2 6 2" xfId="7626"/>
    <cellStyle name="SAPBEXresItemX 3 2 7" xfId="7627"/>
    <cellStyle name="SAPBEXresItemX 3 3" xfId="7628"/>
    <cellStyle name="SAPBEXresItemX 3 3 2" xfId="7629"/>
    <cellStyle name="SAPBEXresItemX 3 3 2 2" xfId="7630"/>
    <cellStyle name="SAPBEXresItemX 3 3 3" xfId="7631"/>
    <cellStyle name="SAPBEXresItemX 3 3 3 2" xfId="7632"/>
    <cellStyle name="SAPBEXresItemX 3 3 4" xfId="7633"/>
    <cellStyle name="SAPBEXresItemX 3 3 4 2" xfId="7634"/>
    <cellStyle name="SAPBEXresItemX 3 3 5" xfId="7635"/>
    <cellStyle name="SAPBEXresItemX 3 3 5 2" xfId="7636"/>
    <cellStyle name="SAPBEXresItemX 3 3 6" xfId="7637"/>
    <cellStyle name="SAPBEXresItemX 3 3 6 2" xfId="7638"/>
    <cellStyle name="SAPBEXresItemX 3 3 7" xfId="7639"/>
    <cellStyle name="SAPBEXresItemX 3 4" xfId="7640"/>
    <cellStyle name="SAPBEXresItemX 3 4 2" xfId="7641"/>
    <cellStyle name="SAPBEXresItemX 3 4 2 2" xfId="7642"/>
    <cellStyle name="SAPBEXresItemX 3 4 3" xfId="7643"/>
    <cellStyle name="SAPBEXresItemX 3 4 3 2" xfId="7644"/>
    <cellStyle name="SAPBEXresItemX 3 4 4" xfId="7645"/>
    <cellStyle name="SAPBEXresItemX 3 4 4 2" xfId="7646"/>
    <cellStyle name="SAPBEXresItemX 3 4 5" xfId="7647"/>
    <cellStyle name="SAPBEXresItemX 3 4 5 2" xfId="7648"/>
    <cellStyle name="SAPBEXresItemX 3 4 6" xfId="7649"/>
    <cellStyle name="SAPBEXresItemX 3 4 6 2" xfId="7650"/>
    <cellStyle name="SAPBEXresItemX 3 4 7" xfId="7651"/>
    <cellStyle name="SAPBEXresItemX 3 5" xfId="7652"/>
    <cellStyle name="SAPBEXresItemX 3 5 2" xfId="7653"/>
    <cellStyle name="SAPBEXresItemX 3 6" xfId="7654"/>
    <cellStyle name="SAPBEXresItemX 3 6 2" xfId="7655"/>
    <cellStyle name="SAPBEXresItemX 3 7" xfId="7656"/>
    <cellStyle name="SAPBEXresItemX 3 7 2" xfId="7657"/>
    <cellStyle name="SAPBEXresItemX 3 8" xfId="7658"/>
    <cellStyle name="SAPBEXresItemX 3 8 2" xfId="7659"/>
    <cellStyle name="SAPBEXresItemX 3 9" xfId="7660"/>
    <cellStyle name="SAPBEXresItemX 3 9 2" xfId="7661"/>
    <cellStyle name="SAPBEXresItemX 4" xfId="7662"/>
    <cellStyle name="SAPBEXresItemX 4 2" xfId="7663"/>
    <cellStyle name="SAPBEXresItemX 4 2 2" xfId="7664"/>
    <cellStyle name="SAPBEXresItemX 4 3" xfId="7665"/>
    <cellStyle name="SAPBEXresItemX 4 3 2" xfId="7666"/>
    <cellStyle name="SAPBEXresItemX 4 4" xfId="7667"/>
    <cellStyle name="SAPBEXresItemX 4 4 2" xfId="7668"/>
    <cellStyle name="SAPBEXresItemX 4 5" xfId="7669"/>
    <cellStyle name="SAPBEXresItemX 4 5 2" xfId="7670"/>
    <cellStyle name="SAPBEXresItemX 4 6" xfId="7671"/>
    <cellStyle name="SAPBEXresItemX 4 6 2" xfId="7672"/>
    <cellStyle name="SAPBEXresItemX 4 7" xfId="7673"/>
    <cellStyle name="SAPBEXresItemX 5" xfId="7674"/>
    <cellStyle name="SAPBEXresItemX 5 2" xfId="7675"/>
    <cellStyle name="SAPBEXresItemX 5 2 2" xfId="7676"/>
    <cellStyle name="SAPBEXresItemX 5 3" xfId="7677"/>
    <cellStyle name="SAPBEXresItemX 5 3 2" xfId="7678"/>
    <cellStyle name="SAPBEXresItemX 5 4" xfId="7679"/>
    <cellStyle name="SAPBEXresItemX 5 4 2" xfId="7680"/>
    <cellStyle name="SAPBEXresItemX 5 5" xfId="7681"/>
    <cellStyle name="SAPBEXresItemX 5 5 2" xfId="7682"/>
    <cellStyle name="SAPBEXresItemX 5 6" xfId="7683"/>
    <cellStyle name="SAPBEXresItemX 5 6 2" xfId="7684"/>
    <cellStyle name="SAPBEXresItemX 5 7" xfId="7685"/>
    <cellStyle name="SAPBEXresItemX 6" xfId="7686"/>
    <cellStyle name="SAPBEXresItemX 6 2" xfId="7687"/>
    <cellStyle name="SAPBEXresItemX 6 2 2" xfId="7688"/>
    <cellStyle name="SAPBEXresItemX 6 3" xfId="7689"/>
    <cellStyle name="SAPBEXresItemX 6 3 2" xfId="7690"/>
    <cellStyle name="SAPBEXresItemX 6 4" xfId="7691"/>
    <cellStyle name="SAPBEXresItemX 6 4 2" xfId="7692"/>
    <cellStyle name="SAPBEXresItemX 6 5" xfId="7693"/>
    <cellStyle name="SAPBEXresItemX 6 5 2" xfId="7694"/>
    <cellStyle name="SAPBEXresItemX 6 6" xfId="7695"/>
    <cellStyle name="SAPBEXresItemX 6 6 2" xfId="7696"/>
    <cellStyle name="SAPBEXresItemX 6 7" xfId="7697"/>
    <cellStyle name="SAPBEXresItemX 7" xfId="7698"/>
    <cellStyle name="SAPBEXresItemX 7 2" xfId="7699"/>
    <cellStyle name="SAPBEXresItemX 8" xfId="7700"/>
    <cellStyle name="SAPBEXresItemX 8 2" xfId="7701"/>
    <cellStyle name="SAPBEXresItemX 9" xfId="7702"/>
    <cellStyle name="SAPBEXresItemX 9 2" xfId="7703"/>
    <cellStyle name="SAPBEXstdData" xfId="486"/>
    <cellStyle name="SAPBEXstdData 10" xfId="7704"/>
    <cellStyle name="SAPBEXstdData 10 2" xfId="7705"/>
    <cellStyle name="SAPBEXstdData 11" xfId="7706"/>
    <cellStyle name="SAPBEXstdData 12" xfId="7707"/>
    <cellStyle name="SAPBEXstdData 13" xfId="7708"/>
    <cellStyle name="SAPBEXstdData 14" xfId="7709"/>
    <cellStyle name="SAPBEXstdData 15" xfId="7710"/>
    <cellStyle name="SAPBEXstdData 2" xfId="7711"/>
    <cellStyle name="SAPBEXstdData 2 10" xfId="7712"/>
    <cellStyle name="SAPBEXstdData 2 11" xfId="7713"/>
    <cellStyle name="SAPBEXstdData 2 12" xfId="7714"/>
    <cellStyle name="SAPBEXstdData 2 13" xfId="7715"/>
    <cellStyle name="SAPBEXstdData 2 14" xfId="7716"/>
    <cellStyle name="SAPBEXstdData 2 2" xfId="7717"/>
    <cellStyle name="SAPBEXstdData 2 2 10" xfId="7718"/>
    <cellStyle name="SAPBEXstdData 2 2 2" xfId="7719"/>
    <cellStyle name="SAPBEXstdData 2 2 2 2" xfId="7720"/>
    <cellStyle name="SAPBEXstdData 2 2 2 2 2" xfId="7721"/>
    <cellStyle name="SAPBEXstdData 2 2 2 3" xfId="7722"/>
    <cellStyle name="SAPBEXstdData 2 2 2 3 2" xfId="7723"/>
    <cellStyle name="SAPBEXstdData 2 2 2 4" xfId="7724"/>
    <cellStyle name="SAPBEXstdData 2 2 2 4 2" xfId="7725"/>
    <cellStyle name="SAPBEXstdData 2 2 2 5" xfId="7726"/>
    <cellStyle name="SAPBEXstdData 2 2 2 5 2" xfId="7727"/>
    <cellStyle name="SAPBEXstdData 2 2 2 6" xfId="7728"/>
    <cellStyle name="SAPBEXstdData 2 2 2 6 2" xfId="7729"/>
    <cellStyle name="SAPBEXstdData 2 2 2 7" xfId="7730"/>
    <cellStyle name="SAPBEXstdData 2 2 3" xfId="7731"/>
    <cellStyle name="SAPBEXstdData 2 2 3 2" xfId="7732"/>
    <cellStyle name="SAPBEXstdData 2 2 3 2 2" xfId="7733"/>
    <cellStyle name="SAPBEXstdData 2 2 3 3" xfId="7734"/>
    <cellStyle name="SAPBEXstdData 2 2 3 3 2" xfId="7735"/>
    <cellStyle name="SAPBEXstdData 2 2 3 4" xfId="7736"/>
    <cellStyle name="SAPBEXstdData 2 2 3 4 2" xfId="7737"/>
    <cellStyle name="SAPBEXstdData 2 2 3 5" xfId="7738"/>
    <cellStyle name="SAPBEXstdData 2 2 3 5 2" xfId="7739"/>
    <cellStyle name="SAPBEXstdData 2 2 3 6" xfId="7740"/>
    <cellStyle name="SAPBEXstdData 2 2 3 6 2" xfId="7741"/>
    <cellStyle name="SAPBEXstdData 2 2 3 7" xfId="7742"/>
    <cellStyle name="SAPBEXstdData 2 2 4" xfId="7743"/>
    <cellStyle name="SAPBEXstdData 2 2 4 2" xfId="7744"/>
    <cellStyle name="SAPBEXstdData 2 2 4 2 2" xfId="7745"/>
    <cellStyle name="SAPBEXstdData 2 2 4 3" xfId="7746"/>
    <cellStyle name="SAPBEXstdData 2 2 4 3 2" xfId="7747"/>
    <cellStyle name="SAPBEXstdData 2 2 4 4" xfId="7748"/>
    <cellStyle name="SAPBEXstdData 2 2 4 4 2" xfId="7749"/>
    <cellStyle name="SAPBEXstdData 2 2 4 5" xfId="7750"/>
    <cellStyle name="SAPBEXstdData 2 2 4 5 2" xfId="7751"/>
    <cellStyle name="SAPBEXstdData 2 2 4 6" xfId="7752"/>
    <cellStyle name="SAPBEXstdData 2 2 4 6 2" xfId="7753"/>
    <cellStyle name="SAPBEXstdData 2 2 4 7" xfId="7754"/>
    <cellStyle name="SAPBEXstdData 2 2 5" xfId="7755"/>
    <cellStyle name="SAPBEXstdData 2 2 5 2" xfId="7756"/>
    <cellStyle name="SAPBEXstdData 2 2 6" xfId="7757"/>
    <cellStyle name="SAPBEXstdData 2 2 6 2" xfId="7758"/>
    <cellStyle name="SAPBEXstdData 2 2 7" xfId="7759"/>
    <cellStyle name="SAPBEXstdData 2 2 7 2" xfId="7760"/>
    <cellStyle name="SAPBEXstdData 2 2 8" xfId="7761"/>
    <cellStyle name="SAPBEXstdData 2 2 8 2" xfId="7762"/>
    <cellStyle name="SAPBEXstdData 2 2 9" xfId="7763"/>
    <cellStyle name="SAPBEXstdData 2 2 9 2" xfId="7764"/>
    <cellStyle name="SAPBEXstdData 2 3" xfId="7765"/>
    <cellStyle name="SAPBEXstdData 2 3 2" xfId="7766"/>
    <cellStyle name="SAPBEXstdData 2 3 2 2" xfId="7767"/>
    <cellStyle name="SAPBEXstdData 2 3 3" xfId="7768"/>
    <cellStyle name="SAPBEXstdData 2 3 3 2" xfId="7769"/>
    <cellStyle name="SAPBEXstdData 2 3 4" xfId="7770"/>
    <cellStyle name="SAPBEXstdData 2 3 4 2" xfId="7771"/>
    <cellStyle name="SAPBEXstdData 2 3 5" xfId="7772"/>
    <cellStyle name="SAPBEXstdData 2 3 5 2" xfId="7773"/>
    <cellStyle name="SAPBEXstdData 2 3 6" xfId="7774"/>
    <cellStyle name="SAPBEXstdData 2 3 6 2" xfId="7775"/>
    <cellStyle name="SAPBEXstdData 2 3 7" xfId="7776"/>
    <cellStyle name="SAPBEXstdData 2 4" xfId="7777"/>
    <cellStyle name="SAPBEXstdData 2 4 2" xfId="7778"/>
    <cellStyle name="SAPBEXstdData 2 4 2 2" xfId="7779"/>
    <cellStyle name="SAPBEXstdData 2 4 3" xfId="7780"/>
    <cellStyle name="SAPBEXstdData 2 4 3 2" xfId="7781"/>
    <cellStyle name="SAPBEXstdData 2 4 4" xfId="7782"/>
    <cellStyle name="SAPBEXstdData 2 4 4 2" xfId="7783"/>
    <cellStyle name="SAPBEXstdData 2 4 5" xfId="7784"/>
    <cellStyle name="SAPBEXstdData 2 4 5 2" xfId="7785"/>
    <cellStyle name="SAPBEXstdData 2 4 6" xfId="7786"/>
    <cellStyle name="SAPBEXstdData 2 4 6 2" xfId="7787"/>
    <cellStyle name="SAPBEXstdData 2 4 7" xfId="7788"/>
    <cellStyle name="SAPBEXstdData 2 5" xfId="7789"/>
    <cellStyle name="SAPBEXstdData 2 5 2" xfId="7790"/>
    <cellStyle name="SAPBEXstdData 2 5 2 2" xfId="7791"/>
    <cellStyle name="SAPBEXstdData 2 5 3" xfId="7792"/>
    <cellStyle name="SAPBEXstdData 2 5 3 2" xfId="7793"/>
    <cellStyle name="SAPBEXstdData 2 5 4" xfId="7794"/>
    <cellStyle name="SAPBEXstdData 2 5 4 2" xfId="7795"/>
    <cellStyle name="SAPBEXstdData 2 5 5" xfId="7796"/>
    <cellStyle name="SAPBEXstdData 2 5 5 2" xfId="7797"/>
    <cellStyle name="SAPBEXstdData 2 5 6" xfId="7798"/>
    <cellStyle name="SAPBEXstdData 2 5 6 2" xfId="7799"/>
    <cellStyle name="SAPBEXstdData 2 5 7" xfId="7800"/>
    <cellStyle name="SAPBEXstdData 2 6" xfId="7801"/>
    <cellStyle name="SAPBEXstdData 2 6 2" xfId="7802"/>
    <cellStyle name="SAPBEXstdData 2 7" xfId="7803"/>
    <cellStyle name="SAPBEXstdData 2 7 2" xfId="7804"/>
    <cellStyle name="SAPBEXstdData 2 8" xfId="7805"/>
    <cellStyle name="SAPBEXstdData 2 8 2" xfId="7806"/>
    <cellStyle name="SAPBEXstdData 2 9" xfId="7807"/>
    <cellStyle name="SAPBEXstdData 2 9 2" xfId="7808"/>
    <cellStyle name="SAPBEXstdData 3" xfId="7809"/>
    <cellStyle name="SAPBEXstdData 3 10" xfId="7810"/>
    <cellStyle name="SAPBEXstdData 3 2" xfId="7811"/>
    <cellStyle name="SAPBEXstdData 3 2 2" xfId="7812"/>
    <cellStyle name="SAPBEXstdData 3 2 2 2" xfId="7813"/>
    <cellStyle name="SAPBEXstdData 3 2 3" xfId="7814"/>
    <cellStyle name="SAPBEXstdData 3 2 3 2" xfId="7815"/>
    <cellStyle name="SAPBEXstdData 3 2 4" xfId="7816"/>
    <cellStyle name="SAPBEXstdData 3 2 4 2" xfId="7817"/>
    <cellStyle name="SAPBEXstdData 3 2 5" xfId="7818"/>
    <cellStyle name="SAPBEXstdData 3 2 5 2" xfId="7819"/>
    <cellStyle name="SAPBEXstdData 3 2 6" xfId="7820"/>
    <cellStyle name="SAPBEXstdData 3 2 6 2" xfId="7821"/>
    <cellStyle name="SAPBEXstdData 3 2 7" xfId="7822"/>
    <cellStyle name="SAPBEXstdData 3 3" xfId="7823"/>
    <cellStyle name="SAPBEXstdData 3 3 2" xfId="7824"/>
    <cellStyle name="SAPBEXstdData 3 3 2 2" xfId="7825"/>
    <cellStyle name="SAPBEXstdData 3 3 3" xfId="7826"/>
    <cellStyle name="SAPBEXstdData 3 3 3 2" xfId="7827"/>
    <cellStyle name="SAPBEXstdData 3 3 4" xfId="7828"/>
    <cellStyle name="SAPBEXstdData 3 3 4 2" xfId="7829"/>
    <cellStyle name="SAPBEXstdData 3 3 5" xfId="7830"/>
    <cellStyle name="SAPBEXstdData 3 3 5 2" xfId="7831"/>
    <cellStyle name="SAPBEXstdData 3 3 6" xfId="7832"/>
    <cellStyle name="SAPBEXstdData 3 3 6 2" xfId="7833"/>
    <cellStyle name="SAPBEXstdData 3 3 7" xfId="7834"/>
    <cellStyle name="SAPBEXstdData 3 4" xfId="7835"/>
    <cellStyle name="SAPBEXstdData 3 4 2" xfId="7836"/>
    <cellStyle name="SAPBEXstdData 3 4 2 2" xfId="7837"/>
    <cellStyle name="SAPBEXstdData 3 4 3" xfId="7838"/>
    <cellStyle name="SAPBEXstdData 3 4 3 2" xfId="7839"/>
    <cellStyle name="SAPBEXstdData 3 4 4" xfId="7840"/>
    <cellStyle name="SAPBEXstdData 3 4 4 2" xfId="7841"/>
    <cellStyle name="SAPBEXstdData 3 4 5" xfId="7842"/>
    <cellStyle name="SAPBEXstdData 3 4 5 2" xfId="7843"/>
    <cellStyle name="SAPBEXstdData 3 4 6" xfId="7844"/>
    <cellStyle name="SAPBEXstdData 3 4 6 2" xfId="7845"/>
    <cellStyle name="SAPBEXstdData 3 4 7" xfId="7846"/>
    <cellStyle name="SAPBEXstdData 3 5" xfId="7847"/>
    <cellStyle name="SAPBEXstdData 3 5 2" xfId="7848"/>
    <cellStyle name="SAPBEXstdData 3 6" xfId="7849"/>
    <cellStyle name="SAPBEXstdData 3 6 2" xfId="7850"/>
    <cellStyle name="SAPBEXstdData 3 7" xfId="7851"/>
    <cellStyle name="SAPBEXstdData 3 7 2" xfId="7852"/>
    <cellStyle name="SAPBEXstdData 3 8" xfId="7853"/>
    <cellStyle name="SAPBEXstdData 3 8 2" xfId="7854"/>
    <cellStyle name="SAPBEXstdData 3 9" xfId="7855"/>
    <cellStyle name="SAPBEXstdData 3 9 2" xfId="7856"/>
    <cellStyle name="SAPBEXstdData 4" xfId="7857"/>
    <cellStyle name="SAPBEXstdData 4 2" xfId="7858"/>
    <cellStyle name="SAPBEXstdData 4 2 2" xfId="7859"/>
    <cellStyle name="SAPBEXstdData 4 3" xfId="7860"/>
    <cellStyle name="SAPBEXstdData 4 3 2" xfId="7861"/>
    <cellStyle name="SAPBEXstdData 4 4" xfId="7862"/>
    <cellStyle name="SAPBEXstdData 4 4 2" xfId="7863"/>
    <cellStyle name="SAPBEXstdData 4 5" xfId="7864"/>
    <cellStyle name="SAPBEXstdData 4 5 2" xfId="7865"/>
    <cellStyle name="SAPBEXstdData 4 6" xfId="7866"/>
    <cellStyle name="SAPBEXstdData 4 6 2" xfId="7867"/>
    <cellStyle name="SAPBEXstdData 4 7" xfId="7868"/>
    <cellStyle name="SAPBEXstdData 5" xfId="7869"/>
    <cellStyle name="SAPBEXstdData 5 2" xfId="7870"/>
    <cellStyle name="SAPBEXstdData 5 2 2" xfId="7871"/>
    <cellStyle name="SAPBEXstdData 5 3" xfId="7872"/>
    <cellStyle name="SAPBEXstdData 5 3 2" xfId="7873"/>
    <cellStyle name="SAPBEXstdData 5 4" xfId="7874"/>
    <cellStyle name="SAPBEXstdData 5 4 2" xfId="7875"/>
    <cellStyle name="SAPBEXstdData 5 5" xfId="7876"/>
    <cellStyle name="SAPBEXstdData 5 5 2" xfId="7877"/>
    <cellStyle name="SAPBEXstdData 5 6" xfId="7878"/>
    <cellStyle name="SAPBEXstdData 5 6 2" xfId="7879"/>
    <cellStyle name="SAPBEXstdData 5 7" xfId="7880"/>
    <cellStyle name="SAPBEXstdData 6" xfId="7881"/>
    <cellStyle name="SAPBEXstdData 6 2" xfId="7882"/>
    <cellStyle name="SAPBEXstdData 6 2 2" xfId="7883"/>
    <cellStyle name="SAPBEXstdData 6 3" xfId="7884"/>
    <cellStyle name="SAPBEXstdData 6 3 2" xfId="7885"/>
    <cellStyle name="SAPBEXstdData 6 4" xfId="7886"/>
    <cellStyle name="SAPBEXstdData 6 4 2" xfId="7887"/>
    <cellStyle name="SAPBEXstdData 6 5" xfId="7888"/>
    <cellStyle name="SAPBEXstdData 6 5 2" xfId="7889"/>
    <cellStyle name="SAPBEXstdData 6 6" xfId="7890"/>
    <cellStyle name="SAPBEXstdData 6 6 2" xfId="7891"/>
    <cellStyle name="SAPBEXstdData 6 7" xfId="7892"/>
    <cellStyle name="SAPBEXstdData 7" xfId="7893"/>
    <cellStyle name="SAPBEXstdData 7 2" xfId="7894"/>
    <cellStyle name="SAPBEXstdData 8" xfId="7895"/>
    <cellStyle name="SAPBEXstdData 8 2" xfId="7896"/>
    <cellStyle name="SAPBEXstdData 9" xfId="7897"/>
    <cellStyle name="SAPBEXstdData 9 2" xfId="7898"/>
    <cellStyle name="SAPBEXstdDataEmph" xfId="487"/>
    <cellStyle name="SAPBEXstdDataEmph 10" xfId="7899"/>
    <cellStyle name="SAPBEXstdDataEmph 10 2" xfId="7900"/>
    <cellStyle name="SAPBEXstdDataEmph 11" xfId="7901"/>
    <cellStyle name="SAPBEXstdDataEmph 12" xfId="7902"/>
    <cellStyle name="SAPBEXstdDataEmph 13" xfId="7903"/>
    <cellStyle name="SAPBEXstdDataEmph 14" xfId="7904"/>
    <cellStyle name="SAPBEXstdDataEmph 15" xfId="7905"/>
    <cellStyle name="SAPBEXstdDataEmph 2" xfId="7906"/>
    <cellStyle name="SAPBEXstdDataEmph 2 10" xfId="7907"/>
    <cellStyle name="SAPBEXstdDataEmph 2 11" xfId="7908"/>
    <cellStyle name="SAPBEXstdDataEmph 2 12" xfId="7909"/>
    <cellStyle name="SAPBEXstdDataEmph 2 13" xfId="7910"/>
    <cellStyle name="SAPBEXstdDataEmph 2 14" xfId="7911"/>
    <cellStyle name="SAPBEXstdDataEmph 2 2" xfId="7912"/>
    <cellStyle name="SAPBEXstdDataEmph 2 2 10" xfId="7913"/>
    <cellStyle name="SAPBEXstdDataEmph 2 2 2" xfId="7914"/>
    <cellStyle name="SAPBEXstdDataEmph 2 2 2 2" xfId="7915"/>
    <cellStyle name="SAPBEXstdDataEmph 2 2 2 2 2" xfId="7916"/>
    <cellStyle name="SAPBEXstdDataEmph 2 2 2 3" xfId="7917"/>
    <cellStyle name="SAPBEXstdDataEmph 2 2 2 3 2" xfId="7918"/>
    <cellStyle name="SAPBEXstdDataEmph 2 2 2 4" xfId="7919"/>
    <cellStyle name="SAPBEXstdDataEmph 2 2 2 4 2" xfId="7920"/>
    <cellStyle name="SAPBEXstdDataEmph 2 2 2 5" xfId="7921"/>
    <cellStyle name="SAPBEXstdDataEmph 2 2 2 5 2" xfId="7922"/>
    <cellStyle name="SAPBEXstdDataEmph 2 2 2 6" xfId="7923"/>
    <cellStyle name="SAPBEXstdDataEmph 2 2 2 6 2" xfId="7924"/>
    <cellStyle name="SAPBEXstdDataEmph 2 2 2 7" xfId="7925"/>
    <cellStyle name="SAPBEXstdDataEmph 2 2 3" xfId="7926"/>
    <cellStyle name="SAPBEXstdDataEmph 2 2 3 2" xfId="7927"/>
    <cellStyle name="SAPBEXstdDataEmph 2 2 3 2 2" xfId="7928"/>
    <cellStyle name="SAPBEXstdDataEmph 2 2 3 3" xfId="7929"/>
    <cellStyle name="SAPBEXstdDataEmph 2 2 3 3 2" xfId="7930"/>
    <cellStyle name="SAPBEXstdDataEmph 2 2 3 4" xfId="7931"/>
    <cellStyle name="SAPBEXstdDataEmph 2 2 3 4 2" xfId="7932"/>
    <cellStyle name="SAPBEXstdDataEmph 2 2 3 5" xfId="7933"/>
    <cellStyle name="SAPBEXstdDataEmph 2 2 3 5 2" xfId="7934"/>
    <cellStyle name="SAPBEXstdDataEmph 2 2 3 6" xfId="7935"/>
    <cellStyle name="SAPBEXstdDataEmph 2 2 3 6 2" xfId="7936"/>
    <cellStyle name="SAPBEXstdDataEmph 2 2 3 7" xfId="7937"/>
    <cellStyle name="SAPBEXstdDataEmph 2 2 4" xfId="7938"/>
    <cellStyle name="SAPBEXstdDataEmph 2 2 4 2" xfId="7939"/>
    <cellStyle name="SAPBEXstdDataEmph 2 2 4 2 2" xfId="7940"/>
    <cellStyle name="SAPBEXstdDataEmph 2 2 4 3" xfId="7941"/>
    <cellStyle name="SAPBEXstdDataEmph 2 2 4 3 2" xfId="7942"/>
    <cellStyle name="SAPBEXstdDataEmph 2 2 4 4" xfId="7943"/>
    <cellStyle name="SAPBEXstdDataEmph 2 2 4 4 2" xfId="7944"/>
    <cellStyle name="SAPBEXstdDataEmph 2 2 4 5" xfId="7945"/>
    <cellStyle name="SAPBEXstdDataEmph 2 2 4 5 2" xfId="7946"/>
    <cellStyle name="SAPBEXstdDataEmph 2 2 4 6" xfId="7947"/>
    <cellStyle name="SAPBEXstdDataEmph 2 2 4 6 2" xfId="7948"/>
    <cellStyle name="SAPBEXstdDataEmph 2 2 4 7" xfId="7949"/>
    <cellStyle name="SAPBEXstdDataEmph 2 2 5" xfId="7950"/>
    <cellStyle name="SAPBEXstdDataEmph 2 2 5 2" xfId="7951"/>
    <cellStyle name="SAPBEXstdDataEmph 2 2 6" xfId="7952"/>
    <cellStyle name="SAPBEXstdDataEmph 2 2 6 2" xfId="7953"/>
    <cellStyle name="SAPBEXstdDataEmph 2 2 7" xfId="7954"/>
    <cellStyle name="SAPBEXstdDataEmph 2 2 7 2" xfId="7955"/>
    <cellStyle name="SAPBEXstdDataEmph 2 2 8" xfId="7956"/>
    <cellStyle name="SAPBEXstdDataEmph 2 2 8 2" xfId="7957"/>
    <cellStyle name="SAPBEXstdDataEmph 2 2 9" xfId="7958"/>
    <cellStyle name="SAPBEXstdDataEmph 2 2 9 2" xfId="7959"/>
    <cellStyle name="SAPBEXstdDataEmph 2 3" xfId="7960"/>
    <cellStyle name="SAPBEXstdDataEmph 2 3 2" xfId="7961"/>
    <cellStyle name="SAPBEXstdDataEmph 2 3 2 2" xfId="7962"/>
    <cellStyle name="SAPBEXstdDataEmph 2 3 3" xfId="7963"/>
    <cellStyle name="SAPBEXstdDataEmph 2 3 3 2" xfId="7964"/>
    <cellStyle name="SAPBEXstdDataEmph 2 3 4" xfId="7965"/>
    <cellStyle name="SAPBEXstdDataEmph 2 3 4 2" xfId="7966"/>
    <cellStyle name="SAPBEXstdDataEmph 2 3 5" xfId="7967"/>
    <cellStyle name="SAPBEXstdDataEmph 2 3 5 2" xfId="7968"/>
    <cellStyle name="SAPBEXstdDataEmph 2 3 6" xfId="7969"/>
    <cellStyle name="SAPBEXstdDataEmph 2 3 6 2" xfId="7970"/>
    <cellStyle name="SAPBEXstdDataEmph 2 3 7" xfId="7971"/>
    <cellStyle name="SAPBEXstdDataEmph 2 4" xfId="7972"/>
    <cellStyle name="SAPBEXstdDataEmph 2 4 2" xfId="7973"/>
    <cellStyle name="SAPBEXstdDataEmph 2 4 2 2" xfId="7974"/>
    <cellStyle name="SAPBEXstdDataEmph 2 4 3" xfId="7975"/>
    <cellStyle name="SAPBEXstdDataEmph 2 4 3 2" xfId="7976"/>
    <cellStyle name="SAPBEXstdDataEmph 2 4 4" xfId="7977"/>
    <cellStyle name="SAPBEXstdDataEmph 2 4 4 2" xfId="7978"/>
    <cellStyle name="SAPBEXstdDataEmph 2 4 5" xfId="7979"/>
    <cellStyle name="SAPBEXstdDataEmph 2 4 5 2" xfId="7980"/>
    <cellStyle name="SAPBEXstdDataEmph 2 4 6" xfId="7981"/>
    <cellStyle name="SAPBEXstdDataEmph 2 4 6 2" xfId="7982"/>
    <cellStyle name="SAPBEXstdDataEmph 2 4 7" xfId="7983"/>
    <cellStyle name="SAPBEXstdDataEmph 2 5" xfId="7984"/>
    <cellStyle name="SAPBEXstdDataEmph 2 5 2" xfId="7985"/>
    <cellStyle name="SAPBEXstdDataEmph 2 5 2 2" xfId="7986"/>
    <cellStyle name="SAPBEXstdDataEmph 2 5 3" xfId="7987"/>
    <cellStyle name="SAPBEXstdDataEmph 2 5 3 2" xfId="7988"/>
    <cellStyle name="SAPBEXstdDataEmph 2 5 4" xfId="7989"/>
    <cellStyle name="SAPBEXstdDataEmph 2 5 4 2" xfId="7990"/>
    <cellStyle name="SAPBEXstdDataEmph 2 5 5" xfId="7991"/>
    <cellStyle name="SAPBEXstdDataEmph 2 5 5 2" xfId="7992"/>
    <cellStyle name="SAPBEXstdDataEmph 2 5 6" xfId="7993"/>
    <cellStyle name="SAPBEXstdDataEmph 2 5 6 2" xfId="7994"/>
    <cellStyle name="SAPBEXstdDataEmph 2 5 7" xfId="7995"/>
    <cellStyle name="SAPBEXstdDataEmph 2 6" xfId="7996"/>
    <cellStyle name="SAPBEXstdDataEmph 2 6 2" xfId="7997"/>
    <cellStyle name="SAPBEXstdDataEmph 2 7" xfId="7998"/>
    <cellStyle name="SAPBEXstdDataEmph 2 7 2" xfId="7999"/>
    <cellStyle name="SAPBEXstdDataEmph 2 8" xfId="8000"/>
    <cellStyle name="SAPBEXstdDataEmph 2 8 2" xfId="8001"/>
    <cellStyle name="SAPBEXstdDataEmph 2 9" xfId="8002"/>
    <cellStyle name="SAPBEXstdDataEmph 2 9 2" xfId="8003"/>
    <cellStyle name="SAPBEXstdDataEmph 3" xfId="8004"/>
    <cellStyle name="SAPBEXstdDataEmph 3 10" xfId="8005"/>
    <cellStyle name="SAPBEXstdDataEmph 3 2" xfId="8006"/>
    <cellStyle name="SAPBEXstdDataEmph 3 2 2" xfId="8007"/>
    <cellStyle name="SAPBEXstdDataEmph 3 2 2 2" xfId="8008"/>
    <cellStyle name="SAPBEXstdDataEmph 3 2 3" xfId="8009"/>
    <cellStyle name="SAPBEXstdDataEmph 3 2 3 2" xfId="8010"/>
    <cellStyle name="SAPBEXstdDataEmph 3 2 4" xfId="8011"/>
    <cellStyle name="SAPBEXstdDataEmph 3 2 4 2" xfId="8012"/>
    <cellStyle name="SAPBEXstdDataEmph 3 2 5" xfId="8013"/>
    <cellStyle name="SAPBEXstdDataEmph 3 2 5 2" xfId="8014"/>
    <cellStyle name="SAPBEXstdDataEmph 3 2 6" xfId="8015"/>
    <cellStyle name="SAPBEXstdDataEmph 3 2 6 2" xfId="8016"/>
    <cellStyle name="SAPBEXstdDataEmph 3 2 7" xfId="8017"/>
    <cellStyle name="SAPBEXstdDataEmph 3 3" xfId="8018"/>
    <cellStyle name="SAPBEXstdDataEmph 3 3 2" xfId="8019"/>
    <cellStyle name="SAPBEXstdDataEmph 3 3 2 2" xfId="8020"/>
    <cellStyle name="SAPBEXstdDataEmph 3 3 3" xfId="8021"/>
    <cellStyle name="SAPBEXstdDataEmph 3 3 3 2" xfId="8022"/>
    <cellStyle name="SAPBEXstdDataEmph 3 3 4" xfId="8023"/>
    <cellStyle name="SAPBEXstdDataEmph 3 3 4 2" xfId="8024"/>
    <cellStyle name="SAPBEXstdDataEmph 3 3 5" xfId="8025"/>
    <cellStyle name="SAPBEXstdDataEmph 3 3 5 2" xfId="8026"/>
    <cellStyle name="SAPBEXstdDataEmph 3 3 6" xfId="8027"/>
    <cellStyle name="SAPBEXstdDataEmph 3 3 6 2" xfId="8028"/>
    <cellStyle name="SAPBEXstdDataEmph 3 3 7" xfId="8029"/>
    <cellStyle name="SAPBEXstdDataEmph 3 4" xfId="8030"/>
    <cellStyle name="SAPBEXstdDataEmph 3 4 2" xfId="8031"/>
    <cellStyle name="SAPBEXstdDataEmph 3 4 2 2" xfId="8032"/>
    <cellStyle name="SAPBEXstdDataEmph 3 4 3" xfId="8033"/>
    <cellStyle name="SAPBEXstdDataEmph 3 4 3 2" xfId="8034"/>
    <cellStyle name="SAPBEXstdDataEmph 3 4 4" xfId="8035"/>
    <cellStyle name="SAPBEXstdDataEmph 3 4 4 2" xfId="8036"/>
    <cellStyle name="SAPBEXstdDataEmph 3 4 5" xfId="8037"/>
    <cellStyle name="SAPBEXstdDataEmph 3 4 5 2" xfId="8038"/>
    <cellStyle name="SAPBEXstdDataEmph 3 4 6" xfId="8039"/>
    <cellStyle name="SAPBEXstdDataEmph 3 4 6 2" xfId="8040"/>
    <cellStyle name="SAPBEXstdDataEmph 3 4 7" xfId="8041"/>
    <cellStyle name="SAPBEXstdDataEmph 3 5" xfId="8042"/>
    <cellStyle name="SAPBEXstdDataEmph 3 5 2" xfId="8043"/>
    <cellStyle name="SAPBEXstdDataEmph 3 6" xfId="8044"/>
    <cellStyle name="SAPBEXstdDataEmph 3 6 2" xfId="8045"/>
    <cellStyle name="SAPBEXstdDataEmph 3 7" xfId="8046"/>
    <cellStyle name="SAPBEXstdDataEmph 3 7 2" xfId="8047"/>
    <cellStyle name="SAPBEXstdDataEmph 3 8" xfId="8048"/>
    <cellStyle name="SAPBEXstdDataEmph 3 8 2" xfId="8049"/>
    <cellStyle name="SAPBEXstdDataEmph 3 9" xfId="8050"/>
    <cellStyle name="SAPBEXstdDataEmph 3 9 2" xfId="8051"/>
    <cellStyle name="SAPBEXstdDataEmph 4" xfId="8052"/>
    <cellStyle name="SAPBEXstdDataEmph 4 2" xfId="8053"/>
    <cellStyle name="SAPBEXstdDataEmph 4 2 2" xfId="8054"/>
    <cellStyle name="SAPBEXstdDataEmph 4 3" xfId="8055"/>
    <cellStyle name="SAPBEXstdDataEmph 4 3 2" xfId="8056"/>
    <cellStyle name="SAPBEXstdDataEmph 4 4" xfId="8057"/>
    <cellStyle name="SAPBEXstdDataEmph 4 4 2" xfId="8058"/>
    <cellStyle name="SAPBEXstdDataEmph 4 5" xfId="8059"/>
    <cellStyle name="SAPBEXstdDataEmph 4 5 2" xfId="8060"/>
    <cellStyle name="SAPBEXstdDataEmph 4 6" xfId="8061"/>
    <cellStyle name="SAPBEXstdDataEmph 4 6 2" xfId="8062"/>
    <cellStyle name="SAPBEXstdDataEmph 4 7" xfId="8063"/>
    <cellStyle name="SAPBEXstdDataEmph 5" xfId="8064"/>
    <cellStyle name="SAPBEXstdDataEmph 5 2" xfId="8065"/>
    <cellStyle name="SAPBEXstdDataEmph 5 2 2" xfId="8066"/>
    <cellStyle name="SAPBEXstdDataEmph 5 3" xfId="8067"/>
    <cellStyle name="SAPBEXstdDataEmph 5 3 2" xfId="8068"/>
    <cellStyle name="SAPBEXstdDataEmph 5 4" xfId="8069"/>
    <cellStyle name="SAPBEXstdDataEmph 5 4 2" xfId="8070"/>
    <cellStyle name="SAPBEXstdDataEmph 5 5" xfId="8071"/>
    <cellStyle name="SAPBEXstdDataEmph 5 5 2" xfId="8072"/>
    <cellStyle name="SAPBEXstdDataEmph 5 6" xfId="8073"/>
    <cellStyle name="SAPBEXstdDataEmph 5 6 2" xfId="8074"/>
    <cellStyle name="SAPBEXstdDataEmph 5 7" xfId="8075"/>
    <cellStyle name="SAPBEXstdDataEmph 6" xfId="8076"/>
    <cellStyle name="SAPBEXstdDataEmph 6 2" xfId="8077"/>
    <cellStyle name="SAPBEXstdDataEmph 6 2 2" xfId="8078"/>
    <cellStyle name="SAPBEXstdDataEmph 6 3" xfId="8079"/>
    <cellStyle name="SAPBEXstdDataEmph 6 3 2" xfId="8080"/>
    <cellStyle name="SAPBEXstdDataEmph 6 4" xfId="8081"/>
    <cellStyle name="SAPBEXstdDataEmph 6 4 2" xfId="8082"/>
    <cellStyle name="SAPBEXstdDataEmph 6 5" xfId="8083"/>
    <cellStyle name="SAPBEXstdDataEmph 6 5 2" xfId="8084"/>
    <cellStyle name="SAPBEXstdDataEmph 6 6" xfId="8085"/>
    <cellStyle name="SAPBEXstdDataEmph 6 6 2" xfId="8086"/>
    <cellStyle name="SAPBEXstdDataEmph 6 7" xfId="8087"/>
    <cellStyle name="SAPBEXstdDataEmph 7" xfId="8088"/>
    <cellStyle name="SAPBEXstdDataEmph 7 2" xfId="8089"/>
    <cellStyle name="SAPBEXstdDataEmph 8" xfId="8090"/>
    <cellStyle name="SAPBEXstdDataEmph 8 2" xfId="8091"/>
    <cellStyle name="SAPBEXstdDataEmph 9" xfId="8092"/>
    <cellStyle name="SAPBEXstdDataEmph 9 2" xfId="8093"/>
    <cellStyle name="SAPBEXstdItem" xfId="488"/>
    <cellStyle name="SAPBEXstdItem 10" xfId="8094"/>
    <cellStyle name="SAPBEXstdItem 10 2" xfId="8095"/>
    <cellStyle name="SAPBEXstdItem 11" xfId="8096"/>
    <cellStyle name="SAPBEXstdItem 12" xfId="8097"/>
    <cellStyle name="SAPBEXstdItem 13" xfId="8098"/>
    <cellStyle name="SAPBEXstdItem 14" xfId="8099"/>
    <cellStyle name="SAPBEXstdItem 15" xfId="8100"/>
    <cellStyle name="SAPBEXstdItem 2" xfId="8101"/>
    <cellStyle name="SAPBEXstdItem 2 10" xfId="8102"/>
    <cellStyle name="SAPBEXstdItem 2 11" xfId="8103"/>
    <cellStyle name="SAPBEXstdItem 2 12" xfId="8104"/>
    <cellStyle name="SAPBEXstdItem 2 13" xfId="8105"/>
    <cellStyle name="SAPBEXstdItem 2 14" xfId="8106"/>
    <cellStyle name="SAPBEXstdItem 2 2" xfId="8107"/>
    <cellStyle name="SAPBEXstdItem 2 2 10" xfId="8108"/>
    <cellStyle name="SAPBEXstdItem 2 2 2" xfId="8109"/>
    <cellStyle name="SAPBEXstdItem 2 2 2 2" xfId="8110"/>
    <cellStyle name="SAPBEXstdItem 2 2 2 2 2" xfId="8111"/>
    <cellStyle name="SAPBEXstdItem 2 2 2 3" xfId="8112"/>
    <cellStyle name="SAPBEXstdItem 2 2 2 3 2" xfId="8113"/>
    <cellStyle name="SAPBEXstdItem 2 2 2 4" xfId="8114"/>
    <cellStyle name="SAPBEXstdItem 2 2 2 4 2" xfId="8115"/>
    <cellStyle name="SAPBEXstdItem 2 2 2 5" xfId="8116"/>
    <cellStyle name="SAPBEXstdItem 2 2 2 5 2" xfId="8117"/>
    <cellStyle name="SAPBEXstdItem 2 2 2 6" xfId="8118"/>
    <cellStyle name="SAPBEXstdItem 2 2 2 6 2" xfId="8119"/>
    <cellStyle name="SAPBEXstdItem 2 2 2 7" xfId="8120"/>
    <cellStyle name="SAPBEXstdItem 2 2 3" xfId="8121"/>
    <cellStyle name="SAPBEXstdItem 2 2 3 2" xfId="8122"/>
    <cellStyle name="SAPBEXstdItem 2 2 3 2 2" xfId="8123"/>
    <cellStyle name="SAPBEXstdItem 2 2 3 3" xfId="8124"/>
    <cellStyle name="SAPBEXstdItem 2 2 3 3 2" xfId="8125"/>
    <cellStyle name="SAPBEXstdItem 2 2 3 4" xfId="8126"/>
    <cellStyle name="SAPBEXstdItem 2 2 3 4 2" xfId="8127"/>
    <cellStyle name="SAPBEXstdItem 2 2 3 5" xfId="8128"/>
    <cellStyle name="SAPBEXstdItem 2 2 3 5 2" xfId="8129"/>
    <cellStyle name="SAPBEXstdItem 2 2 3 6" xfId="8130"/>
    <cellStyle name="SAPBEXstdItem 2 2 3 6 2" xfId="8131"/>
    <cellStyle name="SAPBEXstdItem 2 2 3 7" xfId="8132"/>
    <cellStyle name="SAPBEXstdItem 2 2 4" xfId="8133"/>
    <cellStyle name="SAPBEXstdItem 2 2 4 2" xfId="8134"/>
    <cellStyle name="SAPBEXstdItem 2 2 4 2 2" xfId="8135"/>
    <cellStyle name="SAPBEXstdItem 2 2 4 3" xfId="8136"/>
    <cellStyle name="SAPBEXstdItem 2 2 4 3 2" xfId="8137"/>
    <cellStyle name="SAPBEXstdItem 2 2 4 4" xfId="8138"/>
    <cellStyle name="SAPBEXstdItem 2 2 4 4 2" xfId="8139"/>
    <cellStyle name="SAPBEXstdItem 2 2 4 5" xfId="8140"/>
    <cellStyle name="SAPBEXstdItem 2 2 4 5 2" xfId="8141"/>
    <cellStyle name="SAPBEXstdItem 2 2 4 6" xfId="8142"/>
    <cellStyle name="SAPBEXstdItem 2 2 4 6 2" xfId="8143"/>
    <cellStyle name="SAPBEXstdItem 2 2 4 7" xfId="8144"/>
    <cellStyle name="SAPBEXstdItem 2 2 5" xfId="8145"/>
    <cellStyle name="SAPBEXstdItem 2 2 5 2" xfId="8146"/>
    <cellStyle name="SAPBEXstdItem 2 2 6" xfId="8147"/>
    <cellStyle name="SAPBEXstdItem 2 2 6 2" xfId="8148"/>
    <cellStyle name="SAPBEXstdItem 2 2 7" xfId="8149"/>
    <cellStyle name="SAPBEXstdItem 2 2 7 2" xfId="8150"/>
    <cellStyle name="SAPBEXstdItem 2 2 8" xfId="8151"/>
    <cellStyle name="SAPBEXstdItem 2 2 8 2" xfId="8152"/>
    <cellStyle name="SAPBEXstdItem 2 2 9" xfId="8153"/>
    <cellStyle name="SAPBEXstdItem 2 2 9 2" xfId="8154"/>
    <cellStyle name="SAPBEXstdItem 2 3" xfId="8155"/>
    <cellStyle name="SAPBEXstdItem 2 3 2" xfId="8156"/>
    <cellStyle name="SAPBEXstdItem 2 3 2 2" xfId="8157"/>
    <cellStyle name="SAPBEXstdItem 2 3 3" xfId="8158"/>
    <cellStyle name="SAPBEXstdItem 2 3 3 2" xfId="8159"/>
    <cellStyle name="SAPBEXstdItem 2 3 4" xfId="8160"/>
    <cellStyle name="SAPBEXstdItem 2 3 4 2" xfId="8161"/>
    <cellStyle name="SAPBEXstdItem 2 3 5" xfId="8162"/>
    <cellStyle name="SAPBEXstdItem 2 3 5 2" xfId="8163"/>
    <cellStyle name="SAPBEXstdItem 2 3 6" xfId="8164"/>
    <cellStyle name="SAPBEXstdItem 2 3 6 2" xfId="8165"/>
    <cellStyle name="SAPBEXstdItem 2 3 7" xfId="8166"/>
    <cellStyle name="SAPBEXstdItem 2 4" xfId="8167"/>
    <cellStyle name="SAPBEXstdItem 2 4 2" xfId="8168"/>
    <cellStyle name="SAPBEXstdItem 2 4 2 2" xfId="8169"/>
    <cellStyle name="SAPBEXstdItem 2 4 3" xfId="8170"/>
    <cellStyle name="SAPBEXstdItem 2 4 3 2" xfId="8171"/>
    <cellStyle name="SAPBEXstdItem 2 4 4" xfId="8172"/>
    <cellStyle name="SAPBEXstdItem 2 4 4 2" xfId="8173"/>
    <cellStyle name="SAPBEXstdItem 2 4 5" xfId="8174"/>
    <cellStyle name="SAPBEXstdItem 2 4 5 2" xfId="8175"/>
    <cellStyle name="SAPBEXstdItem 2 4 6" xfId="8176"/>
    <cellStyle name="SAPBEXstdItem 2 4 6 2" xfId="8177"/>
    <cellStyle name="SAPBEXstdItem 2 4 7" xfId="8178"/>
    <cellStyle name="SAPBEXstdItem 2 5" xfId="8179"/>
    <cellStyle name="SAPBEXstdItem 2 5 2" xfId="8180"/>
    <cellStyle name="SAPBEXstdItem 2 5 2 2" xfId="8181"/>
    <cellStyle name="SAPBEXstdItem 2 5 3" xfId="8182"/>
    <cellStyle name="SAPBEXstdItem 2 5 3 2" xfId="8183"/>
    <cellStyle name="SAPBEXstdItem 2 5 4" xfId="8184"/>
    <cellStyle name="SAPBEXstdItem 2 5 4 2" xfId="8185"/>
    <cellStyle name="SAPBEXstdItem 2 5 5" xfId="8186"/>
    <cellStyle name="SAPBEXstdItem 2 5 5 2" xfId="8187"/>
    <cellStyle name="SAPBEXstdItem 2 5 6" xfId="8188"/>
    <cellStyle name="SAPBEXstdItem 2 5 6 2" xfId="8189"/>
    <cellStyle name="SAPBEXstdItem 2 5 7" xfId="8190"/>
    <cellStyle name="SAPBEXstdItem 2 6" xfId="8191"/>
    <cellStyle name="SAPBEXstdItem 2 6 2" xfId="8192"/>
    <cellStyle name="SAPBEXstdItem 2 7" xfId="8193"/>
    <cellStyle name="SAPBEXstdItem 2 7 2" xfId="8194"/>
    <cellStyle name="SAPBEXstdItem 2 8" xfId="8195"/>
    <cellStyle name="SAPBEXstdItem 2 8 2" xfId="8196"/>
    <cellStyle name="SAPBEXstdItem 2 9" xfId="8197"/>
    <cellStyle name="SAPBEXstdItem 2 9 2" xfId="8198"/>
    <cellStyle name="SAPBEXstdItem 3" xfId="8199"/>
    <cellStyle name="SAPBEXstdItem 3 10" xfId="8200"/>
    <cellStyle name="SAPBEXstdItem 3 2" xfId="8201"/>
    <cellStyle name="SAPBEXstdItem 3 2 2" xfId="8202"/>
    <cellStyle name="SAPBEXstdItem 3 2 2 2" xfId="8203"/>
    <cellStyle name="SAPBEXstdItem 3 2 3" xfId="8204"/>
    <cellStyle name="SAPBEXstdItem 3 2 3 2" xfId="8205"/>
    <cellStyle name="SAPBEXstdItem 3 2 4" xfId="8206"/>
    <cellStyle name="SAPBEXstdItem 3 2 4 2" xfId="8207"/>
    <cellStyle name="SAPBEXstdItem 3 2 5" xfId="8208"/>
    <cellStyle name="SAPBEXstdItem 3 2 5 2" xfId="8209"/>
    <cellStyle name="SAPBEXstdItem 3 2 6" xfId="8210"/>
    <cellStyle name="SAPBEXstdItem 3 2 6 2" xfId="8211"/>
    <cellStyle name="SAPBEXstdItem 3 2 7" xfId="8212"/>
    <cellStyle name="SAPBEXstdItem 3 3" xfId="8213"/>
    <cellStyle name="SAPBEXstdItem 3 3 2" xfId="8214"/>
    <cellStyle name="SAPBEXstdItem 3 3 2 2" xfId="8215"/>
    <cellStyle name="SAPBEXstdItem 3 3 3" xfId="8216"/>
    <cellStyle name="SAPBEXstdItem 3 3 3 2" xfId="8217"/>
    <cellStyle name="SAPBEXstdItem 3 3 4" xfId="8218"/>
    <cellStyle name="SAPBEXstdItem 3 3 4 2" xfId="8219"/>
    <cellStyle name="SAPBEXstdItem 3 3 5" xfId="8220"/>
    <cellStyle name="SAPBEXstdItem 3 3 5 2" xfId="8221"/>
    <cellStyle name="SAPBEXstdItem 3 3 6" xfId="8222"/>
    <cellStyle name="SAPBEXstdItem 3 3 6 2" xfId="8223"/>
    <cellStyle name="SAPBEXstdItem 3 3 7" xfId="8224"/>
    <cellStyle name="SAPBEXstdItem 3 4" xfId="8225"/>
    <cellStyle name="SAPBEXstdItem 3 4 2" xfId="8226"/>
    <cellStyle name="SAPBEXstdItem 3 4 2 2" xfId="8227"/>
    <cellStyle name="SAPBEXstdItem 3 4 3" xfId="8228"/>
    <cellStyle name="SAPBEXstdItem 3 4 3 2" xfId="8229"/>
    <cellStyle name="SAPBEXstdItem 3 4 4" xfId="8230"/>
    <cellStyle name="SAPBEXstdItem 3 4 4 2" xfId="8231"/>
    <cellStyle name="SAPBEXstdItem 3 4 5" xfId="8232"/>
    <cellStyle name="SAPBEXstdItem 3 4 5 2" xfId="8233"/>
    <cellStyle name="SAPBEXstdItem 3 4 6" xfId="8234"/>
    <cellStyle name="SAPBEXstdItem 3 4 6 2" xfId="8235"/>
    <cellStyle name="SAPBEXstdItem 3 4 7" xfId="8236"/>
    <cellStyle name="SAPBEXstdItem 3 5" xfId="8237"/>
    <cellStyle name="SAPBEXstdItem 3 5 2" xfId="8238"/>
    <cellStyle name="SAPBEXstdItem 3 6" xfId="8239"/>
    <cellStyle name="SAPBEXstdItem 3 6 2" xfId="8240"/>
    <cellStyle name="SAPBEXstdItem 3 7" xfId="8241"/>
    <cellStyle name="SAPBEXstdItem 3 7 2" xfId="8242"/>
    <cellStyle name="SAPBEXstdItem 3 8" xfId="8243"/>
    <cellStyle name="SAPBEXstdItem 3 8 2" xfId="8244"/>
    <cellStyle name="SAPBEXstdItem 3 9" xfId="8245"/>
    <cellStyle name="SAPBEXstdItem 3 9 2" xfId="8246"/>
    <cellStyle name="SAPBEXstdItem 4" xfId="8247"/>
    <cellStyle name="SAPBEXstdItem 4 2" xfId="8248"/>
    <cellStyle name="SAPBEXstdItem 4 2 2" xfId="8249"/>
    <cellStyle name="SAPBEXstdItem 4 3" xfId="8250"/>
    <cellStyle name="SAPBEXstdItem 4 3 2" xfId="8251"/>
    <cellStyle name="SAPBEXstdItem 4 4" xfId="8252"/>
    <cellStyle name="SAPBEXstdItem 4 4 2" xfId="8253"/>
    <cellStyle name="SAPBEXstdItem 4 5" xfId="8254"/>
    <cellStyle name="SAPBEXstdItem 4 5 2" xfId="8255"/>
    <cellStyle name="SAPBEXstdItem 4 6" xfId="8256"/>
    <cellStyle name="SAPBEXstdItem 4 6 2" xfId="8257"/>
    <cellStyle name="SAPBEXstdItem 4 7" xfId="8258"/>
    <cellStyle name="SAPBEXstdItem 5" xfId="8259"/>
    <cellStyle name="SAPBEXstdItem 5 2" xfId="8260"/>
    <cellStyle name="SAPBEXstdItem 5 2 2" xfId="8261"/>
    <cellStyle name="SAPBEXstdItem 5 3" xfId="8262"/>
    <cellStyle name="SAPBEXstdItem 5 3 2" xfId="8263"/>
    <cellStyle name="SAPBEXstdItem 5 4" xfId="8264"/>
    <cellStyle name="SAPBEXstdItem 5 4 2" xfId="8265"/>
    <cellStyle name="SAPBEXstdItem 5 5" xfId="8266"/>
    <cellStyle name="SAPBEXstdItem 5 5 2" xfId="8267"/>
    <cellStyle name="SAPBEXstdItem 5 6" xfId="8268"/>
    <cellStyle name="SAPBEXstdItem 5 6 2" xfId="8269"/>
    <cellStyle name="SAPBEXstdItem 5 7" xfId="8270"/>
    <cellStyle name="SAPBEXstdItem 6" xfId="8271"/>
    <cellStyle name="SAPBEXstdItem 6 2" xfId="8272"/>
    <cellStyle name="SAPBEXstdItem 6 2 2" xfId="8273"/>
    <cellStyle name="SAPBEXstdItem 6 3" xfId="8274"/>
    <cellStyle name="SAPBEXstdItem 6 3 2" xfId="8275"/>
    <cellStyle name="SAPBEXstdItem 6 4" xfId="8276"/>
    <cellStyle name="SAPBEXstdItem 6 4 2" xfId="8277"/>
    <cellStyle name="SAPBEXstdItem 6 5" xfId="8278"/>
    <cellStyle name="SAPBEXstdItem 6 5 2" xfId="8279"/>
    <cellStyle name="SAPBEXstdItem 6 6" xfId="8280"/>
    <cellStyle name="SAPBEXstdItem 6 6 2" xfId="8281"/>
    <cellStyle name="SAPBEXstdItem 6 7" xfId="8282"/>
    <cellStyle name="SAPBEXstdItem 7" xfId="8283"/>
    <cellStyle name="SAPBEXstdItem 7 2" xfId="8284"/>
    <cellStyle name="SAPBEXstdItem 8" xfId="8285"/>
    <cellStyle name="SAPBEXstdItem 8 2" xfId="8286"/>
    <cellStyle name="SAPBEXstdItem 9" xfId="8287"/>
    <cellStyle name="SAPBEXstdItem 9 2" xfId="8288"/>
    <cellStyle name="SAPBEXstdItemX" xfId="489"/>
    <cellStyle name="SAPBEXstdItemX 10" xfId="8289"/>
    <cellStyle name="SAPBEXstdItemX 10 2" xfId="8290"/>
    <cellStyle name="SAPBEXstdItemX 11" xfId="8291"/>
    <cellStyle name="SAPBEXstdItemX 12" xfId="8292"/>
    <cellStyle name="SAPBEXstdItemX 13" xfId="8293"/>
    <cellStyle name="SAPBEXstdItemX 14" xfId="8294"/>
    <cellStyle name="SAPBEXstdItemX 15" xfId="8295"/>
    <cellStyle name="SAPBEXstdItemX 2" xfId="8296"/>
    <cellStyle name="SAPBEXstdItemX 2 10" xfId="8297"/>
    <cellStyle name="SAPBEXstdItemX 2 11" xfId="8298"/>
    <cellStyle name="SAPBEXstdItemX 2 12" xfId="8299"/>
    <cellStyle name="SAPBEXstdItemX 2 13" xfId="8300"/>
    <cellStyle name="SAPBEXstdItemX 2 14" xfId="8301"/>
    <cellStyle name="SAPBEXstdItemX 2 2" xfId="8302"/>
    <cellStyle name="SAPBEXstdItemX 2 2 10" xfId="8303"/>
    <cellStyle name="SAPBEXstdItemX 2 2 2" xfId="8304"/>
    <cellStyle name="SAPBEXstdItemX 2 2 2 2" xfId="8305"/>
    <cellStyle name="SAPBEXstdItemX 2 2 2 2 2" xfId="8306"/>
    <cellStyle name="SAPBEXstdItemX 2 2 2 3" xfId="8307"/>
    <cellStyle name="SAPBEXstdItemX 2 2 2 3 2" xfId="8308"/>
    <cellStyle name="SAPBEXstdItemX 2 2 2 4" xfId="8309"/>
    <cellStyle name="SAPBEXstdItemX 2 2 2 4 2" xfId="8310"/>
    <cellStyle name="SAPBEXstdItemX 2 2 2 5" xfId="8311"/>
    <cellStyle name="SAPBEXstdItemX 2 2 2 5 2" xfId="8312"/>
    <cellStyle name="SAPBEXstdItemX 2 2 2 6" xfId="8313"/>
    <cellStyle name="SAPBEXstdItemX 2 2 2 6 2" xfId="8314"/>
    <cellStyle name="SAPBEXstdItemX 2 2 2 7" xfId="8315"/>
    <cellStyle name="SAPBEXstdItemX 2 2 3" xfId="8316"/>
    <cellStyle name="SAPBEXstdItemX 2 2 3 2" xfId="8317"/>
    <cellStyle name="SAPBEXstdItemX 2 2 3 2 2" xfId="8318"/>
    <cellStyle name="SAPBEXstdItemX 2 2 3 3" xfId="8319"/>
    <cellStyle name="SAPBEXstdItemX 2 2 3 3 2" xfId="8320"/>
    <cellStyle name="SAPBEXstdItemX 2 2 3 4" xfId="8321"/>
    <cellStyle name="SAPBEXstdItemX 2 2 3 4 2" xfId="8322"/>
    <cellStyle name="SAPBEXstdItemX 2 2 3 5" xfId="8323"/>
    <cellStyle name="SAPBEXstdItemX 2 2 3 5 2" xfId="8324"/>
    <cellStyle name="SAPBEXstdItemX 2 2 3 6" xfId="8325"/>
    <cellStyle name="SAPBEXstdItemX 2 2 3 6 2" xfId="8326"/>
    <cellStyle name="SAPBEXstdItemX 2 2 3 7" xfId="8327"/>
    <cellStyle name="SAPBEXstdItemX 2 2 4" xfId="8328"/>
    <cellStyle name="SAPBEXstdItemX 2 2 4 2" xfId="8329"/>
    <cellStyle name="SAPBEXstdItemX 2 2 4 2 2" xfId="8330"/>
    <cellStyle name="SAPBEXstdItemX 2 2 4 3" xfId="8331"/>
    <cellStyle name="SAPBEXstdItemX 2 2 4 3 2" xfId="8332"/>
    <cellStyle name="SAPBEXstdItemX 2 2 4 4" xfId="8333"/>
    <cellStyle name="SAPBEXstdItemX 2 2 4 4 2" xfId="8334"/>
    <cellStyle name="SAPBEXstdItemX 2 2 4 5" xfId="8335"/>
    <cellStyle name="SAPBEXstdItemX 2 2 4 5 2" xfId="8336"/>
    <cellStyle name="SAPBEXstdItemX 2 2 4 6" xfId="8337"/>
    <cellStyle name="SAPBEXstdItemX 2 2 4 6 2" xfId="8338"/>
    <cellStyle name="SAPBEXstdItemX 2 2 4 7" xfId="8339"/>
    <cellStyle name="SAPBEXstdItemX 2 2 5" xfId="8340"/>
    <cellStyle name="SAPBEXstdItemX 2 2 5 2" xfId="8341"/>
    <cellStyle name="SAPBEXstdItemX 2 2 6" xfId="8342"/>
    <cellStyle name="SAPBEXstdItemX 2 2 6 2" xfId="8343"/>
    <cellStyle name="SAPBEXstdItemX 2 2 7" xfId="8344"/>
    <cellStyle name="SAPBEXstdItemX 2 2 7 2" xfId="8345"/>
    <cellStyle name="SAPBEXstdItemX 2 2 8" xfId="8346"/>
    <cellStyle name="SAPBEXstdItemX 2 2 8 2" xfId="8347"/>
    <cellStyle name="SAPBEXstdItemX 2 2 9" xfId="8348"/>
    <cellStyle name="SAPBEXstdItemX 2 2 9 2" xfId="8349"/>
    <cellStyle name="SAPBEXstdItemX 2 3" xfId="8350"/>
    <cellStyle name="SAPBEXstdItemX 2 3 2" xfId="8351"/>
    <cellStyle name="SAPBEXstdItemX 2 3 2 2" xfId="8352"/>
    <cellStyle name="SAPBEXstdItemX 2 3 3" xfId="8353"/>
    <cellStyle name="SAPBEXstdItemX 2 3 3 2" xfId="8354"/>
    <cellStyle name="SAPBEXstdItemX 2 3 4" xfId="8355"/>
    <cellStyle name="SAPBEXstdItemX 2 3 4 2" xfId="8356"/>
    <cellStyle name="SAPBEXstdItemX 2 3 5" xfId="8357"/>
    <cellStyle name="SAPBEXstdItemX 2 3 5 2" xfId="8358"/>
    <cellStyle name="SAPBEXstdItemX 2 3 6" xfId="8359"/>
    <cellStyle name="SAPBEXstdItemX 2 3 6 2" xfId="8360"/>
    <cellStyle name="SAPBEXstdItemX 2 3 7" xfId="8361"/>
    <cellStyle name="SAPBEXstdItemX 2 4" xfId="8362"/>
    <cellStyle name="SAPBEXstdItemX 2 4 2" xfId="8363"/>
    <cellStyle name="SAPBEXstdItemX 2 4 2 2" xfId="8364"/>
    <cellStyle name="SAPBEXstdItemX 2 4 3" xfId="8365"/>
    <cellStyle name="SAPBEXstdItemX 2 4 3 2" xfId="8366"/>
    <cellStyle name="SAPBEXstdItemX 2 4 4" xfId="8367"/>
    <cellStyle name="SAPBEXstdItemX 2 4 4 2" xfId="8368"/>
    <cellStyle name="SAPBEXstdItemX 2 4 5" xfId="8369"/>
    <cellStyle name="SAPBEXstdItemX 2 4 5 2" xfId="8370"/>
    <cellStyle name="SAPBEXstdItemX 2 4 6" xfId="8371"/>
    <cellStyle name="SAPBEXstdItemX 2 4 6 2" xfId="8372"/>
    <cellStyle name="SAPBEXstdItemX 2 4 7" xfId="8373"/>
    <cellStyle name="SAPBEXstdItemX 2 5" xfId="8374"/>
    <cellStyle name="SAPBEXstdItemX 2 5 2" xfId="8375"/>
    <cellStyle name="SAPBEXstdItemX 2 5 2 2" xfId="8376"/>
    <cellStyle name="SAPBEXstdItemX 2 5 3" xfId="8377"/>
    <cellStyle name="SAPBEXstdItemX 2 5 3 2" xfId="8378"/>
    <cellStyle name="SAPBEXstdItemX 2 5 4" xfId="8379"/>
    <cellStyle name="SAPBEXstdItemX 2 5 4 2" xfId="8380"/>
    <cellStyle name="SAPBEXstdItemX 2 5 5" xfId="8381"/>
    <cellStyle name="SAPBEXstdItemX 2 5 5 2" xfId="8382"/>
    <cellStyle name="SAPBEXstdItemX 2 5 6" xfId="8383"/>
    <cellStyle name="SAPBEXstdItemX 2 5 6 2" xfId="8384"/>
    <cellStyle name="SAPBEXstdItemX 2 5 7" xfId="8385"/>
    <cellStyle name="SAPBEXstdItemX 2 6" xfId="8386"/>
    <cellStyle name="SAPBEXstdItemX 2 6 2" xfId="8387"/>
    <cellStyle name="SAPBEXstdItemX 2 7" xfId="8388"/>
    <cellStyle name="SAPBEXstdItemX 2 7 2" xfId="8389"/>
    <cellStyle name="SAPBEXstdItemX 2 8" xfId="8390"/>
    <cellStyle name="SAPBEXstdItemX 2 8 2" xfId="8391"/>
    <cellStyle name="SAPBEXstdItemX 2 9" xfId="8392"/>
    <cellStyle name="SAPBEXstdItemX 2 9 2" xfId="8393"/>
    <cellStyle name="SAPBEXstdItemX 3" xfId="8394"/>
    <cellStyle name="SAPBEXstdItemX 3 10" xfId="8395"/>
    <cellStyle name="SAPBEXstdItemX 3 2" xfId="8396"/>
    <cellStyle name="SAPBEXstdItemX 3 2 2" xfId="8397"/>
    <cellStyle name="SAPBEXstdItemX 3 2 2 2" xfId="8398"/>
    <cellStyle name="SAPBEXstdItemX 3 2 3" xfId="8399"/>
    <cellStyle name="SAPBEXstdItemX 3 2 3 2" xfId="8400"/>
    <cellStyle name="SAPBEXstdItemX 3 2 4" xfId="8401"/>
    <cellStyle name="SAPBEXstdItemX 3 2 4 2" xfId="8402"/>
    <cellStyle name="SAPBEXstdItemX 3 2 5" xfId="8403"/>
    <cellStyle name="SAPBEXstdItemX 3 2 5 2" xfId="8404"/>
    <cellStyle name="SAPBEXstdItemX 3 2 6" xfId="8405"/>
    <cellStyle name="SAPBEXstdItemX 3 2 6 2" xfId="8406"/>
    <cellStyle name="SAPBEXstdItemX 3 2 7" xfId="8407"/>
    <cellStyle name="SAPBEXstdItemX 3 3" xfId="8408"/>
    <cellStyle name="SAPBEXstdItemX 3 3 2" xfId="8409"/>
    <cellStyle name="SAPBEXstdItemX 3 3 2 2" xfId="8410"/>
    <cellStyle name="SAPBEXstdItemX 3 3 3" xfId="8411"/>
    <cellStyle name="SAPBEXstdItemX 3 3 3 2" xfId="8412"/>
    <cellStyle name="SAPBEXstdItemX 3 3 4" xfId="8413"/>
    <cellStyle name="SAPBEXstdItemX 3 3 4 2" xfId="8414"/>
    <cellStyle name="SAPBEXstdItemX 3 3 5" xfId="8415"/>
    <cellStyle name="SAPBEXstdItemX 3 3 5 2" xfId="8416"/>
    <cellStyle name="SAPBEXstdItemX 3 3 6" xfId="8417"/>
    <cellStyle name="SAPBEXstdItemX 3 3 6 2" xfId="8418"/>
    <cellStyle name="SAPBEXstdItemX 3 3 7" xfId="8419"/>
    <cellStyle name="SAPBEXstdItemX 3 4" xfId="8420"/>
    <cellStyle name="SAPBEXstdItemX 3 4 2" xfId="8421"/>
    <cellStyle name="SAPBEXstdItemX 3 4 2 2" xfId="8422"/>
    <cellStyle name="SAPBEXstdItemX 3 4 3" xfId="8423"/>
    <cellStyle name="SAPBEXstdItemX 3 4 3 2" xfId="8424"/>
    <cellStyle name="SAPBEXstdItemX 3 4 4" xfId="8425"/>
    <cellStyle name="SAPBEXstdItemX 3 4 4 2" xfId="8426"/>
    <cellStyle name="SAPBEXstdItemX 3 4 5" xfId="8427"/>
    <cellStyle name="SAPBEXstdItemX 3 4 5 2" xfId="8428"/>
    <cellStyle name="SAPBEXstdItemX 3 4 6" xfId="8429"/>
    <cellStyle name="SAPBEXstdItemX 3 4 6 2" xfId="8430"/>
    <cellStyle name="SAPBEXstdItemX 3 4 7" xfId="8431"/>
    <cellStyle name="SAPBEXstdItemX 3 5" xfId="8432"/>
    <cellStyle name="SAPBEXstdItemX 3 5 2" xfId="8433"/>
    <cellStyle name="SAPBEXstdItemX 3 6" xfId="8434"/>
    <cellStyle name="SAPBEXstdItemX 3 6 2" xfId="8435"/>
    <cellStyle name="SAPBEXstdItemX 3 7" xfId="8436"/>
    <cellStyle name="SAPBEXstdItemX 3 7 2" xfId="8437"/>
    <cellStyle name="SAPBEXstdItemX 3 8" xfId="8438"/>
    <cellStyle name="SAPBEXstdItemX 3 8 2" xfId="8439"/>
    <cellStyle name="SAPBEXstdItemX 3 9" xfId="8440"/>
    <cellStyle name="SAPBEXstdItemX 3 9 2" xfId="8441"/>
    <cellStyle name="SAPBEXstdItemX 4" xfId="8442"/>
    <cellStyle name="SAPBEXstdItemX 4 2" xfId="8443"/>
    <cellStyle name="SAPBEXstdItemX 4 2 2" xfId="8444"/>
    <cellStyle name="SAPBEXstdItemX 4 3" xfId="8445"/>
    <cellStyle name="SAPBEXstdItemX 4 3 2" xfId="8446"/>
    <cellStyle name="SAPBEXstdItemX 4 4" xfId="8447"/>
    <cellStyle name="SAPBEXstdItemX 4 4 2" xfId="8448"/>
    <cellStyle name="SAPBEXstdItemX 4 5" xfId="8449"/>
    <cellStyle name="SAPBEXstdItemX 4 5 2" xfId="8450"/>
    <cellStyle name="SAPBEXstdItemX 4 6" xfId="8451"/>
    <cellStyle name="SAPBEXstdItemX 4 6 2" xfId="8452"/>
    <cellStyle name="SAPBEXstdItemX 4 7" xfId="8453"/>
    <cellStyle name="SAPBEXstdItemX 5" xfId="8454"/>
    <cellStyle name="SAPBEXstdItemX 5 2" xfId="8455"/>
    <cellStyle name="SAPBEXstdItemX 5 2 2" xfId="8456"/>
    <cellStyle name="SAPBEXstdItemX 5 3" xfId="8457"/>
    <cellStyle name="SAPBEXstdItemX 5 3 2" xfId="8458"/>
    <cellStyle name="SAPBEXstdItemX 5 4" xfId="8459"/>
    <cellStyle name="SAPBEXstdItemX 5 4 2" xfId="8460"/>
    <cellStyle name="SAPBEXstdItemX 5 5" xfId="8461"/>
    <cellStyle name="SAPBEXstdItemX 5 5 2" xfId="8462"/>
    <cellStyle name="SAPBEXstdItemX 5 6" xfId="8463"/>
    <cellStyle name="SAPBEXstdItemX 5 6 2" xfId="8464"/>
    <cellStyle name="SAPBEXstdItemX 5 7" xfId="8465"/>
    <cellStyle name="SAPBEXstdItemX 6" xfId="8466"/>
    <cellStyle name="SAPBEXstdItemX 6 2" xfId="8467"/>
    <cellStyle name="SAPBEXstdItemX 6 2 2" xfId="8468"/>
    <cellStyle name="SAPBEXstdItemX 6 3" xfId="8469"/>
    <cellStyle name="SAPBEXstdItemX 6 3 2" xfId="8470"/>
    <cellStyle name="SAPBEXstdItemX 6 4" xfId="8471"/>
    <cellStyle name="SAPBEXstdItemX 6 4 2" xfId="8472"/>
    <cellStyle name="SAPBEXstdItemX 6 5" xfId="8473"/>
    <cellStyle name="SAPBEXstdItemX 6 5 2" xfId="8474"/>
    <cellStyle name="SAPBEXstdItemX 6 6" xfId="8475"/>
    <cellStyle name="SAPBEXstdItemX 6 6 2" xfId="8476"/>
    <cellStyle name="SAPBEXstdItemX 6 7" xfId="8477"/>
    <cellStyle name="SAPBEXstdItemX 7" xfId="8478"/>
    <cellStyle name="SAPBEXstdItemX 7 2" xfId="8479"/>
    <cellStyle name="SAPBEXstdItemX 8" xfId="8480"/>
    <cellStyle name="SAPBEXstdItemX 8 2" xfId="8481"/>
    <cellStyle name="SAPBEXstdItemX 9" xfId="8482"/>
    <cellStyle name="SAPBEXstdItemX 9 2" xfId="8483"/>
    <cellStyle name="SAPBEXtitle" xfId="490"/>
    <cellStyle name="SAPBEXunassignedItem" xfId="8484"/>
    <cellStyle name="SAPBEXunassignedItem 10" xfId="8485"/>
    <cellStyle name="SAPBEXunassignedItem 10 2" xfId="8486"/>
    <cellStyle name="SAPBEXunassignedItem 11" xfId="8487"/>
    <cellStyle name="SAPBEXunassignedItem 12" xfId="8488"/>
    <cellStyle name="SAPBEXunassignedItem 13" xfId="8489"/>
    <cellStyle name="SAPBEXunassignedItem 14" xfId="8490"/>
    <cellStyle name="SAPBEXunassignedItem 15" xfId="8491"/>
    <cellStyle name="SAPBEXunassignedItem 2" xfId="8492"/>
    <cellStyle name="SAPBEXunassignedItem 2 10" xfId="8493"/>
    <cellStyle name="SAPBEXunassignedItem 2 11" xfId="8494"/>
    <cellStyle name="SAPBEXunassignedItem 2 12" xfId="8495"/>
    <cellStyle name="SAPBEXunassignedItem 2 13" xfId="8496"/>
    <cellStyle name="SAPBEXunassignedItem 2 14" xfId="8497"/>
    <cellStyle name="SAPBEXunassignedItem 2 2" xfId="8498"/>
    <cellStyle name="SAPBEXunassignedItem 2 2 10" xfId="8499"/>
    <cellStyle name="SAPBEXunassignedItem 2 2 2" xfId="8500"/>
    <cellStyle name="SAPBEXunassignedItem 2 2 2 2" xfId="8501"/>
    <cellStyle name="SAPBEXunassignedItem 2 2 2 2 2" xfId="8502"/>
    <cellStyle name="SAPBEXunassignedItem 2 2 2 3" xfId="8503"/>
    <cellStyle name="SAPBEXunassignedItem 2 2 2 3 2" xfId="8504"/>
    <cellStyle name="SAPBEXunassignedItem 2 2 2 4" xfId="8505"/>
    <cellStyle name="SAPBEXunassignedItem 2 2 2 4 2" xfId="8506"/>
    <cellStyle name="SAPBEXunassignedItem 2 2 2 5" xfId="8507"/>
    <cellStyle name="SAPBEXunassignedItem 2 2 2 5 2" xfId="8508"/>
    <cellStyle name="SAPBEXunassignedItem 2 2 2 6" xfId="8509"/>
    <cellStyle name="SAPBEXunassignedItem 2 2 2 6 2" xfId="8510"/>
    <cellStyle name="SAPBEXunassignedItem 2 2 2 7" xfId="8511"/>
    <cellStyle name="SAPBEXunassignedItem 2 2 3" xfId="8512"/>
    <cellStyle name="SAPBEXunassignedItem 2 2 3 2" xfId="8513"/>
    <cellStyle name="SAPBEXunassignedItem 2 2 3 2 2" xfId="8514"/>
    <cellStyle name="SAPBEXunassignedItem 2 2 3 3" xfId="8515"/>
    <cellStyle name="SAPBEXunassignedItem 2 2 3 3 2" xfId="8516"/>
    <cellStyle name="SAPBEXunassignedItem 2 2 3 4" xfId="8517"/>
    <cellStyle name="SAPBEXunassignedItem 2 2 3 4 2" xfId="8518"/>
    <cellStyle name="SAPBEXunassignedItem 2 2 3 5" xfId="8519"/>
    <cellStyle name="SAPBEXunassignedItem 2 2 3 5 2" xfId="8520"/>
    <cellStyle name="SAPBEXunassignedItem 2 2 3 6" xfId="8521"/>
    <cellStyle name="SAPBEXunassignedItem 2 2 3 6 2" xfId="8522"/>
    <cellStyle name="SAPBEXunassignedItem 2 2 3 7" xfId="8523"/>
    <cellStyle name="SAPBEXunassignedItem 2 2 4" xfId="8524"/>
    <cellStyle name="SAPBEXunassignedItem 2 2 4 2" xfId="8525"/>
    <cellStyle name="SAPBEXunassignedItem 2 2 4 2 2" xfId="8526"/>
    <cellStyle name="SAPBEXunassignedItem 2 2 4 3" xfId="8527"/>
    <cellStyle name="SAPBEXunassignedItem 2 2 4 3 2" xfId="8528"/>
    <cellStyle name="SAPBEXunassignedItem 2 2 4 4" xfId="8529"/>
    <cellStyle name="SAPBEXunassignedItem 2 2 4 4 2" xfId="8530"/>
    <cellStyle name="SAPBEXunassignedItem 2 2 4 5" xfId="8531"/>
    <cellStyle name="SAPBEXunassignedItem 2 2 4 5 2" xfId="8532"/>
    <cellStyle name="SAPBEXunassignedItem 2 2 4 6" xfId="8533"/>
    <cellStyle name="SAPBEXunassignedItem 2 2 4 6 2" xfId="8534"/>
    <cellStyle name="SAPBEXunassignedItem 2 2 4 7" xfId="8535"/>
    <cellStyle name="SAPBEXunassignedItem 2 2 5" xfId="8536"/>
    <cellStyle name="SAPBEXunassignedItem 2 2 5 2" xfId="8537"/>
    <cellStyle name="SAPBEXunassignedItem 2 2 6" xfId="8538"/>
    <cellStyle name="SAPBEXunassignedItem 2 2 6 2" xfId="8539"/>
    <cellStyle name="SAPBEXunassignedItem 2 2 7" xfId="8540"/>
    <cellStyle name="SAPBEXunassignedItem 2 2 7 2" xfId="8541"/>
    <cellStyle name="SAPBEXunassignedItem 2 2 8" xfId="8542"/>
    <cellStyle name="SAPBEXunassignedItem 2 2 8 2" xfId="8543"/>
    <cellStyle name="SAPBEXunassignedItem 2 2 9" xfId="8544"/>
    <cellStyle name="SAPBEXunassignedItem 2 2 9 2" xfId="8545"/>
    <cellStyle name="SAPBEXunassignedItem 2 3" xfId="8546"/>
    <cellStyle name="SAPBEXunassignedItem 2 3 2" xfId="8547"/>
    <cellStyle name="SAPBEXunassignedItem 2 3 2 2" xfId="8548"/>
    <cellStyle name="SAPBEXunassignedItem 2 3 3" xfId="8549"/>
    <cellStyle name="SAPBEXunassignedItem 2 3 3 2" xfId="8550"/>
    <cellStyle name="SAPBEXunassignedItem 2 3 4" xfId="8551"/>
    <cellStyle name="SAPBEXunassignedItem 2 3 4 2" xfId="8552"/>
    <cellStyle name="SAPBEXunassignedItem 2 3 5" xfId="8553"/>
    <cellStyle name="SAPBEXunassignedItem 2 3 5 2" xfId="8554"/>
    <cellStyle name="SAPBEXunassignedItem 2 3 6" xfId="8555"/>
    <cellStyle name="SAPBEXunassignedItem 2 3 6 2" xfId="8556"/>
    <cellStyle name="SAPBEXunassignedItem 2 3 7" xfId="8557"/>
    <cellStyle name="SAPBEXunassignedItem 2 4" xfId="8558"/>
    <cellStyle name="SAPBEXunassignedItem 2 4 2" xfId="8559"/>
    <cellStyle name="SAPBEXunassignedItem 2 4 2 2" xfId="8560"/>
    <cellStyle name="SAPBEXunassignedItem 2 4 3" xfId="8561"/>
    <cellStyle name="SAPBEXunassignedItem 2 4 3 2" xfId="8562"/>
    <cellStyle name="SAPBEXunassignedItem 2 4 4" xfId="8563"/>
    <cellStyle name="SAPBEXunassignedItem 2 4 4 2" xfId="8564"/>
    <cellStyle name="SAPBEXunassignedItem 2 4 5" xfId="8565"/>
    <cellStyle name="SAPBEXunassignedItem 2 4 5 2" xfId="8566"/>
    <cellStyle name="SAPBEXunassignedItem 2 4 6" xfId="8567"/>
    <cellStyle name="SAPBEXunassignedItem 2 4 6 2" xfId="8568"/>
    <cellStyle name="SAPBEXunassignedItem 2 4 7" xfId="8569"/>
    <cellStyle name="SAPBEXunassignedItem 2 5" xfId="8570"/>
    <cellStyle name="SAPBEXunassignedItem 2 5 2" xfId="8571"/>
    <cellStyle name="SAPBEXunassignedItem 2 5 2 2" xfId="8572"/>
    <cellStyle name="SAPBEXunassignedItem 2 5 3" xfId="8573"/>
    <cellStyle name="SAPBEXunassignedItem 2 5 3 2" xfId="8574"/>
    <cellStyle name="SAPBEXunassignedItem 2 5 4" xfId="8575"/>
    <cellStyle name="SAPBEXunassignedItem 2 5 4 2" xfId="8576"/>
    <cellStyle name="SAPBEXunassignedItem 2 5 5" xfId="8577"/>
    <cellStyle name="SAPBEXunassignedItem 2 5 5 2" xfId="8578"/>
    <cellStyle name="SAPBEXunassignedItem 2 5 6" xfId="8579"/>
    <cellStyle name="SAPBEXunassignedItem 2 5 6 2" xfId="8580"/>
    <cellStyle name="SAPBEXunassignedItem 2 5 7" xfId="8581"/>
    <cellStyle name="SAPBEXunassignedItem 2 6" xfId="8582"/>
    <cellStyle name="SAPBEXunassignedItem 2 6 2" xfId="8583"/>
    <cellStyle name="SAPBEXunassignedItem 2 7" xfId="8584"/>
    <cellStyle name="SAPBEXunassignedItem 2 7 2" xfId="8585"/>
    <cellStyle name="SAPBEXunassignedItem 2 8" xfId="8586"/>
    <cellStyle name="SAPBEXunassignedItem 2 8 2" xfId="8587"/>
    <cellStyle name="SAPBEXunassignedItem 2 9" xfId="8588"/>
    <cellStyle name="SAPBEXunassignedItem 2 9 2" xfId="8589"/>
    <cellStyle name="SAPBEXunassignedItem 3" xfId="8590"/>
    <cellStyle name="SAPBEXunassignedItem 3 10" xfId="8591"/>
    <cellStyle name="SAPBEXunassignedItem 3 2" xfId="8592"/>
    <cellStyle name="SAPBEXunassignedItem 3 2 2" xfId="8593"/>
    <cellStyle name="SAPBEXunassignedItem 3 2 2 2" xfId="8594"/>
    <cellStyle name="SAPBEXunassignedItem 3 2 3" xfId="8595"/>
    <cellStyle name="SAPBEXunassignedItem 3 2 3 2" xfId="8596"/>
    <cellStyle name="SAPBEXunassignedItem 3 2 4" xfId="8597"/>
    <cellStyle name="SAPBEXunassignedItem 3 2 4 2" xfId="8598"/>
    <cellStyle name="SAPBEXunassignedItem 3 2 5" xfId="8599"/>
    <cellStyle name="SAPBEXunassignedItem 3 2 5 2" xfId="8600"/>
    <cellStyle name="SAPBEXunassignedItem 3 2 6" xfId="8601"/>
    <cellStyle name="SAPBEXunassignedItem 3 2 6 2" xfId="8602"/>
    <cellStyle name="SAPBEXunassignedItem 3 2 7" xfId="8603"/>
    <cellStyle name="SAPBEXunassignedItem 3 3" xfId="8604"/>
    <cellStyle name="SAPBEXunassignedItem 3 3 2" xfId="8605"/>
    <cellStyle name="SAPBEXunassignedItem 3 3 2 2" xfId="8606"/>
    <cellStyle name="SAPBEXunassignedItem 3 3 3" xfId="8607"/>
    <cellStyle name="SAPBEXunassignedItem 3 3 3 2" xfId="8608"/>
    <cellStyle name="SAPBEXunassignedItem 3 3 4" xfId="8609"/>
    <cellStyle name="SAPBEXunassignedItem 3 3 4 2" xfId="8610"/>
    <cellStyle name="SAPBEXunassignedItem 3 3 5" xfId="8611"/>
    <cellStyle name="SAPBEXunassignedItem 3 3 5 2" xfId="8612"/>
    <cellStyle name="SAPBEXunassignedItem 3 3 6" xfId="8613"/>
    <cellStyle name="SAPBEXunassignedItem 3 3 6 2" xfId="8614"/>
    <cellStyle name="SAPBEXunassignedItem 3 3 7" xfId="8615"/>
    <cellStyle name="SAPBEXunassignedItem 3 4" xfId="8616"/>
    <cellStyle name="SAPBEXunassignedItem 3 4 2" xfId="8617"/>
    <cellStyle name="SAPBEXunassignedItem 3 4 2 2" xfId="8618"/>
    <cellStyle name="SAPBEXunassignedItem 3 4 3" xfId="8619"/>
    <cellStyle name="SAPBEXunassignedItem 3 4 3 2" xfId="8620"/>
    <cellStyle name="SAPBEXunassignedItem 3 4 4" xfId="8621"/>
    <cellStyle name="SAPBEXunassignedItem 3 4 4 2" xfId="8622"/>
    <cellStyle name="SAPBEXunassignedItem 3 4 5" xfId="8623"/>
    <cellStyle name="SAPBEXunassignedItem 3 4 5 2" xfId="8624"/>
    <cellStyle name="SAPBEXunassignedItem 3 4 6" xfId="8625"/>
    <cellStyle name="SAPBEXunassignedItem 3 4 6 2" xfId="8626"/>
    <cellStyle name="SAPBEXunassignedItem 3 4 7" xfId="8627"/>
    <cellStyle name="SAPBEXunassignedItem 3 5" xfId="8628"/>
    <cellStyle name="SAPBEXunassignedItem 3 5 2" xfId="8629"/>
    <cellStyle name="SAPBEXunassignedItem 3 6" xfId="8630"/>
    <cellStyle name="SAPBEXunassignedItem 3 6 2" xfId="8631"/>
    <cellStyle name="SAPBEXunassignedItem 3 7" xfId="8632"/>
    <cellStyle name="SAPBEXunassignedItem 3 7 2" xfId="8633"/>
    <cellStyle name="SAPBEXunassignedItem 3 8" xfId="8634"/>
    <cellStyle name="SAPBEXunassignedItem 3 8 2" xfId="8635"/>
    <cellStyle name="SAPBEXunassignedItem 3 9" xfId="8636"/>
    <cellStyle name="SAPBEXunassignedItem 3 9 2" xfId="8637"/>
    <cellStyle name="SAPBEXunassignedItem 4" xfId="8638"/>
    <cellStyle name="SAPBEXunassignedItem 4 2" xfId="8639"/>
    <cellStyle name="SAPBEXunassignedItem 4 2 2" xfId="8640"/>
    <cellStyle name="SAPBEXunassignedItem 4 3" xfId="8641"/>
    <cellStyle name="SAPBEXunassignedItem 4 3 2" xfId="8642"/>
    <cellStyle name="SAPBEXunassignedItem 4 4" xfId="8643"/>
    <cellStyle name="SAPBEXunassignedItem 4 4 2" xfId="8644"/>
    <cellStyle name="SAPBEXunassignedItem 4 5" xfId="8645"/>
    <cellStyle name="SAPBEXunassignedItem 4 5 2" xfId="8646"/>
    <cellStyle name="SAPBEXunassignedItem 4 6" xfId="8647"/>
    <cellStyle name="SAPBEXunassignedItem 4 6 2" xfId="8648"/>
    <cellStyle name="SAPBEXunassignedItem 4 7" xfId="8649"/>
    <cellStyle name="SAPBEXunassignedItem 5" xfId="8650"/>
    <cellStyle name="SAPBEXunassignedItem 5 2" xfId="8651"/>
    <cellStyle name="SAPBEXunassignedItem 5 2 2" xfId="8652"/>
    <cellStyle name="SAPBEXunassignedItem 5 3" xfId="8653"/>
    <cellStyle name="SAPBEXunassignedItem 5 3 2" xfId="8654"/>
    <cellStyle name="SAPBEXunassignedItem 5 4" xfId="8655"/>
    <cellStyle name="SAPBEXunassignedItem 5 4 2" xfId="8656"/>
    <cellStyle name="SAPBEXunassignedItem 5 5" xfId="8657"/>
    <cellStyle name="SAPBEXunassignedItem 5 5 2" xfId="8658"/>
    <cellStyle name="SAPBEXunassignedItem 5 6" xfId="8659"/>
    <cellStyle name="SAPBEXunassignedItem 5 6 2" xfId="8660"/>
    <cellStyle name="SAPBEXunassignedItem 5 7" xfId="8661"/>
    <cellStyle name="SAPBEXunassignedItem 6" xfId="8662"/>
    <cellStyle name="SAPBEXunassignedItem 6 2" xfId="8663"/>
    <cellStyle name="SAPBEXunassignedItem 6 2 2" xfId="8664"/>
    <cellStyle name="SAPBEXunassignedItem 6 3" xfId="8665"/>
    <cellStyle name="SAPBEXunassignedItem 6 3 2" xfId="8666"/>
    <cellStyle name="SAPBEXunassignedItem 6 4" xfId="8667"/>
    <cellStyle name="SAPBEXunassignedItem 6 4 2" xfId="8668"/>
    <cellStyle name="SAPBEXunassignedItem 6 5" xfId="8669"/>
    <cellStyle name="SAPBEXunassignedItem 6 5 2" xfId="8670"/>
    <cellStyle name="SAPBEXunassignedItem 6 6" xfId="8671"/>
    <cellStyle name="SAPBEXunassignedItem 6 6 2" xfId="8672"/>
    <cellStyle name="SAPBEXunassignedItem 6 7" xfId="8673"/>
    <cellStyle name="SAPBEXunassignedItem 7" xfId="8674"/>
    <cellStyle name="SAPBEXunassignedItem 7 2" xfId="8675"/>
    <cellStyle name="SAPBEXunassignedItem 8" xfId="8676"/>
    <cellStyle name="SAPBEXunassignedItem 8 2" xfId="8677"/>
    <cellStyle name="SAPBEXunassignedItem 9" xfId="8678"/>
    <cellStyle name="SAPBEXunassignedItem 9 2" xfId="8679"/>
    <cellStyle name="SAPBEXundefined" xfId="491"/>
    <cellStyle name="SAPBEXundefined 10" xfId="8680"/>
    <cellStyle name="SAPBEXundefined 10 2" xfId="8681"/>
    <cellStyle name="SAPBEXundefined 11" xfId="8682"/>
    <cellStyle name="SAPBEXundefined 12" xfId="8683"/>
    <cellStyle name="SAPBEXundefined 13" xfId="8684"/>
    <cellStyle name="SAPBEXundefined 14" xfId="8685"/>
    <cellStyle name="SAPBEXundefined 15" xfId="8686"/>
    <cellStyle name="SAPBEXundefined 2" xfId="8687"/>
    <cellStyle name="SAPBEXundefined 2 10" xfId="8688"/>
    <cellStyle name="SAPBEXundefined 2 11" xfId="8689"/>
    <cellStyle name="SAPBEXundefined 2 12" xfId="8690"/>
    <cellStyle name="SAPBEXundefined 2 13" xfId="8691"/>
    <cellStyle name="SAPBEXundefined 2 14" xfId="8692"/>
    <cellStyle name="SAPBEXundefined 2 2" xfId="8693"/>
    <cellStyle name="SAPBEXundefined 2 2 10" xfId="8694"/>
    <cellStyle name="SAPBEXundefined 2 2 2" xfId="8695"/>
    <cellStyle name="SAPBEXundefined 2 2 2 2" xfId="8696"/>
    <cellStyle name="SAPBEXundefined 2 2 2 2 2" xfId="8697"/>
    <cellStyle name="SAPBEXundefined 2 2 2 3" xfId="8698"/>
    <cellStyle name="SAPBEXundefined 2 2 2 3 2" xfId="8699"/>
    <cellStyle name="SAPBEXundefined 2 2 2 4" xfId="8700"/>
    <cellStyle name="SAPBEXundefined 2 2 2 4 2" xfId="8701"/>
    <cellStyle name="SAPBEXundefined 2 2 2 5" xfId="8702"/>
    <cellStyle name="SAPBEXundefined 2 2 2 5 2" xfId="8703"/>
    <cellStyle name="SAPBEXundefined 2 2 2 6" xfId="8704"/>
    <cellStyle name="SAPBEXundefined 2 2 2 6 2" xfId="8705"/>
    <cellStyle name="SAPBEXundefined 2 2 2 7" xfId="8706"/>
    <cellStyle name="SAPBEXundefined 2 2 3" xfId="8707"/>
    <cellStyle name="SAPBEXundefined 2 2 3 2" xfId="8708"/>
    <cellStyle name="SAPBEXundefined 2 2 3 2 2" xfId="8709"/>
    <cellStyle name="SAPBEXundefined 2 2 3 3" xfId="8710"/>
    <cellStyle name="SAPBEXundefined 2 2 3 3 2" xfId="8711"/>
    <cellStyle name="SAPBEXundefined 2 2 3 4" xfId="8712"/>
    <cellStyle name="SAPBEXundefined 2 2 3 4 2" xfId="8713"/>
    <cellStyle name="SAPBEXundefined 2 2 3 5" xfId="8714"/>
    <cellStyle name="SAPBEXundefined 2 2 3 5 2" xfId="8715"/>
    <cellStyle name="SAPBEXundefined 2 2 3 6" xfId="8716"/>
    <cellStyle name="SAPBEXundefined 2 2 3 6 2" xfId="8717"/>
    <cellStyle name="SAPBEXundefined 2 2 3 7" xfId="8718"/>
    <cellStyle name="SAPBEXundefined 2 2 4" xfId="8719"/>
    <cellStyle name="SAPBEXundefined 2 2 4 2" xfId="8720"/>
    <cellStyle name="SAPBEXundefined 2 2 4 2 2" xfId="8721"/>
    <cellStyle name="SAPBEXundefined 2 2 4 3" xfId="8722"/>
    <cellStyle name="SAPBEXundefined 2 2 4 3 2" xfId="8723"/>
    <cellStyle name="SAPBEXundefined 2 2 4 4" xfId="8724"/>
    <cellStyle name="SAPBEXundefined 2 2 4 4 2" xfId="8725"/>
    <cellStyle name="SAPBEXundefined 2 2 4 5" xfId="8726"/>
    <cellStyle name="SAPBEXundefined 2 2 4 5 2" xfId="8727"/>
    <cellStyle name="SAPBEXundefined 2 2 4 6" xfId="8728"/>
    <cellStyle name="SAPBEXundefined 2 2 4 6 2" xfId="8729"/>
    <cellStyle name="SAPBEXundefined 2 2 4 7" xfId="8730"/>
    <cellStyle name="SAPBEXundefined 2 2 5" xfId="8731"/>
    <cellStyle name="SAPBEXundefined 2 2 5 2" xfId="8732"/>
    <cellStyle name="SAPBEXundefined 2 2 6" xfId="8733"/>
    <cellStyle name="SAPBEXundefined 2 2 6 2" xfId="8734"/>
    <cellStyle name="SAPBEXundefined 2 2 7" xfId="8735"/>
    <cellStyle name="SAPBEXundefined 2 2 7 2" xfId="8736"/>
    <cellStyle name="SAPBEXundefined 2 2 8" xfId="8737"/>
    <cellStyle name="SAPBEXundefined 2 2 8 2" xfId="8738"/>
    <cellStyle name="SAPBEXundefined 2 2 9" xfId="8739"/>
    <cellStyle name="SAPBEXundefined 2 2 9 2" xfId="8740"/>
    <cellStyle name="SAPBEXundefined 2 3" xfId="8741"/>
    <cellStyle name="SAPBEXundefined 2 3 2" xfId="8742"/>
    <cellStyle name="SAPBEXundefined 2 3 2 2" xfId="8743"/>
    <cellStyle name="SAPBEXundefined 2 3 3" xfId="8744"/>
    <cellStyle name="SAPBEXundefined 2 3 3 2" xfId="8745"/>
    <cellStyle name="SAPBEXundefined 2 3 4" xfId="8746"/>
    <cellStyle name="SAPBEXundefined 2 3 4 2" xfId="8747"/>
    <cellStyle name="SAPBEXundefined 2 3 5" xfId="8748"/>
    <cellStyle name="SAPBEXundefined 2 3 5 2" xfId="8749"/>
    <cellStyle name="SAPBEXundefined 2 3 6" xfId="8750"/>
    <cellStyle name="SAPBEXundefined 2 3 6 2" xfId="8751"/>
    <cellStyle name="SAPBEXundefined 2 3 7" xfId="8752"/>
    <cellStyle name="SAPBEXundefined 2 4" xfId="8753"/>
    <cellStyle name="SAPBEXundefined 2 4 2" xfId="8754"/>
    <cellStyle name="SAPBEXundefined 2 4 2 2" xfId="8755"/>
    <cellStyle name="SAPBEXundefined 2 4 3" xfId="8756"/>
    <cellStyle name="SAPBEXundefined 2 4 3 2" xfId="8757"/>
    <cellStyle name="SAPBEXundefined 2 4 4" xfId="8758"/>
    <cellStyle name="SAPBEXundefined 2 4 4 2" xfId="8759"/>
    <cellStyle name="SAPBEXundefined 2 4 5" xfId="8760"/>
    <cellStyle name="SAPBEXundefined 2 4 5 2" xfId="8761"/>
    <cellStyle name="SAPBEXundefined 2 4 6" xfId="8762"/>
    <cellStyle name="SAPBEXundefined 2 4 6 2" xfId="8763"/>
    <cellStyle name="SAPBEXundefined 2 4 7" xfId="8764"/>
    <cellStyle name="SAPBEXundefined 2 5" xfId="8765"/>
    <cellStyle name="SAPBEXundefined 2 5 2" xfId="8766"/>
    <cellStyle name="SAPBEXundefined 2 5 2 2" xfId="8767"/>
    <cellStyle name="SAPBEXundefined 2 5 3" xfId="8768"/>
    <cellStyle name="SAPBEXundefined 2 5 3 2" xfId="8769"/>
    <cellStyle name="SAPBEXundefined 2 5 4" xfId="8770"/>
    <cellStyle name="SAPBEXundefined 2 5 4 2" xfId="8771"/>
    <cellStyle name="SAPBEXundefined 2 5 5" xfId="8772"/>
    <cellStyle name="SAPBEXundefined 2 5 5 2" xfId="8773"/>
    <cellStyle name="SAPBEXundefined 2 5 6" xfId="8774"/>
    <cellStyle name="SAPBEXundefined 2 5 6 2" xfId="8775"/>
    <cellStyle name="SAPBEXundefined 2 5 7" xfId="8776"/>
    <cellStyle name="SAPBEXundefined 2 6" xfId="8777"/>
    <cellStyle name="SAPBEXundefined 2 6 2" xfId="8778"/>
    <cellStyle name="SAPBEXundefined 2 7" xfId="8779"/>
    <cellStyle name="SAPBEXundefined 2 7 2" xfId="8780"/>
    <cellStyle name="SAPBEXundefined 2 8" xfId="8781"/>
    <cellStyle name="SAPBEXundefined 2 8 2" xfId="8782"/>
    <cellStyle name="SAPBEXundefined 2 9" xfId="8783"/>
    <cellStyle name="SAPBEXundefined 2 9 2" xfId="8784"/>
    <cellStyle name="SAPBEXundefined 3" xfId="8785"/>
    <cellStyle name="SAPBEXundefined 3 10" xfId="8786"/>
    <cellStyle name="SAPBEXundefined 3 2" xfId="8787"/>
    <cellStyle name="SAPBEXundefined 3 2 2" xfId="8788"/>
    <cellStyle name="SAPBEXundefined 3 2 2 2" xfId="8789"/>
    <cellStyle name="SAPBEXundefined 3 2 3" xfId="8790"/>
    <cellStyle name="SAPBEXundefined 3 2 3 2" xfId="8791"/>
    <cellStyle name="SAPBEXundefined 3 2 4" xfId="8792"/>
    <cellStyle name="SAPBEXundefined 3 2 4 2" xfId="8793"/>
    <cellStyle name="SAPBEXundefined 3 2 5" xfId="8794"/>
    <cellStyle name="SAPBEXundefined 3 2 5 2" xfId="8795"/>
    <cellStyle name="SAPBEXundefined 3 2 6" xfId="8796"/>
    <cellStyle name="SAPBEXundefined 3 2 6 2" xfId="8797"/>
    <cellStyle name="SAPBEXundefined 3 2 7" xfId="8798"/>
    <cellStyle name="SAPBEXundefined 3 3" xfId="8799"/>
    <cellStyle name="SAPBEXundefined 3 3 2" xfId="8800"/>
    <cellStyle name="SAPBEXundefined 3 3 2 2" xfId="8801"/>
    <cellStyle name="SAPBEXundefined 3 3 3" xfId="8802"/>
    <cellStyle name="SAPBEXundefined 3 3 3 2" xfId="8803"/>
    <cellStyle name="SAPBEXundefined 3 3 4" xfId="8804"/>
    <cellStyle name="SAPBEXundefined 3 3 4 2" xfId="8805"/>
    <cellStyle name="SAPBEXundefined 3 3 5" xfId="8806"/>
    <cellStyle name="SAPBEXundefined 3 3 5 2" xfId="8807"/>
    <cellStyle name="SAPBEXundefined 3 3 6" xfId="8808"/>
    <cellStyle name="SAPBEXundefined 3 3 6 2" xfId="8809"/>
    <cellStyle name="SAPBEXundefined 3 3 7" xfId="8810"/>
    <cellStyle name="SAPBEXundefined 3 4" xfId="8811"/>
    <cellStyle name="SAPBEXundefined 3 4 2" xfId="8812"/>
    <cellStyle name="SAPBEXundefined 3 4 2 2" xfId="8813"/>
    <cellStyle name="SAPBEXundefined 3 4 3" xfId="8814"/>
    <cellStyle name="SAPBEXundefined 3 4 3 2" xfId="8815"/>
    <cellStyle name="SAPBEXundefined 3 4 4" xfId="8816"/>
    <cellStyle name="SAPBEXundefined 3 4 4 2" xfId="8817"/>
    <cellStyle name="SAPBEXundefined 3 4 5" xfId="8818"/>
    <cellStyle name="SAPBEXundefined 3 4 5 2" xfId="8819"/>
    <cellStyle name="SAPBEXundefined 3 4 6" xfId="8820"/>
    <cellStyle name="SAPBEXundefined 3 4 6 2" xfId="8821"/>
    <cellStyle name="SAPBEXundefined 3 4 7" xfId="8822"/>
    <cellStyle name="SAPBEXundefined 3 5" xfId="8823"/>
    <cellStyle name="SAPBEXundefined 3 5 2" xfId="8824"/>
    <cellStyle name="SAPBEXundefined 3 6" xfId="8825"/>
    <cellStyle name="SAPBEXundefined 3 6 2" xfId="8826"/>
    <cellStyle name="SAPBEXundefined 3 7" xfId="8827"/>
    <cellStyle name="SAPBEXundefined 3 7 2" xfId="8828"/>
    <cellStyle name="SAPBEXundefined 3 8" xfId="8829"/>
    <cellStyle name="SAPBEXundefined 3 8 2" xfId="8830"/>
    <cellStyle name="SAPBEXundefined 3 9" xfId="8831"/>
    <cellStyle name="SAPBEXundefined 3 9 2" xfId="8832"/>
    <cellStyle name="SAPBEXundefined 4" xfId="8833"/>
    <cellStyle name="SAPBEXundefined 4 2" xfId="8834"/>
    <cellStyle name="SAPBEXundefined 4 2 2" xfId="8835"/>
    <cellStyle name="SAPBEXundefined 4 3" xfId="8836"/>
    <cellStyle name="SAPBEXundefined 4 3 2" xfId="8837"/>
    <cellStyle name="SAPBEXundefined 4 4" xfId="8838"/>
    <cellStyle name="SAPBEXundefined 4 4 2" xfId="8839"/>
    <cellStyle name="SAPBEXundefined 4 5" xfId="8840"/>
    <cellStyle name="SAPBEXundefined 4 5 2" xfId="8841"/>
    <cellStyle name="SAPBEXundefined 4 6" xfId="8842"/>
    <cellStyle name="SAPBEXundefined 4 6 2" xfId="8843"/>
    <cellStyle name="SAPBEXundefined 4 7" xfId="8844"/>
    <cellStyle name="SAPBEXundefined 5" xfId="8845"/>
    <cellStyle name="SAPBEXundefined 5 2" xfId="8846"/>
    <cellStyle name="SAPBEXundefined 5 2 2" xfId="8847"/>
    <cellStyle name="SAPBEXundefined 5 3" xfId="8848"/>
    <cellStyle name="SAPBEXundefined 5 3 2" xfId="8849"/>
    <cellStyle name="SAPBEXundefined 5 4" xfId="8850"/>
    <cellStyle name="SAPBEXundefined 5 4 2" xfId="8851"/>
    <cellStyle name="SAPBEXundefined 5 5" xfId="8852"/>
    <cellStyle name="SAPBEXundefined 5 5 2" xfId="8853"/>
    <cellStyle name="SAPBEXundefined 5 6" xfId="8854"/>
    <cellStyle name="SAPBEXundefined 5 6 2" xfId="8855"/>
    <cellStyle name="SAPBEXundefined 5 7" xfId="8856"/>
    <cellStyle name="SAPBEXundefined 6" xfId="8857"/>
    <cellStyle name="SAPBEXundefined 6 2" xfId="8858"/>
    <cellStyle name="SAPBEXundefined 6 2 2" xfId="8859"/>
    <cellStyle name="SAPBEXundefined 6 3" xfId="8860"/>
    <cellStyle name="SAPBEXundefined 6 3 2" xfId="8861"/>
    <cellStyle name="SAPBEXundefined 6 4" xfId="8862"/>
    <cellStyle name="SAPBEXundefined 6 4 2" xfId="8863"/>
    <cellStyle name="SAPBEXundefined 6 5" xfId="8864"/>
    <cellStyle name="SAPBEXundefined 6 5 2" xfId="8865"/>
    <cellStyle name="SAPBEXundefined 6 6" xfId="8866"/>
    <cellStyle name="SAPBEXundefined 6 6 2" xfId="8867"/>
    <cellStyle name="SAPBEXundefined 6 7" xfId="8868"/>
    <cellStyle name="SAPBEXundefined 7" xfId="8869"/>
    <cellStyle name="SAPBEXundefined 7 2" xfId="8870"/>
    <cellStyle name="SAPBEXundefined 8" xfId="8871"/>
    <cellStyle name="SAPBEXundefined 8 2" xfId="8872"/>
    <cellStyle name="SAPBEXundefined 9" xfId="8873"/>
    <cellStyle name="SAPBEXundefined 9 2" xfId="8874"/>
    <cellStyle name="Section Heading-Large" xfId="492"/>
    <cellStyle name="Section Heading-Small" xfId="493"/>
    <cellStyle name="SEM-BPS-head" xfId="494"/>
    <cellStyle name="SEM-BPS-headdata" xfId="495"/>
    <cellStyle name="SEM-BPS-headkey" xfId="496"/>
    <cellStyle name="SEM-BPS-input-on" xfId="497"/>
    <cellStyle name="SEM-BPS-key" xfId="498"/>
    <cellStyle name="Sheet Title" xfId="8875"/>
    <cellStyle name="Style 1" xfId="499"/>
    <cellStyle name="SubHeader" xfId="8876"/>
    <cellStyle name="SubHeader 2" xfId="8877"/>
    <cellStyle name="SubHeader 3" xfId="8878"/>
    <cellStyle name="SubHeader 4" xfId="8879"/>
    <cellStyle name="SubHeader 5" xfId="8880"/>
    <cellStyle name="Subtotal" xfId="10365"/>
    <cellStyle name="SubTotalNumber" xfId="8881"/>
    <cellStyle name="SubTotalNumber 10" xfId="8882"/>
    <cellStyle name="SubTotalNumber 10 2" xfId="8883"/>
    <cellStyle name="SubTotalNumber 10 2 2" xfId="8884"/>
    <cellStyle name="SubTotalNumber 10 3" xfId="8885"/>
    <cellStyle name="SubTotalNumber 10 3 2" xfId="8886"/>
    <cellStyle name="SubTotalNumber 10 4" xfId="8887"/>
    <cellStyle name="SubTotalNumber 10 4 2" xfId="8888"/>
    <cellStyle name="SubTotalNumber 10 5" xfId="8889"/>
    <cellStyle name="SubTotalNumber 10 5 2" xfId="8890"/>
    <cellStyle name="SubTotalNumber 10 6" xfId="8891"/>
    <cellStyle name="SubTotalNumber 10 6 2" xfId="8892"/>
    <cellStyle name="SubTotalNumber 10 7" xfId="8893"/>
    <cellStyle name="SubTotalNumber 11" xfId="8894"/>
    <cellStyle name="SubTotalNumber 11 2" xfId="8895"/>
    <cellStyle name="SubTotalNumber 11 2 2" xfId="8896"/>
    <cellStyle name="SubTotalNumber 11 3" xfId="8897"/>
    <cellStyle name="SubTotalNumber 11 3 2" xfId="8898"/>
    <cellStyle name="SubTotalNumber 11 4" xfId="8899"/>
    <cellStyle name="SubTotalNumber 11 4 2" xfId="8900"/>
    <cellStyle name="SubTotalNumber 11 5" xfId="8901"/>
    <cellStyle name="SubTotalNumber 11 5 2" xfId="8902"/>
    <cellStyle name="SubTotalNumber 11 6" xfId="8903"/>
    <cellStyle name="SubTotalNumber 11 6 2" xfId="8904"/>
    <cellStyle name="SubTotalNumber 11 7" xfId="8905"/>
    <cellStyle name="SubTotalNumber 12" xfId="8906"/>
    <cellStyle name="SubTotalNumber 12 2" xfId="8907"/>
    <cellStyle name="SubTotalNumber 13" xfId="8908"/>
    <cellStyle name="SubTotalNumber 13 2" xfId="8909"/>
    <cellStyle name="SubTotalNumber 14" xfId="8910"/>
    <cellStyle name="SubTotalNumber 14 2" xfId="8911"/>
    <cellStyle name="SubTotalNumber 15" xfId="8912"/>
    <cellStyle name="SubTotalNumber 15 2" xfId="8913"/>
    <cellStyle name="SubTotalNumber 16" xfId="8914"/>
    <cellStyle name="SubTotalNumber 17" xfId="8915"/>
    <cellStyle name="SubTotalNumber 18" xfId="8916"/>
    <cellStyle name="SubTotalNumber 19" xfId="8917"/>
    <cellStyle name="SubTotalNumber 2" xfId="8918"/>
    <cellStyle name="SubTotalNumber 2 10" xfId="8919"/>
    <cellStyle name="SubTotalNumber 2 10 2" xfId="8920"/>
    <cellStyle name="SubTotalNumber 2 11" xfId="8921"/>
    <cellStyle name="SubTotalNumber 2 12" xfId="8922"/>
    <cellStyle name="SubTotalNumber 2 13" xfId="8923"/>
    <cellStyle name="SubTotalNumber 2 14" xfId="8924"/>
    <cellStyle name="SubTotalNumber 2 15" xfId="8925"/>
    <cellStyle name="SubTotalNumber 2 2" xfId="8926"/>
    <cellStyle name="SubTotalNumber 2 2 10" xfId="8927"/>
    <cellStyle name="SubTotalNumber 2 2 11" xfId="8928"/>
    <cellStyle name="SubTotalNumber 2 2 12" xfId="8929"/>
    <cellStyle name="SubTotalNumber 2 2 13" xfId="8930"/>
    <cellStyle name="SubTotalNumber 2 2 14" xfId="8931"/>
    <cellStyle name="SubTotalNumber 2 2 2" xfId="8932"/>
    <cellStyle name="SubTotalNumber 2 2 2 10" xfId="8933"/>
    <cellStyle name="SubTotalNumber 2 2 2 2" xfId="8934"/>
    <cellStyle name="SubTotalNumber 2 2 2 2 2" xfId="8935"/>
    <cellStyle name="SubTotalNumber 2 2 2 2 2 2" xfId="8936"/>
    <cellStyle name="SubTotalNumber 2 2 2 2 3" xfId="8937"/>
    <cellStyle name="SubTotalNumber 2 2 2 2 3 2" xfId="8938"/>
    <cellStyle name="SubTotalNumber 2 2 2 2 4" xfId="8939"/>
    <cellStyle name="SubTotalNumber 2 2 2 2 4 2" xfId="8940"/>
    <cellStyle name="SubTotalNumber 2 2 2 2 5" xfId="8941"/>
    <cellStyle name="SubTotalNumber 2 2 2 2 5 2" xfId="8942"/>
    <cellStyle name="SubTotalNumber 2 2 2 2 6" xfId="8943"/>
    <cellStyle name="SubTotalNumber 2 2 2 2 6 2" xfId="8944"/>
    <cellStyle name="SubTotalNumber 2 2 2 2 7" xfId="8945"/>
    <cellStyle name="SubTotalNumber 2 2 2 3" xfId="8946"/>
    <cellStyle name="SubTotalNumber 2 2 2 3 2" xfId="8947"/>
    <cellStyle name="SubTotalNumber 2 2 2 3 2 2" xfId="8948"/>
    <cellStyle name="SubTotalNumber 2 2 2 3 3" xfId="8949"/>
    <cellStyle name="SubTotalNumber 2 2 2 3 3 2" xfId="8950"/>
    <cellStyle name="SubTotalNumber 2 2 2 3 4" xfId="8951"/>
    <cellStyle name="SubTotalNumber 2 2 2 3 4 2" xfId="8952"/>
    <cellStyle name="SubTotalNumber 2 2 2 3 5" xfId="8953"/>
    <cellStyle name="SubTotalNumber 2 2 2 3 5 2" xfId="8954"/>
    <cellStyle name="SubTotalNumber 2 2 2 3 6" xfId="8955"/>
    <cellStyle name="SubTotalNumber 2 2 2 3 6 2" xfId="8956"/>
    <cellStyle name="SubTotalNumber 2 2 2 3 7" xfId="8957"/>
    <cellStyle name="SubTotalNumber 2 2 2 4" xfId="8958"/>
    <cellStyle name="SubTotalNumber 2 2 2 4 2" xfId="8959"/>
    <cellStyle name="SubTotalNumber 2 2 2 4 2 2" xfId="8960"/>
    <cellStyle name="SubTotalNumber 2 2 2 4 3" xfId="8961"/>
    <cellStyle name="SubTotalNumber 2 2 2 4 3 2" xfId="8962"/>
    <cellStyle name="SubTotalNumber 2 2 2 4 4" xfId="8963"/>
    <cellStyle name="SubTotalNumber 2 2 2 4 4 2" xfId="8964"/>
    <cellStyle name="SubTotalNumber 2 2 2 4 5" xfId="8965"/>
    <cellStyle name="SubTotalNumber 2 2 2 4 5 2" xfId="8966"/>
    <cellStyle name="SubTotalNumber 2 2 2 4 6" xfId="8967"/>
    <cellStyle name="SubTotalNumber 2 2 2 4 6 2" xfId="8968"/>
    <cellStyle name="SubTotalNumber 2 2 2 4 7" xfId="8969"/>
    <cellStyle name="SubTotalNumber 2 2 2 5" xfId="8970"/>
    <cellStyle name="SubTotalNumber 2 2 2 5 2" xfId="8971"/>
    <cellStyle name="SubTotalNumber 2 2 2 6" xfId="8972"/>
    <cellStyle name="SubTotalNumber 2 2 2 6 2" xfId="8973"/>
    <cellStyle name="SubTotalNumber 2 2 2 7" xfId="8974"/>
    <cellStyle name="SubTotalNumber 2 2 2 7 2" xfId="8975"/>
    <cellStyle name="SubTotalNumber 2 2 2 8" xfId="8976"/>
    <cellStyle name="SubTotalNumber 2 2 2 8 2" xfId="8977"/>
    <cellStyle name="SubTotalNumber 2 2 2 9" xfId="8978"/>
    <cellStyle name="SubTotalNumber 2 2 2 9 2" xfId="8979"/>
    <cellStyle name="SubTotalNumber 2 2 3" xfId="8980"/>
    <cellStyle name="SubTotalNumber 2 2 3 2" xfId="8981"/>
    <cellStyle name="SubTotalNumber 2 2 3 2 2" xfId="8982"/>
    <cellStyle name="SubTotalNumber 2 2 3 3" xfId="8983"/>
    <cellStyle name="SubTotalNumber 2 2 3 3 2" xfId="8984"/>
    <cellStyle name="SubTotalNumber 2 2 3 4" xfId="8985"/>
    <cellStyle name="SubTotalNumber 2 2 3 4 2" xfId="8986"/>
    <cellStyle name="SubTotalNumber 2 2 3 5" xfId="8987"/>
    <cellStyle name="SubTotalNumber 2 2 3 5 2" xfId="8988"/>
    <cellStyle name="SubTotalNumber 2 2 3 6" xfId="8989"/>
    <cellStyle name="SubTotalNumber 2 2 3 6 2" xfId="8990"/>
    <cellStyle name="SubTotalNumber 2 2 3 7" xfId="8991"/>
    <cellStyle name="SubTotalNumber 2 2 4" xfId="8992"/>
    <cellStyle name="SubTotalNumber 2 2 4 2" xfId="8993"/>
    <cellStyle name="SubTotalNumber 2 2 4 2 2" xfId="8994"/>
    <cellStyle name="SubTotalNumber 2 2 4 3" xfId="8995"/>
    <cellStyle name="SubTotalNumber 2 2 4 3 2" xfId="8996"/>
    <cellStyle name="SubTotalNumber 2 2 4 4" xfId="8997"/>
    <cellStyle name="SubTotalNumber 2 2 4 4 2" xfId="8998"/>
    <cellStyle name="SubTotalNumber 2 2 4 5" xfId="8999"/>
    <cellStyle name="SubTotalNumber 2 2 4 5 2" xfId="9000"/>
    <cellStyle name="SubTotalNumber 2 2 4 6" xfId="9001"/>
    <cellStyle name="SubTotalNumber 2 2 4 6 2" xfId="9002"/>
    <cellStyle name="SubTotalNumber 2 2 4 7" xfId="9003"/>
    <cellStyle name="SubTotalNumber 2 2 5" xfId="9004"/>
    <cellStyle name="SubTotalNumber 2 2 5 2" xfId="9005"/>
    <cellStyle name="SubTotalNumber 2 2 5 2 2" xfId="9006"/>
    <cellStyle name="SubTotalNumber 2 2 5 3" xfId="9007"/>
    <cellStyle name="SubTotalNumber 2 2 5 3 2" xfId="9008"/>
    <cellStyle name="SubTotalNumber 2 2 5 4" xfId="9009"/>
    <cellStyle name="SubTotalNumber 2 2 5 4 2" xfId="9010"/>
    <cellStyle name="SubTotalNumber 2 2 5 5" xfId="9011"/>
    <cellStyle name="SubTotalNumber 2 2 5 5 2" xfId="9012"/>
    <cellStyle name="SubTotalNumber 2 2 5 6" xfId="9013"/>
    <cellStyle name="SubTotalNumber 2 2 5 6 2" xfId="9014"/>
    <cellStyle name="SubTotalNumber 2 2 5 7" xfId="9015"/>
    <cellStyle name="SubTotalNumber 2 2 6" xfId="9016"/>
    <cellStyle name="SubTotalNumber 2 2 6 2" xfId="9017"/>
    <cellStyle name="SubTotalNumber 2 2 7" xfId="9018"/>
    <cellStyle name="SubTotalNumber 2 2 7 2" xfId="9019"/>
    <cellStyle name="SubTotalNumber 2 2 8" xfId="9020"/>
    <cellStyle name="SubTotalNumber 2 2 8 2" xfId="9021"/>
    <cellStyle name="SubTotalNumber 2 2 9" xfId="9022"/>
    <cellStyle name="SubTotalNumber 2 2 9 2" xfId="9023"/>
    <cellStyle name="SubTotalNumber 2 3" xfId="9024"/>
    <cellStyle name="SubTotalNumber 2 3 10" xfId="9025"/>
    <cellStyle name="SubTotalNumber 2 3 2" xfId="9026"/>
    <cellStyle name="SubTotalNumber 2 3 2 2" xfId="9027"/>
    <cellStyle name="SubTotalNumber 2 3 2 2 2" xfId="9028"/>
    <cellStyle name="SubTotalNumber 2 3 2 3" xfId="9029"/>
    <cellStyle name="SubTotalNumber 2 3 2 3 2" xfId="9030"/>
    <cellStyle name="SubTotalNumber 2 3 2 4" xfId="9031"/>
    <cellStyle name="SubTotalNumber 2 3 2 4 2" xfId="9032"/>
    <cellStyle name="SubTotalNumber 2 3 2 5" xfId="9033"/>
    <cellStyle name="SubTotalNumber 2 3 2 5 2" xfId="9034"/>
    <cellStyle name="SubTotalNumber 2 3 2 6" xfId="9035"/>
    <cellStyle name="SubTotalNumber 2 3 2 6 2" xfId="9036"/>
    <cellStyle name="SubTotalNumber 2 3 2 7" xfId="9037"/>
    <cellStyle name="SubTotalNumber 2 3 3" xfId="9038"/>
    <cellStyle name="SubTotalNumber 2 3 3 2" xfId="9039"/>
    <cellStyle name="SubTotalNumber 2 3 3 2 2" xfId="9040"/>
    <cellStyle name="SubTotalNumber 2 3 3 3" xfId="9041"/>
    <cellStyle name="SubTotalNumber 2 3 3 3 2" xfId="9042"/>
    <cellStyle name="SubTotalNumber 2 3 3 4" xfId="9043"/>
    <cellStyle name="SubTotalNumber 2 3 3 4 2" xfId="9044"/>
    <cellStyle name="SubTotalNumber 2 3 3 5" xfId="9045"/>
    <cellStyle name="SubTotalNumber 2 3 3 5 2" xfId="9046"/>
    <cellStyle name="SubTotalNumber 2 3 3 6" xfId="9047"/>
    <cellStyle name="SubTotalNumber 2 3 3 6 2" xfId="9048"/>
    <cellStyle name="SubTotalNumber 2 3 3 7" xfId="9049"/>
    <cellStyle name="SubTotalNumber 2 3 4" xfId="9050"/>
    <cellStyle name="SubTotalNumber 2 3 4 2" xfId="9051"/>
    <cellStyle name="SubTotalNumber 2 3 4 2 2" xfId="9052"/>
    <cellStyle name="SubTotalNumber 2 3 4 3" xfId="9053"/>
    <cellStyle name="SubTotalNumber 2 3 4 3 2" xfId="9054"/>
    <cellStyle name="SubTotalNumber 2 3 4 4" xfId="9055"/>
    <cellStyle name="SubTotalNumber 2 3 4 4 2" xfId="9056"/>
    <cellStyle name="SubTotalNumber 2 3 4 5" xfId="9057"/>
    <cellStyle name="SubTotalNumber 2 3 4 5 2" xfId="9058"/>
    <cellStyle name="SubTotalNumber 2 3 4 6" xfId="9059"/>
    <cellStyle name="SubTotalNumber 2 3 4 6 2" xfId="9060"/>
    <cellStyle name="SubTotalNumber 2 3 4 7" xfId="9061"/>
    <cellStyle name="SubTotalNumber 2 3 5" xfId="9062"/>
    <cellStyle name="SubTotalNumber 2 3 5 2" xfId="9063"/>
    <cellStyle name="SubTotalNumber 2 3 6" xfId="9064"/>
    <cellStyle name="SubTotalNumber 2 3 6 2" xfId="9065"/>
    <cellStyle name="SubTotalNumber 2 3 7" xfId="9066"/>
    <cellStyle name="SubTotalNumber 2 3 7 2" xfId="9067"/>
    <cellStyle name="SubTotalNumber 2 3 8" xfId="9068"/>
    <cellStyle name="SubTotalNumber 2 3 8 2" xfId="9069"/>
    <cellStyle name="SubTotalNumber 2 3 9" xfId="9070"/>
    <cellStyle name="SubTotalNumber 2 3 9 2" xfId="9071"/>
    <cellStyle name="SubTotalNumber 2 4" xfId="9072"/>
    <cellStyle name="SubTotalNumber 2 4 2" xfId="9073"/>
    <cellStyle name="SubTotalNumber 2 4 2 2" xfId="9074"/>
    <cellStyle name="SubTotalNumber 2 4 3" xfId="9075"/>
    <cellStyle name="SubTotalNumber 2 4 3 2" xfId="9076"/>
    <cellStyle name="SubTotalNumber 2 4 4" xfId="9077"/>
    <cellStyle name="SubTotalNumber 2 4 4 2" xfId="9078"/>
    <cellStyle name="SubTotalNumber 2 4 5" xfId="9079"/>
    <cellStyle name="SubTotalNumber 2 4 5 2" xfId="9080"/>
    <cellStyle name="SubTotalNumber 2 4 6" xfId="9081"/>
    <cellStyle name="SubTotalNumber 2 4 6 2" xfId="9082"/>
    <cellStyle name="SubTotalNumber 2 4 7" xfId="9083"/>
    <cellStyle name="SubTotalNumber 2 5" xfId="9084"/>
    <cellStyle name="SubTotalNumber 2 5 2" xfId="9085"/>
    <cellStyle name="SubTotalNumber 2 5 2 2" xfId="9086"/>
    <cellStyle name="SubTotalNumber 2 5 3" xfId="9087"/>
    <cellStyle name="SubTotalNumber 2 5 3 2" xfId="9088"/>
    <cellStyle name="SubTotalNumber 2 5 4" xfId="9089"/>
    <cellStyle name="SubTotalNumber 2 5 4 2" xfId="9090"/>
    <cellStyle name="SubTotalNumber 2 5 5" xfId="9091"/>
    <cellStyle name="SubTotalNumber 2 5 5 2" xfId="9092"/>
    <cellStyle name="SubTotalNumber 2 5 6" xfId="9093"/>
    <cellStyle name="SubTotalNumber 2 5 6 2" xfId="9094"/>
    <cellStyle name="SubTotalNumber 2 5 7" xfId="9095"/>
    <cellStyle name="SubTotalNumber 2 6" xfId="9096"/>
    <cellStyle name="SubTotalNumber 2 6 2" xfId="9097"/>
    <cellStyle name="SubTotalNumber 2 6 2 2" xfId="9098"/>
    <cellStyle name="SubTotalNumber 2 6 3" xfId="9099"/>
    <cellStyle name="SubTotalNumber 2 6 3 2" xfId="9100"/>
    <cellStyle name="SubTotalNumber 2 6 4" xfId="9101"/>
    <cellStyle name="SubTotalNumber 2 6 4 2" xfId="9102"/>
    <cellStyle name="SubTotalNumber 2 6 5" xfId="9103"/>
    <cellStyle name="SubTotalNumber 2 6 5 2" xfId="9104"/>
    <cellStyle name="SubTotalNumber 2 6 6" xfId="9105"/>
    <cellStyle name="SubTotalNumber 2 6 6 2" xfId="9106"/>
    <cellStyle name="SubTotalNumber 2 6 7" xfId="9107"/>
    <cellStyle name="SubTotalNumber 2 7" xfId="9108"/>
    <cellStyle name="SubTotalNumber 2 7 2" xfId="9109"/>
    <cellStyle name="SubTotalNumber 2 8" xfId="9110"/>
    <cellStyle name="SubTotalNumber 2 8 2" xfId="9111"/>
    <cellStyle name="SubTotalNumber 2 9" xfId="9112"/>
    <cellStyle name="SubTotalNumber 2 9 2" xfId="9113"/>
    <cellStyle name="SubTotalNumber 20" xfId="9114"/>
    <cellStyle name="SubTotalNumber 21" xfId="9115"/>
    <cellStyle name="SubTotalNumber 3" xfId="9116"/>
    <cellStyle name="SubTotalNumber 3 10" xfId="9117"/>
    <cellStyle name="SubTotalNumber 3 10 2" xfId="9118"/>
    <cellStyle name="SubTotalNumber 3 11" xfId="9119"/>
    <cellStyle name="SubTotalNumber 3 12" xfId="9120"/>
    <cellStyle name="SubTotalNumber 3 13" xfId="9121"/>
    <cellStyle name="SubTotalNumber 3 14" xfId="9122"/>
    <cellStyle name="SubTotalNumber 3 15" xfId="9123"/>
    <cellStyle name="SubTotalNumber 3 2" xfId="9124"/>
    <cellStyle name="SubTotalNumber 3 2 10" xfId="9125"/>
    <cellStyle name="SubTotalNumber 3 2 11" xfId="9126"/>
    <cellStyle name="SubTotalNumber 3 2 12" xfId="9127"/>
    <cellStyle name="SubTotalNumber 3 2 13" xfId="9128"/>
    <cellStyle name="SubTotalNumber 3 2 14" xfId="9129"/>
    <cellStyle name="SubTotalNumber 3 2 2" xfId="9130"/>
    <cellStyle name="SubTotalNumber 3 2 2 10" xfId="9131"/>
    <cellStyle name="SubTotalNumber 3 2 2 2" xfId="9132"/>
    <cellStyle name="SubTotalNumber 3 2 2 2 2" xfId="9133"/>
    <cellStyle name="SubTotalNumber 3 2 2 2 2 2" xfId="9134"/>
    <cellStyle name="SubTotalNumber 3 2 2 2 3" xfId="9135"/>
    <cellStyle name="SubTotalNumber 3 2 2 2 3 2" xfId="9136"/>
    <cellStyle name="SubTotalNumber 3 2 2 2 4" xfId="9137"/>
    <cellStyle name="SubTotalNumber 3 2 2 2 4 2" xfId="9138"/>
    <cellStyle name="SubTotalNumber 3 2 2 2 5" xfId="9139"/>
    <cellStyle name="SubTotalNumber 3 2 2 2 5 2" xfId="9140"/>
    <cellStyle name="SubTotalNumber 3 2 2 2 6" xfId="9141"/>
    <cellStyle name="SubTotalNumber 3 2 2 2 6 2" xfId="9142"/>
    <cellStyle name="SubTotalNumber 3 2 2 2 7" xfId="9143"/>
    <cellStyle name="SubTotalNumber 3 2 2 3" xfId="9144"/>
    <cellStyle name="SubTotalNumber 3 2 2 3 2" xfId="9145"/>
    <cellStyle name="SubTotalNumber 3 2 2 3 2 2" xfId="9146"/>
    <cellStyle name="SubTotalNumber 3 2 2 3 3" xfId="9147"/>
    <cellStyle name="SubTotalNumber 3 2 2 3 3 2" xfId="9148"/>
    <cellStyle name="SubTotalNumber 3 2 2 3 4" xfId="9149"/>
    <cellStyle name="SubTotalNumber 3 2 2 3 4 2" xfId="9150"/>
    <cellStyle name="SubTotalNumber 3 2 2 3 5" xfId="9151"/>
    <cellStyle name="SubTotalNumber 3 2 2 3 5 2" xfId="9152"/>
    <cellStyle name="SubTotalNumber 3 2 2 3 6" xfId="9153"/>
    <cellStyle name="SubTotalNumber 3 2 2 3 6 2" xfId="9154"/>
    <cellStyle name="SubTotalNumber 3 2 2 3 7" xfId="9155"/>
    <cellStyle name="SubTotalNumber 3 2 2 4" xfId="9156"/>
    <cellStyle name="SubTotalNumber 3 2 2 4 2" xfId="9157"/>
    <cellStyle name="SubTotalNumber 3 2 2 4 2 2" xfId="9158"/>
    <cellStyle name="SubTotalNumber 3 2 2 4 3" xfId="9159"/>
    <cellStyle name="SubTotalNumber 3 2 2 4 3 2" xfId="9160"/>
    <cellStyle name="SubTotalNumber 3 2 2 4 4" xfId="9161"/>
    <cellStyle name="SubTotalNumber 3 2 2 4 4 2" xfId="9162"/>
    <cellStyle name="SubTotalNumber 3 2 2 4 5" xfId="9163"/>
    <cellStyle name="SubTotalNumber 3 2 2 4 5 2" xfId="9164"/>
    <cellStyle name="SubTotalNumber 3 2 2 4 6" xfId="9165"/>
    <cellStyle name="SubTotalNumber 3 2 2 4 6 2" xfId="9166"/>
    <cellStyle name="SubTotalNumber 3 2 2 4 7" xfId="9167"/>
    <cellStyle name="SubTotalNumber 3 2 2 5" xfId="9168"/>
    <cellStyle name="SubTotalNumber 3 2 2 5 2" xfId="9169"/>
    <cellStyle name="SubTotalNumber 3 2 2 6" xfId="9170"/>
    <cellStyle name="SubTotalNumber 3 2 2 6 2" xfId="9171"/>
    <cellStyle name="SubTotalNumber 3 2 2 7" xfId="9172"/>
    <cellStyle name="SubTotalNumber 3 2 2 7 2" xfId="9173"/>
    <cellStyle name="SubTotalNumber 3 2 2 8" xfId="9174"/>
    <cellStyle name="SubTotalNumber 3 2 2 8 2" xfId="9175"/>
    <cellStyle name="SubTotalNumber 3 2 2 9" xfId="9176"/>
    <cellStyle name="SubTotalNumber 3 2 2 9 2" xfId="9177"/>
    <cellStyle name="SubTotalNumber 3 2 3" xfId="9178"/>
    <cellStyle name="SubTotalNumber 3 2 3 2" xfId="9179"/>
    <cellStyle name="SubTotalNumber 3 2 3 2 2" xfId="9180"/>
    <cellStyle name="SubTotalNumber 3 2 3 3" xfId="9181"/>
    <cellStyle name="SubTotalNumber 3 2 3 3 2" xfId="9182"/>
    <cellStyle name="SubTotalNumber 3 2 3 4" xfId="9183"/>
    <cellStyle name="SubTotalNumber 3 2 3 4 2" xfId="9184"/>
    <cellStyle name="SubTotalNumber 3 2 3 5" xfId="9185"/>
    <cellStyle name="SubTotalNumber 3 2 3 5 2" xfId="9186"/>
    <cellStyle name="SubTotalNumber 3 2 3 6" xfId="9187"/>
    <cellStyle name="SubTotalNumber 3 2 3 6 2" xfId="9188"/>
    <cellStyle name="SubTotalNumber 3 2 3 7" xfId="9189"/>
    <cellStyle name="SubTotalNumber 3 2 4" xfId="9190"/>
    <cellStyle name="SubTotalNumber 3 2 4 2" xfId="9191"/>
    <cellStyle name="SubTotalNumber 3 2 4 2 2" xfId="9192"/>
    <cellStyle name="SubTotalNumber 3 2 4 3" xfId="9193"/>
    <cellStyle name="SubTotalNumber 3 2 4 3 2" xfId="9194"/>
    <cellStyle name="SubTotalNumber 3 2 4 4" xfId="9195"/>
    <cellStyle name="SubTotalNumber 3 2 4 4 2" xfId="9196"/>
    <cellStyle name="SubTotalNumber 3 2 4 5" xfId="9197"/>
    <cellStyle name="SubTotalNumber 3 2 4 5 2" xfId="9198"/>
    <cellStyle name="SubTotalNumber 3 2 4 6" xfId="9199"/>
    <cellStyle name="SubTotalNumber 3 2 4 6 2" xfId="9200"/>
    <cellStyle name="SubTotalNumber 3 2 4 7" xfId="9201"/>
    <cellStyle name="SubTotalNumber 3 2 5" xfId="9202"/>
    <cellStyle name="SubTotalNumber 3 2 5 2" xfId="9203"/>
    <cellStyle name="SubTotalNumber 3 2 5 2 2" xfId="9204"/>
    <cellStyle name="SubTotalNumber 3 2 5 3" xfId="9205"/>
    <cellStyle name="SubTotalNumber 3 2 5 3 2" xfId="9206"/>
    <cellStyle name="SubTotalNumber 3 2 5 4" xfId="9207"/>
    <cellStyle name="SubTotalNumber 3 2 5 4 2" xfId="9208"/>
    <cellStyle name="SubTotalNumber 3 2 5 5" xfId="9209"/>
    <cellStyle name="SubTotalNumber 3 2 5 5 2" xfId="9210"/>
    <cellStyle name="SubTotalNumber 3 2 5 6" xfId="9211"/>
    <cellStyle name="SubTotalNumber 3 2 5 6 2" xfId="9212"/>
    <cellStyle name="SubTotalNumber 3 2 5 7" xfId="9213"/>
    <cellStyle name="SubTotalNumber 3 2 6" xfId="9214"/>
    <cellStyle name="SubTotalNumber 3 2 6 2" xfId="9215"/>
    <cellStyle name="SubTotalNumber 3 2 7" xfId="9216"/>
    <cellStyle name="SubTotalNumber 3 2 7 2" xfId="9217"/>
    <cellStyle name="SubTotalNumber 3 2 8" xfId="9218"/>
    <cellStyle name="SubTotalNumber 3 2 8 2" xfId="9219"/>
    <cellStyle name="SubTotalNumber 3 2 9" xfId="9220"/>
    <cellStyle name="SubTotalNumber 3 2 9 2" xfId="9221"/>
    <cellStyle name="SubTotalNumber 3 3" xfId="9222"/>
    <cellStyle name="SubTotalNumber 3 3 10" xfId="9223"/>
    <cellStyle name="SubTotalNumber 3 3 2" xfId="9224"/>
    <cellStyle name="SubTotalNumber 3 3 2 2" xfId="9225"/>
    <cellStyle name="SubTotalNumber 3 3 2 2 2" xfId="9226"/>
    <cellStyle name="SubTotalNumber 3 3 2 3" xfId="9227"/>
    <cellStyle name="SubTotalNumber 3 3 2 3 2" xfId="9228"/>
    <cellStyle name="SubTotalNumber 3 3 2 4" xfId="9229"/>
    <cellStyle name="SubTotalNumber 3 3 2 4 2" xfId="9230"/>
    <cellStyle name="SubTotalNumber 3 3 2 5" xfId="9231"/>
    <cellStyle name="SubTotalNumber 3 3 2 5 2" xfId="9232"/>
    <cellStyle name="SubTotalNumber 3 3 2 6" xfId="9233"/>
    <cellStyle name="SubTotalNumber 3 3 2 6 2" xfId="9234"/>
    <cellStyle name="SubTotalNumber 3 3 2 7" xfId="9235"/>
    <cellStyle name="SubTotalNumber 3 3 3" xfId="9236"/>
    <cellStyle name="SubTotalNumber 3 3 3 2" xfId="9237"/>
    <cellStyle name="SubTotalNumber 3 3 3 2 2" xfId="9238"/>
    <cellStyle name="SubTotalNumber 3 3 3 3" xfId="9239"/>
    <cellStyle name="SubTotalNumber 3 3 3 3 2" xfId="9240"/>
    <cellStyle name="SubTotalNumber 3 3 3 4" xfId="9241"/>
    <cellStyle name="SubTotalNumber 3 3 3 4 2" xfId="9242"/>
    <cellStyle name="SubTotalNumber 3 3 3 5" xfId="9243"/>
    <cellStyle name="SubTotalNumber 3 3 3 5 2" xfId="9244"/>
    <cellStyle name="SubTotalNumber 3 3 3 6" xfId="9245"/>
    <cellStyle name="SubTotalNumber 3 3 3 6 2" xfId="9246"/>
    <cellStyle name="SubTotalNumber 3 3 3 7" xfId="9247"/>
    <cellStyle name="SubTotalNumber 3 3 4" xfId="9248"/>
    <cellStyle name="SubTotalNumber 3 3 4 2" xfId="9249"/>
    <cellStyle name="SubTotalNumber 3 3 4 2 2" xfId="9250"/>
    <cellStyle name="SubTotalNumber 3 3 4 3" xfId="9251"/>
    <cellStyle name="SubTotalNumber 3 3 4 3 2" xfId="9252"/>
    <cellStyle name="SubTotalNumber 3 3 4 4" xfId="9253"/>
    <cellStyle name="SubTotalNumber 3 3 4 4 2" xfId="9254"/>
    <cellStyle name="SubTotalNumber 3 3 4 5" xfId="9255"/>
    <cellStyle name="SubTotalNumber 3 3 4 5 2" xfId="9256"/>
    <cellStyle name="SubTotalNumber 3 3 4 6" xfId="9257"/>
    <cellStyle name="SubTotalNumber 3 3 4 6 2" xfId="9258"/>
    <cellStyle name="SubTotalNumber 3 3 4 7" xfId="9259"/>
    <cellStyle name="SubTotalNumber 3 3 5" xfId="9260"/>
    <cellStyle name="SubTotalNumber 3 3 5 2" xfId="9261"/>
    <cellStyle name="SubTotalNumber 3 3 6" xfId="9262"/>
    <cellStyle name="SubTotalNumber 3 3 6 2" xfId="9263"/>
    <cellStyle name="SubTotalNumber 3 3 7" xfId="9264"/>
    <cellStyle name="SubTotalNumber 3 3 7 2" xfId="9265"/>
    <cellStyle name="SubTotalNumber 3 3 8" xfId="9266"/>
    <cellStyle name="SubTotalNumber 3 3 8 2" xfId="9267"/>
    <cellStyle name="SubTotalNumber 3 3 9" xfId="9268"/>
    <cellStyle name="SubTotalNumber 3 3 9 2" xfId="9269"/>
    <cellStyle name="SubTotalNumber 3 4" xfId="9270"/>
    <cellStyle name="SubTotalNumber 3 4 2" xfId="9271"/>
    <cellStyle name="SubTotalNumber 3 4 2 2" xfId="9272"/>
    <cellStyle name="SubTotalNumber 3 4 3" xfId="9273"/>
    <cellStyle name="SubTotalNumber 3 4 3 2" xfId="9274"/>
    <cellStyle name="SubTotalNumber 3 4 4" xfId="9275"/>
    <cellStyle name="SubTotalNumber 3 4 4 2" xfId="9276"/>
    <cellStyle name="SubTotalNumber 3 4 5" xfId="9277"/>
    <cellStyle name="SubTotalNumber 3 4 5 2" xfId="9278"/>
    <cellStyle name="SubTotalNumber 3 4 6" xfId="9279"/>
    <cellStyle name="SubTotalNumber 3 4 6 2" xfId="9280"/>
    <cellStyle name="SubTotalNumber 3 4 7" xfId="9281"/>
    <cellStyle name="SubTotalNumber 3 5" xfId="9282"/>
    <cellStyle name="SubTotalNumber 3 5 2" xfId="9283"/>
    <cellStyle name="SubTotalNumber 3 5 2 2" xfId="9284"/>
    <cellStyle name="SubTotalNumber 3 5 3" xfId="9285"/>
    <cellStyle name="SubTotalNumber 3 5 3 2" xfId="9286"/>
    <cellStyle name="SubTotalNumber 3 5 4" xfId="9287"/>
    <cellStyle name="SubTotalNumber 3 5 4 2" xfId="9288"/>
    <cellStyle name="SubTotalNumber 3 5 5" xfId="9289"/>
    <cellStyle name="SubTotalNumber 3 5 5 2" xfId="9290"/>
    <cellStyle name="SubTotalNumber 3 5 6" xfId="9291"/>
    <cellStyle name="SubTotalNumber 3 5 6 2" xfId="9292"/>
    <cellStyle name="SubTotalNumber 3 5 7" xfId="9293"/>
    <cellStyle name="SubTotalNumber 3 6" xfId="9294"/>
    <cellStyle name="SubTotalNumber 3 6 2" xfId="9295"/>
    <cellStyle name="SubTotalNumber 3 6 2 2" xfId="9296"/>
    <cellStyle name="SubTotalNumber 3 6 3" xfId="9297"/>
    <cellStyle name="SubTotalNumber 3 6 3 2" xfId="9298"/>
    <cellStyle name="SubTotalNumber 3 6 4" xfId="9299"/>
    <cellStyle name="SubTotalNumber 3 6 4 2" xfId="9300"/>
    <cellStyle name="SubTotalNumber 3 6 5" xfId="9301"/>
    <cellStyle name="SubTotalNumber 3 6 5 2" xfId="9302"/>
    <cellStyle name="SubTotalNumber 3 6 6" xfId="9303"/>
    <cellStyle name="SubTotalNumber 3 6 6 2" xfId="9304"/>
    <cellStyle name="SubTotalNumber 3 6 7" xfId="9305"/>
    <cellStyle name="SubTotalNumber 3 7" xfId="9306"/>
    <cellStyle name="SubTotalNumber 3 7 2" xfId="9307"/>
    <cellStyle name="SubTotalNumber 3 8" xfId="9308"/>
    <cellStyle name="SubTotalNumber 3 8 2" xfId="9309"/>
    <cellStyle name="SubTotalNumber 3 9" xfId="9310"/>
    <cellStyle name="SubTotalNumber 3 9 2" xfId="9311"/>
    <cellStyle name="SubTotalNumber 4" xfId="9312"/>
    <cellStyle name="SubTotalNumber 4 10" xfId="9313"/>
    <cellStyle name="SubTotalNumber 4 10 2" xfId="9314"/>
    <cellStyle name="SubTotalNumber 4 11" xfId="9315"/>
    <cellStyle name="SubTotalNumber 4 12" xfId="9316"/>
    <cellStyle name="SubTotalNumber 4 13" xfId="9317"/>
    <cellStyle name="SubTotalNumber 4 14" xfId="9318"/>
    <cellStyle name="SubTotalNumber 4 15" xfId="9319"/>
    <cellStyle name="SubTotalNumber 4 2" xfId="9320"/>
    <cellStyle name="SubTotalNumber 4 2 10" xfId="9321"/>
    <cellStyle name="SubTotalNumber 4 2 11" xfId="9322"/>
    <cellStyle name="SubTotalNumber 4 2 12" xfId="9323"/>
    <cellStyle name="SubTotalNumber 4 2 13" xfId="9324"/>
    <cellStyle name="SubTotalNumber 4 2 14" xfId="9325"/>
    <cellStyle name="SubTotalNumber 4 2 2" xfId="9326"/>
    <cellStyle name="SubTotalNumber 4 2 2 10" xfId="9327"/>
    <cellStyle name="SubTotalNumber 4 2 2 2" xfId="9328"/>
    <cellStyle name="SubTotalNumber 4 2 2 2 2" xfId="9329"/>
    <cellStyle name="SubTotalNumber 4 2 2 2 2 2" xfId="9330"/>
    <cellStyle name="SubTotalNumber 4 2 2 2 3" xfId="9331"/>
    <cellStyle name="SubTotalNumber 4 2 2 2 3 2" xfId="9332"/>
    <cellStyle name="SubTotalNumber 4 2 2 2 4" xfId="9333"/>
    <cellStyle name="SubTotalNumber 4 2 2 2 4 2" xfId="9334"/>
    <cellStyle name="SubTotalNumber 4 2 2 2 5" xfId="9335"/>
    <cellStyle name="SubTotalNumber 4 2 2 2 5 2" xfId="9336"/>
    <cellStyle name="SubTotalNumber 4 2 2 2 6" xfId="9337"/>
    <cellStyle name="SubTotalNumber 4 2 2 2 6 2" xfId="9338"/>
    <cellStyle name="SubTotalNumber 4 2 2 2 7" xfId="9339"/>
    <cellStyle name="SubTotalNumber 4 2 2 3" xfId="9340"/>
    <cellStyle name="SubTotalNumber 4 2 2 3 2" xfId="9341"/>
    <cellStyle name="SubTotalNumber 4 2 2 3 2 2" xfId="9342"/>
    <cellStyle name="SubTotalNumber 4 2 2 3 3" xfId="9343"/>
    <cellStyle name="SubTotalNumber 4 2 2 3 3 2" xfId="9344"/>
    <cellStyle name="SubTotalNumber 4 2 2 3 4" xfId="9345"/>
    <cellStyle name="SubTotalNumber 4 2 2 3 4 2" xfId="9346"/>
    <cellStyle name="SubTotalNumber 4 2 2 3 5" xfId="9347"/>
    <cellStyle name="SubTotalNumber 4 2 2 3 5 2" xfId="9348"/>
    <cellStyle name="SubTotalNumber 4 2 2 3 6" xfId="9349"/>
    <cellStyle name="SubTotalNumber 4 2 2 3 6 2" xfId="9350"/>
    <cellStyle name="SubTotalNumber 4 2 2 3 7" xfId="9351"/>
    <cellStyle name="SubTotalNumber 4 2 2 4" xfId="9352"/>
    <cellStyle name="SubTotalNumber 4 2 2 4 2" xfId="9353"/>
    <cellStyle name="SubTotalNumber 4 2 2 4 2 2" xfId="9354"/>
    <cellStyle name="SubTotalNumber 4 2 2 4 3" xfId="9355"/>
    <cellStyle name="SubTotalNumber 4 2 2 4 3 2" xfId="9356"/>
    <cellStyle name="SubTotalNumber 4 2 2 4 4" xfId="9357"/>
    <cellStyle name="SubTotalNumber 4 2 2 4 4 2" xfId="9358"/>
    <cellStyle name="SubTotalNumber 4 2 2 4 5" xfId="9359"/>
    <cellStyle name="SubTotalNumber 4 2 2 4 5 2" xfId="9360"/>
    <cellStyle name="SubTotalNumber 4 2 2 4 6" xfId="9361"/>
    <cellStyle name="SubTotalNumber 4 2 2 4 6 2" xfId="9362"/>
    <cellStyle name="SubTotalNumber 4 2 2 4 7" xfId="9363"/>
    <cellStyle name="SubTotalNumber 4 2 2 5" xfId="9364"/>
    <cellStyle name="SubTotalNumber 4 2 2 5 2" xfId="9365"/>
    <cellStyle name="SubTotalNumber 4 2 2 6" xfId="9366"/>
    <cellStyle name="SubTotalNumber 4 2 2 6 2" xfId="9367"/>
    <cellStyle name="SubTotalNumber 4 2 2 7" xfId="9368"/>
    <cellStyle name="SubTotalNumber 4 2 2 7 2" xfId="9369"/>
    <cellStyle name="SubTotalNumber 4 2 2 8" xfId="9370"/>
    <cellStyle name="SubTotalNumber 4 2 2 8 2" xfId="9371"/>
    <cellStyle name="SubTotalNumber 4 2 2 9" xfId="9372"/>
    <cellStyle name="SubTotalNumber 4 2 2 9 2" xfId="9373"/>
    <cellStyle name="SubTotalNumber 4 2 3" xfId="9374"/>
    <cellStyle name="SubTotalNumber 4 2 3 2" xfId="9375"/>
    <cellStyle name="SubTotalNumber 4 2 3 2 2" xfId="9376"/>
    <cellStyle name="SubTotalNumber 4 2 3 3" xfId="9377"/>
    <cellStyle name="SubTotalNumber 4 2 3 3 2" xfId="9378"/>
    <cellStyle name="SubTotalNumber 4 2 3 4" xfId="9379"/>
    <cellStyle name="SubTotalNumber 4 2 3 4 2" xfId="9380"/>
    <cellStyle name="SubTotalNumber 4 2 3 5" xfId="9381"/>
    <cellStyle name="SubTotalNumber 4 2 3 5 2" xfId="9382"/>
    <cellStyle name="SubTotalNumber 4 2 3 6" xfId="9383"/>
    <cellStyle name="SubTotalNumber 4 2 3 6 2" xfId="9384"/>
    <cellStyle name="SubTotalNumber 4 2 3 7" xfId="9385"/>
    <cellStyle name="SubTotalNumber 4 2 4" xfId="9386"/>
    <cellStyle name="SubTotalNumber 4 2 4 2" xfId="9387"/>
    <cellStyle name="SubTotalNumber 4 2 4 2 2" xfId="9388"/>
    <cellStyle name="SubTotalNumber 4 2 4 3" xfId="9389"/>
    <cellStyle name="SubTotalNumber 4 2 4 3 2" xfId="9390"/>
    <cellStyle name="SubTotalNumber 4 2 4 4" xfId="9391"/>
    <cellStyle name="SubTotalNumber 4 2 4 4 2" xfId="9392"/>
    <cellStyle name="SubTotalNumber 4 2 4 5" xfId="9393"/>
    <cellStyle name="SubTotalNumber 4 2 4 5 2" xfId="9394"/>
    <cellStyle name="SubTotalNumber 4 2 4 6" xfId="9395"/>
    <cellStyle name="SubTotalNumber 4 2 4 6 2" xfId="9396"/>
    <cellStyle name="SubTotalNumber 4 2 4 7" xfId="9397"/>
    <cellStyle name="SubTotalNumber 4 2 5" xfId="9398"/>
    <cellStyle name="SubTotalNumber 4 2 5 2" xfId="9399"/>
    <cellStyle name="SubTotalNumber 4 2 5 2 2" xfId="9400"/>
    <cellStyle name="SubTotalNumber 4 2 5 3" xfId="9401"/>
    <cellStyle name="SubTotalNumber 4 2 5 3 2" xfId="9402"/>
    <cellStyle name="SubTotalNumber 4 2 5 4" xfId="9403"/>
    <cellStyle name="SubTotalNumber 4 2 5 4 2" xfId="9404"/>
    <cellStyle name="SubTotalNumber 4 2 5 5" xfId="9405"/>
    <cellStyle name="SubTotalNumber 4 2 5 5 2" xfId="9406"/>
    <cellStyle name="SubTotalNumber 4 2 5 6" xfId="9407"/>
    <cellStyle name="SubTotalNumber 4 2 5 6 2" xfId="9408"/>
    <cellStyle name="SubTotalNumber 4 2 5 7" xfId="9409"/>
    <cellStyle name="SubTotalNumber 4 2 6" xfId="9410"/>
    <cellStyle name="SubTotalNumber 4 2 6 2" xfId="9411"/>
    <cellStyle name="SubTotalNumber 4 2 7" xfId="9412"/>
    <cellStyle name="SubTotalNumber 4 2 7 2" xfId="9413"/>
    <cellStyle name="SubTotalNumber 4 2 8" xfId="9414"/>
    <cellStyle name="SubTotalNumber 4 2 8 2" xfId="9415"/>
    <cellStyle name="SubTotalNumber 4 2 9" xfId="9416"/>
    <cellStyle name="SubTotalNumber 4 2 9 2" xfId="9417"/>
    <cellStyle name="SubTotalNumber 4 3" xfId="9418"/>
    <cellStyle name="SubTotalNumber 4 3 10" xfId="9419"/>
    <cellStyle name="SubTotalNumber 4 3 2" xfId="9420"/>
    <cellStyle name="SubTotalNumber 4 3 2 2" xfId="9421"/>
    <cellStyle name="SubTotalNumber 4 3 2 2 2" xfId="9422"/>
    <cellStyle name="SubTotalNumber 4 3 2 3" xfId="9423"/>
    <cellStyle name="SubTotalNumber 4 3 2 3 2" xfId="9424"/>
    <cellStyle name="SubTotalNumber 4 3 2 4" xfId="9425"/>
    <cellStyle name="SubTotalNumber 4 3 2 4 2" xfId="9426"/>
    <cellStyle name="SubTotalNumber 4 3 2 5" xfId="9427"/>
    <cellStyle name="SubTotalNumber 4 3 2 5 2" xfId="9428"/>
    <cellStyle name="SubTotalNumber 4 3 2 6" xfId="9429"/>
    <cellStyle name="SubTotalNumber 4 3 2 6 2" xfId="9430"/>
    <cellStyle name="SubTotalNumber 4 3 2 7" xfId="9431"/>
    <cellStyle name="SubTotalNumber 4 3 3" xfId="9432"/>
    <cellStyle name="SubTotalNumber 4 3 3 2" xfId="9433"/>
    <cellStyle name="SubTotalNumber 4 3 3 2 2" xfId="9434"/>
    <cellStyle name="SubTotalNumber 4 3 3 3" xfId="9435"/>
    <cellStyle name="SubTotalNumber 4 3 3 3 2" xfId="9436"/>
    <cellStyle name="SubTotalNumber 4 3 3 4" xfId="9437"/>
    <cellStyle name="SubTotalNumber 4 3 3 4 2" xfId="9438"/>
    <cellStyle name="SubTotalNumber 4 3 3 5" xfId="9439"/>
    <cellStyle name="SubTotalNumber 4 3 3 5 2" xfId="9440"/>
    <cellStyle name="SubTotalNumber 4 3 3 6" xfId="9441"/>
    <cellStyle name="SubTotalNumber 4 3 3 6 2" xfId="9442"/>
    <cellStyle name="SubTotalNumber 4 3 3 7" xfId="9443"/>
    <cellStyle name="SubTotalNumber 4 3 4" xfId="9444"/>
    <cellStyle name="SubTotalNumber 4 3 4 2" xfId="9445"/>
    <cellStyle name="SubTotalNumber 4 3 4 2 2" xfId="9446"/>
    <cellStyle name="SubTotalNumber 4 3 4 3" xfId="9447"/>
    <cellStyle name="SubTotalNumber 4 3 4 3 2" xfId="9448"/>
    <cellStyle name="SubTotalNumber 4 3 4 4" xfId="9449"/>
    <cellStyle name="SubTotalNumber 4 3 4 4 2" xfId="9450"/>
    <cellStyle name="SubTotalNumber 4 3 4 5" xfId="9451"/>
    <cellStyle name="SubTotalNumber 4 3 4 5 2" xfId="9452"/>
    <cellStyle name="SubTotalNumber 4 3 4 6" xfId="9453"/>
    <cellStyle name="SubTotalNumber 4 3 4 6 2" xfId="9454"/>
    <cellStyle name="SubTotalNumber 4 3 4 7" xfId="9455"/>
    <cellStyle name="SubTotalNumber 4 3 5" xfId="9456"/>
    <cellStyle name="SubTotalNumber 4 3 5 2" xfId="9457"/>
    <cellStyle name="SubTotalNumber 4 3 6" xfId="9458"/>
    <cellStyle name="SubTotalNumber 4 3 6 2" xfId="9459"/>
    <cellStyle name="SubTotalNumber 4 3 7" xfId="9460"/>
    <cellStyle name="SubTotalNumber 4 3 7 2" xfId="9461"/>
    <cellStyle name="SubTotalNumber 4 3 8" xfId="9462"/>
    <cellStyle name="SubTotalNumber 4 3 8 2" xfId="9463"/>
    <cellStyle name="SubTotalNumber 4 3 9" xfId="9464"/>
    <cellStyle name="SubTotalNumber 4 3 9 2" xfId="9465"/>
    <cellStyle name="SubTotalNumber 4 4" xfId="9466"/>
    <cellStyle name="SubTotalNumber 4 4 2" xfId="9467"/>
    <cellStyle name="SubTotalNumber 4 4 2 2" xfId="9468"/>
    <cellStyle name="SubTotalNumber 4 4 3" xfId="9469"/>
    <cellStyle name="SubTotalNumber 4 4 3 2" xfId="9470"/>
    <cellStyle name="SubTotalNumber 4 4 4" xfId="9471"/>
    <cellStyle name="SubTotalNumber 4 4 4 2" xfId="9472"/>
    <cellStyle name="SubTotalNumber 4 4 5" xfId="9473"/>
    <cellStyle name="SubTotalNumber 4 4 5 2" xfId="9474"/>
    <cellStyle name="SubTotalNumber 4 4 6" xfId="9475"/>
    <cellStyle name="SubTotalNumber 4 4 6 2" xfId="9476"/>
    <cellStyle name="SubTotalNumber 4 4 7" xfId="9477"/>
    <cellStyle name="SubTotalNumber 4 5" xfId="9478"/>
    <cellStyle name="SubTotalNumber 4 5 2" xfId="9479"/>
    <cellStyle name="SubTotalNumber 4 5 2 2" xfId="9480"/>
    <cellStyle name="SubTotalNumber 4 5 3" xfId="9481"/>
    <cellStyle name="SubTotalNumber 4 5 3 2" xfId="9482"/>
    <cellStyle name="SubTotalNumber 4 5 4" xfId="9483"/>
    <cellStyle name="SubTotalNumber 4 5 4 2" xfId="9484"/>
    <cellStyle name="SubTotalNumber 4 5 5" xfId="9485"/>
    <cellStyle name="SubTotalNumber 4 5 5 2" xfId="9486"/>
    <cellStyle name="SubTotalNumber 4 5 6" xfId="9487"/>
    <cellStyle name="SubTotalNumber 4 5 6 2" xfId="9488"/>
    <cellStyle name="SubTotalNumber 4 5 7" xfId="9489"/>
    <cellStyle name="SubTotalNumber 4 6" xfId="9490"/>
    <cellStyle name="SubTotalNumber 4 6 2" xfId="9491"/>
    <cellStyle name="SubTotalNumber 4 6 2 2" xfId="9492"/>
    <cellStyle name="SubTotalNumber 4 6 3" xfId="9493"/>
    <cellStyle name="SubTotalNumber 4 6 3 2" xfId="9494"/>
    <cellStyle name="SubTotalNumber 4 6 4" xfId="9495"/>
    <cellStyle name="SubTotalNumber 4 6 4 2" xfId="9496"/>
    <cellStyle name="SubTotalNumber 4 6 5" xfId="9497"/>
    <cellStyle name="SubTotalNumber 4 6 5 2" xfId="9498"/>
    <cellStyle name="SubTotalNumber 4 6 6" xfId="9499"/>
    <cellStyle name="SubTotalNumber 4 6 6 2" xfId="9500"/>
    <cellStyle name="SubTotalNumber 4 6 7" xfId="9501"/>
    <cellStyle name="SubTotalNumber 4 7" xfId="9502"/>
    <cellStyle name="SubTotalNumber 4 7 2" xfId="9503"/>
    <cellStyle name="SubTotalNumber 4 8" xfId="9504"/>
    <cellStyle name="SubTotalNumber 4 8 2" xfId="9505"/>
    <cellStyle name="SubTotalNumber 4 9" xfId="9506"/>
    <cellStyle name="SubTotalNumber 4 9 2" xfId="9507"/>
    <cellStyle name="SubTotalNumber 5" xfId="9508"/>
    <cellStyle name="SubTotalNumber 5 10" xfId="9509"/>
    <cellStyle name="SubTotalNumber 5 10 2" xfId="9510"/>
    <cellStyle name="SubTotalNumber 5 11" xfId="9511"/>
    <cellStyle name="SubTotalNumber 5 12" xfId="9512"/>
    <cellStyle name="SubTotalNumber 5 13" xfId="9513"/>
    <cellStyle name="SubTotalNumber 5 14" xfId="9514"/>
    <cellStyle name="SubTotalNumber 5 15" xfId="9515"/>
    <cellStyle name="SubTotalNumber 5 2" xfId="9516"/>
    <cellStyle name="SubTotalNumber 5 2 10" xfId="9517"/>
    <cellStyle name="SubTotalNumber 5 2 11" xfId="9518"/>
    <cellStyle name="SubTotalNumber 5 2 12" xfId="9519"/>
    <cellStyle name="SubTotalNumber 5 2 13" xfId="9520"/>
    <cellStyle name="SubTotalNumber 5 2 14" xfId="9521"/>
    <cellStyle name="SubTotalNumber 5 2 2" xfId="9522"/>
    <cellStyle name="SubTotalNumber 5 2 2 10" xfId="9523"/>
    <cellStyle name="SubTotalNumber 5 2 2 2" xfId="9524"/>
    <cellStyle name="SubTotalNumber 5 2 2 2 2" xfId="9525"/>
    <cellStyle name="SubTotalNumber 5 2 2 2 2 2" xfId="9526"/>
    <cellStyle name="SubTotalNumber 5 2 2 2 3" xfId="9527"/>
    <cellStyle name="SubTotalNumber 5 2 2 2 3 2" xfId="9528"/>
    <cellStyle name="SubTotalNumber 5 2 2 2 4" xfId="9529"/>
    <cellStyle name="SubTotalNumber 5 2 2 2 4 2" xfId="9530"/>
    <cellStyle name="SubTotalNumber 5 2 2 2 5" xfId="9531"/>
    <cellStyle name="SubTotalNumber 5 2 2 2 5 2" xfId="9532"/>
    <cellStyle name="SubTotalNumber 5 2 2 2 6" xfId="9533"/>
    <cellStyle name="SubTotalNumber 5 2 2 2 6 2" xfId="9534"/>
    <cellStyle name="SubTotalNumber 5 2 2 2 7" xfId="9535"/>
    <cellStyle name="SubTotalNumber 5 2 2 3" xfId="9536"/>
    <cellStyle name="SubTotalNumber 5 2 2 3 2" xfId="9537"/>
    <cellStyle name="SubTotalNumber 5 2 2 3 2 2" xfId="9538"/>
    <cellStyle name="SubTotalNumber 5 2 2 3 3" xfId="9539"/>
    <cellStyle name="SubTotalNumber 5 2 2 3 3 2" xfId="9540"/>
    <cellStyle name="SubTotalNumber 5 2 2 3 4" xfId="9541"/>
    <cellStyle name="SubTotalNumber 5 2 2 3 4 2" xfId="9542"/>
    <cellStyle name="SubTotalNumber 5 2 2 3 5" xfId="9543"/>
    <cellStyle name="SubTotalNumber 5 2 2 3 5 2" xfId="9544"/>
    <cellStyle name="SubTotalNumber 5 2 2 3 6" xfId="9545"/>
    <cellStyle name="SubTotalNumber 5 2 2 3 6 2" xfId="9546"/>
    <cellStyle name="SubTotalNumber 5 2 2 3 7" xfId="9547"/>
    <cellStyle name="SubTotalNumber 5 2 2 4" xfId="9548"/>
    <cellStyle name="SubTotalNumber 5 2 2 4 2" xfId="9549"/>
    <cellStyle name="SubTotalNumber 5 2 2 4 2 2" xfId="9550"/>
    <cellStyle name="SubTotalNumber 5 2 2 4 3" xfId="9551"/>
    <cellStyle name="SubTotalNumber 5 2 2 4 3 2" xfId="9552"/>
    <cellStyle name="SubTotalNumber 5 2 2 4 4" xfId="9553"/>
    <cellStyle name="SubTotalNumber 5 2 2 4 4 2" xfId="9554"/>
    <cellStyle name="SubTotalNumber 5 2 2 4 5" xfId="9555"/>
    <cellStyle name="SubTotalNumber 5 2 2 4 5 2" xfId="9556"/>
    <cellStyle name="SubTotalNumber 5 2 2 4 6" xfId="9557"/>
    <cellStyle name="SubTotalNumber 5 2 2 4 6 2" xfId="9558"/>
    <cellStyle name="SubTotalNumber 5 2 2 4 7" xfId="9559"/>
    <cellStyle name="SubTotalNumber 5 2 2 5" xfId="9560"/>
    <cellStyle name="SubTotalNumber 5 2 2 5 2" xfId="9561"/>
    <cellStyle name="SubTotalNumber 5 2 2 6" xfId="9562"/>
    <cellStyle name="SubTotalNumber 5 2 2 6 2" xfId="9563"/>
    <cellStyle name="SubTotalNumber 5 2 2 7" xfId="9564"/>
    <cellStyle name="SubTotalNumber 5 2 2 7 2" xfId="9565"/>
    <cellStyle name="SubTotalNumber 5 2 2 8" xfId="9566"/>
    <cellStyle name="SubTotalNumber 5 2 2 8 2" xfId="9567"/>
    <cellStyle name="SubTotalNumber 5 2 2 9" xfId="9568"/>
    <cellStyle name="SubTotalNumber 5 2 2 9 2" xfId="9569"/>
    <cellStyle name="SubTotalNumber 5 2 3" xfId="9570"/>
    <cellStyle name="SubTotalNumber 5 2 3 2" xfId="9571"/>
    <cellStyle name="SubTotalNumber 5 2 3 2 2" xfId="9572"/>
    <cellStyle name="SubTotalNumber 5 2 3 3" xfId="9573"/>
    <cellStyle name="SubTotalNumber 5 2 3 3 2" xfId="9574"/>
    <cellStyle name="SubTotalNumber 5 2 3 4" xfId="9575"/>
    <cellStyle name="SubTotalNumber 5 2 3 4 2" xfId="9576"/>
    <cellStyle name="SubTotalNumber 5 2 3 5" xfId="9577"/>
    <cellStyle name="SubTotalNumber 5 2 3 5 2" xfId="9578"/>
    <cellStyle name="SubTotalNumber 5 2 3 6" xfId="9579"/>
    <cellStyle name="SubTotalNumber 5 2 3 6 2" xfId="9580"/>
    <cellStyle name="SubTotalNumber 5 2 3 7" xfId="9581"/>
    <cellStyle name="SubTotalNumber 5 2 4" xfId="9582"/>
    <cellStyle name="SubTotalNumber 5 2 4 2" xfId="9583"/>
    <cellStyle name="SubTotalNumber 5 2 4 2 2" xfId="9584"/>
    <cellStyle name="SubTotalNumber 5 2 4 3" xfId="9585"/>
    <cellStyle name="SubTotalNumber 5 2 4 3 2" xfId="9586"/>
    <cellStyle name="SubTotalNumber 5 2 4 4" xfId="9587"/>
    <cellStyle name="SubTotalNumber 5 2 4 4 2" xfId="9588"/>
    <cellStyle name="SubTotalNumber 5 2 4 5" xfId="9589"/>
    <cellStyle name="SubTotalNumber 5 2 4 5 2" xfId="9590"/>
    <cellStyle name="SubTotalNumber 5 2 4 6" xfId="9591"/>
    <cellStyle name="SubTotalNumber 5 2 4 6 2" xfId="9592"/>
    <cellStyle name="SubTotalNumber 5 2 4 7" xfId="9593"/>
    <cellStyle name="SubTotalNumber 5 2 5" xfId="9594"/>
    <cellStyle name="SubTotalNumber 5 2 5 2" xfId="9595"/>
    <cellStyle name="SubTotalNumber 5 2 5 2 2" xfId="9596"/>
    <cellStyle name="SubTotalNumber 5 2 5 3" xfId="9597"/>
    <cellStyle name="SubTotalNumber 5 2 5 3 2" xfId="9598"/>
    <cellStyle name="SubTotalNumber 5 2 5 4" xfId="9599"/>
    <cellStyle name="SubTotalNumber 5 2 5 4 2" xfId="9600"/>
    <cellStyle name="SubTotalNumber 5 2 5 5" xfId="9601"/>
    <cellStyle name="SubTotalNumber 5 2 5 5 2" xfId="9602"/>
    <cellStyle name="SubTotalNumber 5 2 5 6" xfId="9603"/>
    <cellStyle name="SubTotalNumber 5 2 5 6 2" xfId="9604"/>
    <cellStyle name="SubTotalNumber 5 2 5 7" xfId="9605"/>
    <cellStyle name="SubTotalNumber 5 2 6" xfId="9606"/>
    <cellStyle name="SubTotalNumber 5 2 6 2" xfId="9607"/>
    <cellStyle name="SubTotalNumber 5 2 7" xfId="9608"/>
    <cellStyle name="SubTotalNumber 5 2 7 2" xfId="9609"/>
    <cellStyle name="SubTotalNumber 5 2 8" xfId="9610"/>
    <cellStyle name="SubTotalNumber 5 2 8 2" xfId="9611"/>
    <cellStyle name="SubTotalNumber 5 2 9" xfId="9612"/>
    <cellStyle name="SubTotalNumber 5 2 9 2" xfId="9613"/>
    <cellStyle name="SubTotalNumber 5 3" xfId="9614"/>
    <cellStyle name="SubTotalNumber 5 3 10" xfId="9615"/>
    <cellStyle name="SubTotalNumber 5 3 2" xfId="9616"/>
    <cellStyle name="SubTotalNumber 5 3 2 2" xfId="9617"/>
    <cellStyle name="SubTotalNumber 5 3 2 2 2" xfId="9618"/>
    <cellStyle name="SubTotalNumber 5 3 2 3" xfId="9619"/>
    <cellStyle name="SubTotalNumber 5 3 2 3 2" xfId="9620"/>
    <cellStyle name="SubTotalNumber 5 3 2 4" xfId="9621"/>
    <cellStyle name="SubTotalNumber 5 3 2 4 2" xfId="9622"/>
    <cellStyle name="SubTotalNumber 5 3 2 5" xfId="9623"/>
    <cellStyle name="SubTotalNumber 5 3 2 5 2" xfId="9624"/>
    <cellStyle name="SubTotalNumber 5 3 2 6" xfId="9625"/>
    <cellStyle name="SubTotalNumber 5 3 2 6 2" xfId="9626"/>
    <cellStyle name="SubTotalNumber 5 3 2 7" xfId="9627"/>
    <cellStyle name="SubTotalNumber 5 3 3" xfId="9628"/>
    <cellStyle name="SubTotalNumber 5 3 3 2" xfId="9629"/>
    <cellStyle name="SubTotalNumber 5 3 3 2 2" xfId="9630"/>
    <cellStyle name="SubTotalNumber 5 3 3 3" xfId="9631"/>
    <cellStyle name="SubTotalNumber 5 3 3 3 2" xfId="9632"/>
    <cellStyle name="SubTotalNumber 5 3 3 4" xfId="9633"/>
    <cellStyle name="SubTotalNumber 5 3 3 4 2" xfId="9634"/>
    <cellStyle name="SubTotalNumber 5 3 3 5" xfId="9635"/>
    <cellStyle name="SubTotalNumber 5 3 3 5 2" xfId="9636"/>
    <cellStyle name="SubTotalNumber 5 3 3 6" xfId="9637"/>
    <cellStyle name="SubTotalNumber 5 3 3 6 2" xfId="9638"/>
    <cellStyle name="SubTotalNumber 5 3 3 7" xfId="9639"/>
    <cellStyle name="SubTotalNumber 5 3 4" xfId="9640"/>
    <cellStyle name="SubTotalNumber 5 3 4 2" xfId="9641"/>
    <cellStyle name="SubTotalNumber 5 3 4 2 2" xfId="9642"/>
    <cellStyle name="SubTotalNumber 5 3 4 3" xfId="9643"/>
    <cellStyle name="SubTotalNumber 5 3 4 3 2" xfId="9644"/>
    <cellStyle name="SubTotalNumber 5 3 4 4" xfId="9645"/>
    <cellStyle name="SubTotalNumber 5 3 4 4 2" xfId="9646"/>
    <cellStyle name="SubTotalNumber 5 3 4 5" xfId="9647"/>
    <cellStyle name="SubTotalNumber 5 3 4 5 2" xfId="9648"/>
    <cellStyle name="SubTotalNumber 5 3 4 6" xfId="9649"/>
    <cellStyle name="SubTotalNumber 5 3 4 6 2" xfId="9650"/>
    <cellStyle name="SubTotalNumber 5 3 4 7" xfId="9651"/>
    <cellStyle name="SubTotalNumber 5 3 5" xfId="9652"/>
    <cellStyle name="SubTotalNumber 5 3 5 2" xfId="9653"/>
    <cellStyle name="SubTotalNumber 5 3 6" xfId="9654"/>
    <cellStyle name="SubTotalNumber 5 3 6 2" xfId="9655"/>
    <cellStyle name="SubTotalNumber 5 3 7" xfId="9656"/>
    <cellStyle name="SubTotalNumber 5 3 7 2" xfId="9657"/>
    <cellStyle name="SubTotalNumber 5 3 8" xfId="9658"/>
    <cellStyle name="SubTotalNumber 5 3 8 2" xfId="9659"/>
    <cellStyle name="SubTotalNumber 5 3 9" xfId="9660"/>
    <cellStyle name="SubTotalNumber 5 3 9 2" xfId="9661"/>
    <cellStyle name="SubTotalNumber 5 4" xfId="9662"/>
    <cellStyle name="SubTotalNumber 5 4 2" xfId="9663"/>
    <cellStyle name="SubTotalNumber 5 4 2 2" xfId="9664"/>
    <cellStyle name="SubTotalNumber 5 4 3" xfId="9665"/>
    <cellStyle name="SubTotalNumber 5 4 3 2" xfId="9666"/>
    <cellStyle name="SubTotalNumber 5 4 4" xfId="9667"/>
    <cellStyle name="SubTotalNumber 5 4 4 2" xfId="9668"/>
    <cellStyle name="SubTotalNumber 5 4 5" xfId="9669"/>
    <cellStyle name="SubTotalNumber 5 4 5 2" xfId="9670"/>
    <cellStyle name="SubTotalNumber 5 4 6" xfId="9671"/>
    <cellStyle name="SubTotalNumber 5 4 6 2" xfId="9672"/>
    <cellStyle name="SubTotalNumber 5 4 7" xfId="9673"/>
    <cellStyle name="SubTotalNumber 5 5" xfId="9674"/>
    <cellStyle name="SubTotalNumber 5 5 2" xfId="9675"/>
    <cellStyle name="SubTotalNumber 5 5 2 2" xfId="9676"/>
    <cellStyle name="SubTotalNumber 5 5 3" xfId="9677"/>
    <cellStyle name="SubTotalNumber 5 5 3 2" xfId="9678"/>
    <cellStyle name="SubTotalNumber 5 5 4" xfId="9679"/>
    <cellStyle name="SubTotalNumber 5 5 4 2" xfId="9680"/>
    <cellStyle name="SubTotalNumber 5 5 5" xfId="9681"/>
    <cellStyle name="SubTotalNumber 5 5 5 2" xfId="9682"/>
    <cellStyle name="SubTotalNumber 5 5 6" xfId="9683"/>
    <cellStyle name="SubTotalNumber 5 5 6 2" xfId="9684"/>
    <cellStyle name="SubTotalNumber 5 5 7" xfId="9685"/>
    <cellStyle name="SubTotalNumber 5 6" xfId="9686"/>
    <cellStyle name="SubTotalNumber 5 6 2" xfId="9687"/>
    <cellStyle name="SubTotalNumber 5 6 2 2" xfId="9688"/>
    <cellStyle name="SubTotalNumber 5 6 3" xfId="9689"/>
    <cellStyle name="SubTotalNumber 5 6 3 2" xfId="9690"/>
    <cellStyle name="SubTotalNumber 5 6 4" xfId="9691"/>
    <cellStyle name="SubTotalNumber 5 6 4 2" xfId="9692"/>
    <cellStyle name="SubTotalNumber 5 6 5" xfId="9693"/>
    <cellStyle name="SubTotalNumber 5 6 5 2" xfId="9694"/>
    <cellStyle name="SubTotalNumber 5 6 6" xfId="9695"/>
    <cellStyle name="SubTotalNumber 5 6 6 2" xfId="9696"/>
    <cellStyle name="SubTotalNumber 5 6 7" xfId="9697"/>
    <cellStyle name="SubTotalNumber 5 7" xfId="9698"/>
    <cellStyle name="SubTotalNumber 5 7 2" xfId="9699"/>
    <cellStyle name="SubTotalNumber 5 8" xfId="9700"/>
    <cellStyle name="SubTotalNumber 5 8 2" xfId="9701"/>
    <cellStyle name="SubTotalNumber 5 9" xfId="9702"/>
    <cellStyle name="SubTotalNumber 5 9 2" xfId="9703"/>
    <cellStyle name="SubTotalNumber 6" xfId="9704"/>
    <cellStyle name="SubTotalNumber 6 10" xfId="9705"/>
    <cellStyle name="SubTotalNumber 6 10 2" xfId="9706"/>
    <cellStyle name="SubTotalNumber 6 11" xfId="9707"/>
    <cellStyle name="SubTotalNumber 6 12" xfId="9708"/>
    <cellStyle name="SubTotalNumber 6 13" xfId="9709"/>
    <cellStyle name="SubTotalNumber 6 14" xfId="9710"/>
    <cellStyle name="SubTotalNumber 6 15" xfId="9711"/>
    <cellStyle name="SubTotalNumber 6 2" xfId="9712"/>
    <cellStyle name="SubTotalNumber 6 2 10" xfId="9713"/>
    <cellStyle name="SubTotalNumber 6 2 11" xfId="9714"/>
    <cellStyle name="SubTotalNumber 6 2 12" xfId="9715"/>
    <cellStyle name="SubTotalNumber 6 2 13" xfId="9716"/>
    <cellStyle name="SubTotalNumber 6 2 14" xfId="9717"/>
    <cellStyle name="SubTotalNumber 6 2 2" xfId="9718"/>
    <cellStyle name="SubTotalNumber 6 2 2 10" xfId="9719"/>
    <cellStyle name="SubTotalNumber 6 2 2 2" xfId="9720"/>
    <cellStyle name="SubTotalNumber 6 2 2 2 2" xfId="9721"/>
    <cellStyle name="SubTotalNumber 6 2 2 2 2 2" xfId="9722"/>
    <cellStyle name="SubTotalNumber 6 2 2 2 3" xfId="9723"/>
    <cellStyle name="SubTotalNumber 6 2 2 2 3 2" xfId="9724"/>
    <cellStyle name="SubTotalNumber 6 2 2 2 4" xfId="9725"/>
    <cellStyle name="SubTotalNumber 6 2 2 2 4 2" xfId="9726"/>
    <cellStyle name="SubTotalNumber 6 2 2 2 5" xfId="9727"/>
    <cellStyle name="SubTotalNumber 6 2 2 2 5 2" xfId="9728"/>
    <cellStyle name="SubTotalNumber 6 2 2 2 6" xfId="9729"/>
    <cellStyle name="SubTotalNumber 6 2 2 2 6 2" xfId="9730"/>
    <cellStyle name="SubTotalNumber 6 2 2 2 7" xfId="9731"/>
    <cellStyle name="SubTotalNumber 6 2 2 3" xfId="9732"/>
    <cellStyle name="SubTotalNumber 6 2 2 3 2" xfId="9733"/>
    <cellStyle name="SubTotalNumber 6 2 2 3 2 2" xfId="9734"/>
    <cellStyle name="SubTotalNumber 6 2 2 3 3" xfId="9735"/>
    <cellStyle name="SubTotalNumber 6 2 2 3 3 2" xfId="9736"/>
    <cellStyle name="SubTotalNumber 6 2 2 3 4" xfId="9737"/>
    <cellStyle name="SubTotalNumber 6 2 2 3 4 2" xfId="9738"/>
    <cellStyle name="SubTotalNumber 6 2 2 3 5" xfId="9739"/>
    <cellStyle name="SubTotalNumber 6 2 2 3 5 2" xfId="9740"/>
    <cellStyle name="SubTotalNumber 6 2 2 3 6" xfId="9741"/>
    <cellStyle name="SubTotalNumber 6 2 2 3 6 2" xfId="9742"/>
    <cellStyle name="SubTotalNumber 6 2 2 3 7" xfId="9743"/>
    <cellStyle name="SubTotalNumber 6 2 2 4" xfId="9744"/>
    <cellStyle name="SubTotalNumber 6 2 2 4 2" xfId="9745"/>
    <cellStyle name="SubTotalNumber 6 2 2 4 2 2" xfId="9746"/>
    <cellStyle name="SubTotalNumber 6 2 2 4 3" xfId="9747"/>
    <cellStyle name="SubTotalNumber 6 2 2 4 3 2" xfId="9748"/>
    <cellStyle name="SubTotalNumber 6 2 2 4 4" xfId="9749"/>
    <cellStyle name="SubTotalNumber 6 2 2 4 4 2" xfId="9750"/>
    <cellStyle name="SubTotalNumber 6 2 2 4 5" xfId="9751"/>
    <cellStyle name="SubTotalNumber 6 2 2 4 5 2" xfId="9752"/>
    <cellStyle name="SubTotalNumber 6 2 2 4 6" xfId="9753"/>
    <cellStyle name="SubTotalNumber 6 2 2 4 6 2" xfId="9754"/>
    <cellStyle name="SubTotalNumber 6 2 2 4 7" xfId="9755"/>
    <cellStyle name="SubTotalNumber 6 2 2 5" xfId="9756"/>
    <cellStyle name="SubTotalNumber 6 2 2 5 2" xfId="9757"/>
    <cellStyle name="SubTotalNumber 6 2 2 6" xfId="9758"/>
    <cellStyle name="SubTotalNumber 6 2 2 6 2" xfId="9759"/>
    <cellStyle name="SubTotalNumber 6 2 2 7" xfId="9760"/>
    <cellStyle name="SubTotalNumber 6 2 2 7 2" xfId="9761"/>
    <cellStyle name="SubTotalNumber 6 2 2 8" xfId="9762"/>
    <cellStyle name="SubTotalNumber 6 2 2 8 2" xfId="9763"/>
    <cellStyle name="SubTotalNumber 6 2 2 9" xfId="9764"/>
    <cellStyle name="SubTotalNumber 6 2 2 9 2" xfId="9765"/>
    <cellStyle name="SubTotalNumber 6 2 3" xfId="9766"/>
    <cellStyle name="SubTotalNumber 6 2 3 2" xfId="9767"/>
    <cellStyle name="SubTotalNumber 6 2 3 2 2" xfId="9768"/>
    <cellStyle name="SubTotalNumber 6 2 3 3" xfId="9769"/>
    <cellStyle name="SubTotalNumber 6 2 3 3 2" xfId="9770"/>
    <cellStyle name="SubTotalNumber 6 2 3 4" xfId="9771"/>
    <cellStyle name="SubTotalNumber 6 2 3 4 2" xfId="9772"/>
    <cellStyle name="SubTotalNumber 6 2 3 5" xfId="9773"/>
    <cellStyle name="SubTotalNumber 6 2 3 5 2" xfId="9774"/>
    <cellStyle name="SubTotalNumber 6 2 3 6" xfId="9775"/>
    <cellStyle name="SubTotalNumber 6 2 3 6 2" xfId="9776"/>
    <cellStyle name="SubTotalNumber 6 2 3 7" xfId="9777"/>
    <cellStyle name="SubTotalNumber 6 2 4" xfId="9778"/>
    <cellStyle name="SubTotalNumber 6 2 4 2" xfId="9779"/>
    <cellStyle name="SubTotalNumber 6 2 4 2 2" xfId="9780"/>
    <cellStyle name="SubTotalNumber 6 2 4 3" xfId="9781"/>
    <cellStyle name="SubTotalNumber 6 2 4 3 2" xfId="9782"/>
    <cellStyle name="SubTotalNumber 6 2 4 4" xfId="9783"/>
    <cellStyle name="SubTotalNumber 6 2 4 4 2" xfId="9784"/>
    <cellStyle name="SubTotalNumber 6 2 4 5" xfId="9785"/>
    <cellStyle name="SubTotalNumber 6 2 4 5 2" xfId="9786"/>
    <cellStyle name="SubTotalNumber 6 2 4 6" xfId="9787"/>
    <cellStyle name="SubTotalNumber 6 2 4 6 2" xfId="9788"/>
    <cellStyle name="SubTotalNumber 6 2 4 7" xfId="9789"/>
    <cellStyle name="SubTotalNumber 6 2 5" xfId="9790"/>
    <cellStyle name="SubTotalNumber 6 2 5 2" xfId="9791"/>
    <cellStyle name="SubTotalNumber 6 2 5 2 2" xfId="9792"/>
    <cellStyle name="SubTotalNumber 6 2 5 3" xfId="9793"/>
    <cellStyle name="SubTotalNumber 6 2 5 3 2" xfId="9794"/>
    <cellStyle name="SubTotalNumber 6 2 5 4" xfId="9795"/>
    <cellStyle name="SubTotalNumber 6 2 5 4 2" xfId="9796"/>
    <cellStyle name="SubTotalNumber 6 2 5 5" xfId="9797"/>
    <cellStyle name="SubTotalNumber 6 2 5 5 2" xfId="9798"/>
    <cellStyle name="SubTotalNumber 6 2 5 6" xfId="9799"/>
    <cellStyle name="SubTotalNumber 6 2 5 6 2" xfId="9800"/>
    <cellStyle name="SubTotalNumber 6 2 5 7" xfId="9801"/>
    <cellStyle name="SubTotalNumber 6 2 6" xfId="9802"/>
    <cellStyle name="SubTotalNumber 6 2 6 2" xfId="9803"/>
    <cellStyle name="SubTotalNumber 6 2 7" xfId="9804"/>
    <cellStyle name="SubTotalNumber 6 2 7 2" xfId="9805"/>
    <cellStyle name="SubTotalNumber 6 2 8" xfId="9806"/>
    <cellStyle name="SubTotalNumber 6 2 8 2" xfId="9807"/>
    <cellStyle name="SubTotalNumber 6 2 9" xfId="9808"/>
    <cellStyle name="SubTotalNumber 6 2 9 2" xfId="9809"/>
    <cellStyle name="SubTotalNumber 6 3" xfId="9810"/>
    <cellStyle name="SubTotalNumber 6 3 10" xfId="9811"/>
    <cellStyle name="SubTotalNumber 6 3 2" xfId="9812"/>
    <cellStyle name="SubTotalNumber 6 3 2 2" xfId="9813"/>
    <cellStyle name="SubTotalNumber 6 3 2 2 2" xfId="9814"/>
    <cellStyle name="SubTotalNumber 6 3 2 3" xfId="9815"/>
    <cellStyle name="SubTotalNumber 6 3 2 3 2" xfId="9816"/>
    <cellStyle name="SubTotalNumber 6 3 2 4" xfId="9817"/>
    <cellStyle name="SubTotalNumber 6 3 2 4 2" xfId="9818"/>
    <cellStyle name="SubTotalNumber 6 3 2 5" xfId="9819"/>
    <cellStyle name="SubTotalNumber 6 3 2 5 2" xfId="9820"/>
    <cellStyle name="SubTotalNumber 6 3 2 6" xfId="9821"/>
    <cellStyle name="SubTotalNumber 6 3 2 6 2" xfId="9822"/>
    <cellStyle name="SubTotalNumber 6 3 2 7" xfId="9823"/>
    <cellStyle name="SubTotalNumber 6 3 3" xfId="9824"/>
    <cellStyle name="SubTotalNumber 6 3 3 2" xfId="9825"/>
    <cellStyle name="SubTotalNumber 6 3 3 2 2" xfId="9826"/>
    <cellStyle name="SubTotalNumber 6 3 3 3" xfId="9827"/>
    <cellStyle name="SubTotalNumber 6 3 3 3 2" xfId="9828"/>
    <cellStyle name="SubTotalNumber 6 3 3 4" xfId="9829"/>
    <cellStyle name="SubTotalNumber 6 3 3 4 2" xfId="9830"/>
    <cellStyle name="SubTotalNumber 6 3 3 5" xfId="9831"/>
    <cellStyle name="SubTotalNumber 6 3 3 5 2" xfId="9832"/>
    <cellStyle name="SubTotalNumber 6 3 3 6" xfId="9833"/>
    <cellStyle name="SubTotalNumber 6 3 3 6 2" xfId="9834"/>
    <cellStyle name="SubTotalNumber 6 3 3 7" xfId="9835"/>
    <cellStyle name="SubTotalNumber 6 3 4" xfId="9836"/>
    <cellStyle name="SubTotalNumber 6 3 4 2" xfId="9837"/>
    <cellStyle name="SubTotalNumber 6 3 4 2 2" xfId="9838"/>
    <cellStyle name="SubTotalNumber 6 3 4 3" xfId="9839"/>
    <cellStyle name="SubTotalNumber 6 3 4 3 2" xfId="9840"/>
    <cellStyle name="SubTotalNumber 6 3 4 4" xfId="9841"/>
    <cellStyle name="SubTotalNumber 6 3 4 4 2" xfId="9842"/>
    <cellStyle name="SubTotalNumber 6 3 4 5" xfId="9843"/>
    <cellStyle name="SubTotalNumber 6 3 4 5 2" xfId="9844"/>
    <cellStyle name="SubTotalNumber 6 3 4 6" xfId="9845"/>
    <cellStyle name="SubTotalNumber 6 3 4 6 2" xfId="9846"/>
    <cellStyle name="SubTotalNumber 6 3 4 7" xfId="9847"/>
    <cellStyle name="SubTotalNumber 6 3 5" xfId="9848"/>
    <cellStyle name="SubTotalNumber 6 3 5 2" xfId="9849"/>
    <cellStyle name="SubTotalNumber 6 3 6" xfId="9850"/>
    <cellStyle name="SubTotalNumber 6 3 6 2" xfId="9851"/>
    <cellStyle name="SubTotalNumber 6 3 7" xfId="9852"/>
    <cellStyle name="SubTotalNumber 6 3 7 2" xfId="9853"/>
    <cellStyle name="SubTotalNumber 6 3 8" xfId="9854"/>
    <cellStyle name="SubTotalNumber 6 3 8 2" xfId="9855"/>
    <cellStyle name="SubTotalNumber 6 3 9" xfId="9856"/>
    <cellStyle name="SubTotalNumber 6 3 9 2" xfId="9857"/>
    <cellStyle name="SubTotalNumber 6 4" xfId="9858"/>
    <cellStyle name="SubTotalNumber 6 4 2" xfId="9859"/>
    <cellStyle name="SubTotalNumber 6 4 2 2" xfId="9860"/>
    <cellStyle name="SubTotalNumber 6 4 3" xfId="9861"/>
    <cellStyle name="SubTotalNumber 6 4 3 2" xfId="9862"/>
    <cellStyle name="SubTotalNumber 6 4 4" xfId="9863"/>
    <cellStyle name="SubTotalNumber 6 4 4 2" xfId="9864"/>
    <cellStyle name="SubTotalNumber 6 4 5" xfId="9865"/>
    <cellStyle name="SubTotalNumber 6 4 5 2" xfId="9866"/>
    <cellStyle name="SubTotalNumber 6 4 6" xfId="9867"/>
    <cellStyle name="SubTotalNumber 6 4 6 2" xfId="9868"/>
    <cellStyle name="SubTotalNumber 6 4 7" xfId="9869"/>
    <cellStyle name="SubTotalNumber 6 5" xfId="9870"/>
    <cellStyle name="SubTotalNumber 6 5 2" xfId="9871"/>
    <cellStyle name="SubTotalNumber 6 5 2 2" xfId="9872"/>
    <cellStyle name="SubTotalNumber 6 5 3" xfId="9873"/>
    <cellStyle name="SubTotalNumber 6 5 3 2" xfId="9874"/>
    <cellStyle name="SubTotalNumber 6 5 4" xfId="9875"/>
    <cellStyle name="SubTotalNumber 6 5 4 2" xfId="9876"/>
    <cellStyle name="SubTotalNumber 6 5 5" xfId="9877"/>
    <cellStyle name="SubTotalNumber 6 5 5 2" xfId="9878"/>
    <cellStyle name="SubTotalNumber 6 5 6" xfId="9879"/>
    <cellStyle name="SubTotalNumber 6 5 6 2" xfId="9880"/>
    <cellStyle name="SubTotalNumber 6 5 7" xfId="9881"/>
    <cellStyle name="SubTotalNumber 6 6" xfId="9882"/>
    <cellStyle name="SubTotalNumber 6 6 2" xfId="9883"/>
    <cellStyle name="SubTotalNumber 6 6 2 2" xfId="9884"/>
    <cellStyle name="SubTotalNumber 6 6 3" xfId="9885"/>
    <cellStyle name="SubTotalNumber 6 6 3 2" xfId="9886"/>
    <cellStyle name="SubTotalNumber 6 6 4" xfId="9887"/>
    <cellStyle name="SubTotalNumber 6 6 4 2" xfId="9888"/>
    <cellStyle name="SubTotalNumber 6 6 5" xfId="9889"/>
    <cellStyle name="SubTotalNumber 6 6 5 2" xfId="9890"/>
    <cellStyle name="SubTotalNumber 6 6 6" xfId="9891"/>
    <cellStyle name="SubTotalNumber 6 6 6 2" xfId="9892"/>
    <cellStyle name="SubTotalNumber 6 6 7" xfId="9893"/>
    <cellStyle name="SubTotalNumber 6 7" xfId="9894"/>
    <cellStyle name="SubTotalNumber 6 7 2" xfId="9895"/>
    <cellStyle name="SubTotalNumber 6 8" xfId="9896"/>
    <cellStyle name="SubTotalNumber 6 8 2" xfId="9897"/>
    <cellStyle name="SubTotalNumber 6 9" xfId="9898"/>
    <cellStyle name="SubTotalNumber 6 9 2" xfId="9899"/>
    <cellStyle name="SubTotalNumber 7" xfId="9900"/>
    <cellStyle name="SubTotalNumber 7 10" xfId="9901"/>
    <cellStyle name="SubTotalNumber 7 11" xfId="9902"/>
    <cellStyle name="SubTotalNumber 7 12" xfId="9903"/>
    <cellStyle name="SubTotalNumber 7 13" xfId="9904"/>
    <cellStyle name="SubTotalNumber 7 14" xfId="9905"/>
    <cellStyle name="SubTotalNumber 7 2" xfId="9906"/>
    <cellStyle name="SubTotalNumber 7 2 10" xfId="9907"/>
    <cellStyle name="SubTotalNumber 7 2 2" xfId="9908"/>
    <cellStyle name="SubTotalNumber 7 2 2 2" xfId="9909"/>
    <cellStyle name="SubTotalNumber 7 2 2 2 2" xfId="9910"/>
    <cellStyle name="SubTotalNumber 7 2 2 3" xfId="9911"/>
    <cellStyle name="SubTotalNumber 7 2 2 3 2" xfId="9912"/>
    <cellStyle name="SubTotalNumber 7 2 2 4" xfId="9913"/>
    <cellStyle name="SubTotalNumber 7 2 2 4 2" xfId="9914"/>
    <cellStyle name="SubTotalNumber 7 2 2 5" xfId="9915"/>
    <cellStyle name="SubTotalNumber 7 2 2 5 2" xfId="9916"/>
    <cellStyle name="SubTotalNumber 7 2 2 6" xfId="9917"/>
    <cellStyle name="SubTotalNumber 7 2 2 6 2" xfId="9918"/>
    <cellStyle name="SubTotalNumber 7 2 2 7" xfId="9919"/>
    <cellStyle name="SubTotalNumber 7 2 3" xfId="9920"/>
    <cellStyle name="SubTotalNumber 7 2 3 2" xfId="9921"/>
    <cellStyle name="SubTotalNumber 7 2 3 2 2" xfId="9922"/>
    <cellStyle name="SubTotalNumber 7 2 3 3" xfId="9923"/>
    <cellStyle name="SubTotalNumber 7 2 3 3 2" xfId="9924"/>
    <cellStyle name="SubTotalNumber 7 2 3 4" xfId="9925"/>
    <cellStyle name="SubTotalNumber 7 2 3 4 2" xfId="9926"/>
    <cellStyle name="SubTotalNumber 7 2 3 5" xfId="9927"/>
    <cellStyle name="SubTotalNumber 7 2 3 5 2" xfId="9928"/>
    <cellStyle name="SubTotalNumber 7 2 3 6" xfId="9929"/>
    <cellStyle name="SubTotalNumber 7 2 3 6 2" xfId="9930"/>
    <cellStyle name="SubTotalNumber 7 2 3 7" xfId="9931"/>
    <cellStyle name="SubTotalNumber 7 2 4" xfId="9932"/>
    <cellStyle name="SubTotalNumber 7 2 4 2" xfId="9933"/>
    <cellStyle name="SubTotalNumber 7 2 4 2 2" xfId="9934"/>
    <cellStyle name="SubTotalNumber 7 2 4 3" xfId="9935"/>
    <cellStyle name="SubTotalNumber 7 2 4 3 2" xfId="9936"/>
    <cellStyle name="SubTotalNumber 7 2 4 4" xfId="9937"/>
    <cellStyle name="SubTotalNumber 7 2 4 4 2" xfId="9938"/>
    <cellStyle name="SubTotalNumber 7 2 4 5" xfId="9939"/>
    <cellStyle name="SubTotalNumber 7 2 4 5 2" xfId="9940"/>
    <cellStyle name="SubTotalNumber 7 2 4 6" xfId="9941"/>
    <cellStyle name="SubTotalNumber 7 2 4 6 2" xfId="9942"/>
    <cellStyle name="SubTotalNumber 7 2 4 7" xfId="9943"/>
    <cellStyle name="SubTotalNumber 7 2 5" xfId="9944"/>
    <cellStyle name="SubTotalNumber 7 2 5 2" xfId="9945"/>
    <cellStyle name="SubTotalNumber 7 2 6" xfId="9946"/>
    <cellStyle name="SubTotalNumber 7 2 6 2" xfId="9947"/>
    <cellStyle name="SubTotalNumber 7 2 7" xfId="9948"/>
    <cellStyle name="SubTotalNumber 7 2 7 2" xfId="9949"/>
    <cellStyle name="SubTotalNumber 7 2 8" xfId="9950"/>
    <cellStyle name="SubTotalNumber 7 2 8 2" xfId="9951"/>
    <cellStyle name="SubTotalNumber 7 2 9" xfId="9952"/>
    <cellStyle name="SubTotalNumber 7 2 9 2" xfId="9953"/>
    <cellStyle name="SubTotalNumber 7 3" xfId="9954"/>
    <cellStyle name="SubTotalNumber 7 3 2" xfId="9955"/>
    <cellStyle name="SubTotalNumber 7 3 2 2" xfId="9956"/>
    <cellStyle name="SubTotalNumber 7 3 3" xfId="9957"/>
    <cellStyle name="SubTotalNumber 7 3 3 2" xfId="9958"/>
    <cellStyle name="SubTotalNumber 7 3 4" xfId="9959"/>
    <cellStyle name="SubTotalNumber 7 3 4 2" xfId="9960"/>
    <cellStyle name="SubTotalNumber 7 3 5" xfId="9961"/>
    <cellStyle name="SubTotalNumber 7 3 5 2" xfId="9962"/>
    <cellStyle name="SubTotalNumber 7 3 6" xfId="9963"/>
    <cellStyle name="SubTotalNumber 7 3 6 2" xfId="9964"/>
    <cellStyle name="SubTotalNumber 7 3 7" xfId="9965"/>
    <cellStyle name="SubTotalNumber 7 4" xfId="9966"/>
    <cellStyle name="SubTotalNumber 7 4 2" xfId="9967"/>
    <cellStyle name="SubTotalNumber 7 4 2 2" xfId="9968"/>
    <cellStyle name="SubTotalNumber 7 4 3" xfId="9969"/>
    <cellStyle name="SubTotalNumber 7 4 3 2" xfId="9970"/>
    <cellStyle name="SubTotalNumber 7 4 4" xfId="9971"/>
    <cellStyle name="SubTotalNumber 7 4 4 2" xfId="9972"/>
    <cellStyle name="SubTotalNumber 7 4 5" xfId="9973"/>
    <cellStyle name="SubTotalNumber 7 4 5 2" xfId="9974"/>
    <cellStyle name="SubTotalNumber 7 4 6" xfId="9975"/>
    <cellStyle name="SubTotalNumber 7 4 6 2" xfId="9976"/>
    <cellStyle name="SubTotalNumber 7 4 7" xfId="9977"/>
    <cellStyle name="SubTotalNumber 7 5" xfId="9978"/>
    <cellStyle name="SubTotalNumber 7 5 2" xfId="9979"/>
    <cellStyle name="SubTotalNumber 7 5 2 2" xfId="9980"/>
    <cellStyle name="SubTotalNumber 7 5 3" xfId="9981"/>
    <cellStyle name="SubTotalNumber 7 5 3 2" xfId="9982"/>
    <cellStyle name="SubTotalNumber 7 5 4" xfId="9983"/>
    <cellStyle name="SubTotalNumber 7 5 4 2" xfId="9984"/>
    <cellStyle name="SubTotalNumber 7 5 5" xfId="9985"/>
    <cellStyle name="SubTotalNumber 7 5 5 2" xfId="9986"/>
    <cellStyle name="SubTotalNumber 7 5 6" xfId="9987"/>
    <cellStyle name="SubTotalNumber 7 5 6 2" xfId="9988"/>
    <cellStyle name="SubTotalNumber 7 5 7" xfId="9989"/>
    <cellStyle name="SubTotalNumber 7 6" xfId="9990"/>
    <cellStyle name="SubTotalNumber 7 6 2" xfId="9991"/>
    <cellStyle name="SubTotalNumber 7 7" xfId="9992"/>
    <cellStyle name="SubTotalNumber 7 7 2" xfId="9993"/>
    <cellStyle name="SubTotalNumber 7 8" xfId="9994"/>
    <cellStyle name="SubTotalNumber 7 8 2" xfId="9995"/>
    <cellStyle name="SubTotalNumber 7 9" xfId="9996"/>
    <cellStyle name="SubTotalNumber 7 9 2" xfId="9997"/>
    <cellStyle name="SubTotalNumber 8" xfId="9998"/>
    <cellStyle name="SubTotalNumber 8 10" xfId="9999"/>
    <cellStyle name="SubTotalNumber 8 2" xfId="10000"/>
    <cellStyle name="SubTotalNumber 8 2 2" xfId="10001"/>
    <cellStyle name="SubTotalNumber 8 2 2 2" xfId="10002"/>
    <cellStyle name="SubTotalNumber 8 2 3" xfId="10003"/>
    <cellStyle name="SubTotalNumber 8 2 3 2" xfId="10004"/>
    <cellStyle name="SubTotalNumber 8 2 4" xfId="10005"/>
    <cellStyle name="SubTotalNumber 8 2 4 2" xfId="10006"/>
    <cellStyle name="SubTotalNumber 8 2 5" xfId="10007"/>
    <cellStyle name="SubTotalNumber 8 2 5 2" xfId="10008"/>
    <cellStyle name="SubTotalNumber 8 2 6" xfId="10009"/>
    <cellStyle name="SubTotalNumber 8 2 6 2" xfId="10010"/>
    <cellStyle name="SubTotalNumber 8 2 7" xfId="10011"/>
    <cellStyle name="SubTotalNumber 8 3" xfId="10012"/>
    <cellStyle name="SubTotalNumber 8 3 2" xfId="10013"/>
    <cellStyle name="SubTotalNumber 8 3 2 2" xfId="10014"/>
    <cellStyle name="SubTotalNumber 8 3 3" xfId="10015"/>
    <cellStyle name="SubTotalNumber 8 3 3 2" xfId="10016"/>
    <cellStyle name="SubTotalNumber 8 3 4" xfId="10017"/>
    <cellStyle name="SubTotalNumber 8 3 4 2" xfId="10018"/>
    <cellStyle name="SubTotalNumber 8 3 5" xfId="10019"/>
    <cellStyle name="SubTotalNumber 8 3 5 2" xfId="10020"/>
    <cellStyle name="SubTotalNumber 8 3 6" xfId="10021"/>
    <cellStyle name="SubTotalNumber 8 3 6 2" xfId="10022"/>
    <cellStyle name="SubTotalNumber 8 3 7" xfId="10023"/>
    <cellStyle name="SubTotalNumber 8 4" xfId="10024"/>
    <cellStyle name="SubTotalNumber 8 4 2" xfId="10025"/>
    <cellStyle name="SubTotalNumber 8 4 2 2" xfId="10026"/>
    <cellStyle name="SubTotalNumber 8 4 3" xfId="10027"/>
    <cellStyle name="SubTotalNumber 8 4 3 2" xfId="10028"/>
    <cellStyle name="SubTotalNumber 8 4 4" xfId="10029"/>
    <cellStyle name="SubTotalNumber 8 4 4 2" xfId="10030"/>
    <cellStyle name="SubTotalNumber 8 4 5" xfId="10031"/>
    <cellStyle name="SubTotalNumber 8 4 5 2" xfId="10032"/>
    <cellStyle name="SubTotalNumber 8 4 6" xfId="10033"/>
    <cellStyle name="SubTotalNumber 8 4 6 2" xfId="10034"/>
    <cellStyle name="SubTotalNumber 8 4 7" xfId="10035"/>
    <cellStyle name="SubTotalNumber 8 5" xfId="10036"/>
    <cellStyle name="SubTotalNumber 8 5 2" xfId="10037"/>
    <cellStyle name="SubTotalNumber 8 6" xfId="10038"/>
    <cellStyle name="SubTotalNumber 8 6 2" xfId="10039"/>
    <cellStyle name="SubTotalNumber 8 7" xfId="10040"/>
    <cellStyle name="SubTotalNumber 8 7 2" xfId="10041"/>
    <cellStyle name="SubTotalNumber 8 8" xfId="10042"/>
    <cellStyle name="SubTotalNumber 8 8 2" xfId="10043"/>
    <cellStyle name="SubTotalNumber 8 9" xfId="10044"/>
    <cellStyle name="SubTotalNumber 8 9 2" xfId="10045"/>
    <cellStyle name="SubTotalNumber 9" xfId="10046"/>
    <cellStyle name="SubTotalNumber 9 2" xfId="10047"/>
    <cellStyle name="SubTotalNumber 9 2 2" xfId="10048"/>
    <cellStyle name="SubTotalNumber 9 3" xfId="10049"/>
    <cellStyle name="SubTotalNumber 9 3 2" xfId="10050"/>
    <cellStyle name="SubTotalNumber 9 4" xfId="10051"/>
    <cellStyle name="SubTotalNumber 9 4 2" xfId="10052"/>
    <cellStyle name="SubTotalNumber 9 5" xfId="10053"/>
    <cellStyle name="SubTotalNumber 9 5 2" xfId="10054"/>
    <cellStyle name="SubTotalNumber 9 6" xfId="10055"/>
    <cellStyle name="SubTotalNumber 9 6 2" xfId="10056"/>
    <cellStyle name="SubTotalNumber 9 7" xfId="10057"/>
    <cellStyle name="SubTotalRate" xfId="10058"/>
    <cellStyle name="SubTotalRate 10" xfId="10059"/>
    <cellStyle name="SubTotalRate 10 2" xfId="10060"/>
    <cellStyle name="SubTotalRate 11" xfId="10061"/>
    <cellStyle name="SubTotalRate 12" xfId="10062"/>
    <cellStyle name="SubTotalRate 13" xfId="10063"/>
    <cellStyle name="SubTotalRate 14" xfId="10064"/>
    <cellStyle name="SubTotalRate 15" xfId="10065"/>
    <cellStyle name="SubTotalRate 16" xfId="10066"/>
    <cellStyle name="SubTotalRate 2" xfId="10067"/>
    <cellStyle name="SubTotalRate 2 10" xfId="10068"/>
    <cellStyle name="SubTotalRate 2 11" xfId="10069"/>
    <cellStyle name="SubTotalRate 2 12" xfId="10070"/>
    <cellStyle name="SubTotalRate 2 13" xfId="10071"/>
    <cellStyle name="SubTotalRate 2 14" xfId="10072"/>
    <cellStyle name="SubTotalRate 2 2" xfId="10073"/>
    <cellStyle name="SubTotalRate 2 2 10" xfId="10074"/>
    <cellStyle name="SubTotalRate 2 2 2" xfId="10075"/>
    <cellStyle name="SubTotalRate 2 2 2 2" xfId="10076"/>
    <cellStyle name="SubTotalRate 2 2 2 2 2" xfId="10077"/>
    <cellStyle name="SubTotalRate 2 2 2 3" xfId="10078"/>
    <cellStyle name="SubTotalRate 2 2 2 3 2" xfId="10079"/>
    <cellStyle name="SubTotalRate 2 2 2 4" xfId="10080"/>
    <cellStyle name="SubTotalRate 2 2 2 4 2" xfId="10081"/>
    <cellStyle name="SubTotalRate 2 2 2 5" xfId="10082"/>
    <cellStyle name="SubTotalRate 2 2 2 5 2" xfId="10083"/>
    <cellStyle name="SubTotalRate 2 2 2 6" xfId="10084"/>
    <cellStyle name="SubTotalRate 2 2 2 6 2" xfId="10085"/>
    <cellStyle name="SubTotalRate 2 2 2 7" xfId="10086"/>
    <cellStyle name="SubTotalRate 2 2 3" xfId="10087"/>
    <cellStyle name="SubTotalRate 2 2 3 2" xfId="10088"/>
    <cellStyle name="SubTotalRate 2 2 3 2 2" xfId="10089"/>
    <cellStyle name="SubTotalRate 2 2 3 3" xfId="10090"/>
    <cellStyle name="SubTotalRate 2 2 3 3 2" xfId="10091"/>
    <cellStyle name="SubTotalRate 2 2 3 4" xfId="10092"/>
    <cellStyle name="SubTotalRate 2 2 3 4 2" xfId="10093"/>
    <cellStyle name="SubTotalRate 2 2 3 5" xfId="10094"/>
    <cellStyle name="SubTotalRate 2 2 3 5 2" xfId="10095"/>
    <cellStyle name="SubTotalRate 2 2 3 6" xfId="10096"/>
    <cellStyle name="SubTotalRate 2 2 3 6 2" xfId="10097"/>
    <cellStyle name="SubTotalRate 2 2 3 7" xfId="10098"/>
    <cellStyle name="SubTotalRate 2 2 4" xfId="10099"/>
    <cellStyle name="SubTotalRate 2 2 4 2" xfId="10100"/>
    <cellStyle name="SubTotalRate 2 2 4 2 2" xfId="10101"/>
    <cellStyle name="SubTotalRate 2 2 4 3" xfId="10102"/>
    <cellStyle name="SubTotalRate 2 2 4 3 2" xfId="10103"/>
    <cellStyle name="SubTotalRate 2 2 4 4" xfId="10104"/>
    <cellStyle name="SubTotalRate 2 2 4 4 2" xfId="10105"/>
    <cellStyle name="SubTotalRate 2 2 4 5" xfId="10106"/>
    <cellStyle name="SubTotalRate 2 2 4 5 2" xfId="10107"/>
    <cellStyle name="SubTotalRate 2 2 4 6" xfId="10108"/>
    <cellStyle name="SubTotalRate 2 2 4 6 2" xfId="10109"/>
    <cellStyle name="SubTotalRate 2 2 4 7" xfId="10110"/>
    <cellStyle name="SubTotalRate 2 2 5" xfId="10111"/>
    <cellStyle name="SubTotalRate 2 2 5 2" xfId="10112"/>
    <cellStyle name="SubTotalRate 2 2 6" xfId="10113"/>
    <cellStyle name="SubTotalRate 2 2 6 2" xfId="10114"/>
    <cellStyle name="SubTotalRate 2 2 7" xfId="10115"/>
    <cellStyle name="SubTotalRate 2 2 7 2" xfId="10116"/>
    <cellStyle name="SubTotalRate 2 2 8" xfId="10117"/>
    <cellStyle name="SubTotalRate 2 2 8 2" xfId="10118"/>
    <cellStyle name="SubTotalRate 2 2 9" xfId="10119"/>
    <cellStyle name="SubTotalRate 2 2 9 2" xfId="10120"/>
    <cellStyle name="SubTotalRate 2 3" xfId="10121"/>
    <cellStyle name="SubTotalRate 2 3 2" xfId="10122"/>
    <cellStyle name="SubTotalRate 2 3 2 2" xfId="10123"/>
    <cellStyle name="SubTotalRate 2 3 3" xfId="10124"/>
    <cellStyle name="SubTotalRate 2 3 3 2" xfId="10125"/>
    <cellStyle name="SubTotalRate 2 3 4" xfId="10126"/>
    <cellStyle name="SubTotalRate 2 3 4 2" xfId="10127"/>
    <cellStyle name="SubTotalRate 2 3 5" xfId="10128"/>
    <cellStyle name="SubTotalRate 2 3 5 2" xfId="10129"/>
    <cellStyle name="SubTotalRate 2 3 6" xfId="10130"/>
    <cellStyle name="SubTotalRate 2 3 6 2" xfId="10131"/>
    <cellStyle name="SubTotalRate 2 3 7" xfId="10132"/>
    <cellStyle name="SubTotalRate 2 4" xfId="10133"/>
    <cellStyle name="SubTotalRate 2 4 2" xfId="10134"/>
    <cellStyle name="SubTotalRate 2 4 2 2" xfId="10135"/>
    <cellStyle name="SubTotalRate 2 4 3" xfId="10136"/>
    <cellStyle name="SubTotalRate 2 4 3 2" xfId="10137"/>
    <cellStyle name="SubTotalRate 2 4 4" xfId="10138"/>
    <cellStyle name="SubTotalRate 2 4 4 2" xfId="10139"/>
    <cellStyle name="SubTotalRate 2 4 5" xfId="10140"/>
    <cellStyle name="SubTotalRate 2 4 5 2" xfId="10141"/>
    <cellStyle name="SubTotalRate 2 4 6" xfId="10142"/>
    <cellStyle name="SubTotalRate 2 4 6 2" xfId="10143"/>
    <cellStyle name="SubTotalRate 2 4 7" xfId="10144"/>
    <cellStyle name="SubTotalRate 2 5" xfId="10145"/>
    <cellStyle name="SubTotalRate 2 5 2" xfId="10146"/>
    <cellStyle name="SubTotalRate 2 5 2 2" xfId="10147"/>
    <cellStyle name="SubTotalRate 2 5 3" xfId="10148"/>
    <cellStyle name="SubTotalRate 2 5 3 2" xfId="10149"/>
    <cellStyle name="SubTotalRate 2 5 4" xfId="10150"/>
    <cellStyle name="SubTotalRate 2 5 4 2" xfId="10151"/>
    <cellStyle name="SubTotalRate 2 5 5" xfId="10152"/>
    <cellStyle name="SubTotalRate 2 5 5 2" xfId="10153"/>
    <cellStyle name="SubTotalRate 2 5 6" xfId="10154"/>
    <cellStyle name="SubTotalRate 2 5 6 2" xfId="10155"/>
    <cellStyle name="SubTotalRate 2 5 7" xfId="10156"/>
    <cellStyle name="SubTotalRate 2 6" xfId="10157"/>
    <cellStyle name="SubTotalRate 2 6 2" xfId="10158"/>
    <cellStyle name="SubTotalRate 2 7" xfId="10159"/>
    <cellStyle name="SubTotalRate 2 7 2" xfId="10160"/>
    <cellStyle name="SubTotalRate 2 8" xfId="10161"/>
    <cellStyle name="SubTotalRate 2 8 2" xfId="10162"/>
    <cellStyle name="SubTotalRate 2 9" xfId="10163"/>
    <cellStyle name="SubTotalRate 2 9 2" xfId="10164"/>
    <cellStyle name="SubTotalRate 3" xfId="10165"/>
    <cellStyle name="SubTotalRate 3 10" xfId="10166"/>
    <cellStyle name="SubTotalRate 3 2" xfId="10167"/>
    <cellStyle name="SubTotalRate 3 2 2" xfId="10168"/>
    <cellStyle name="SubTotalRate 3 2 2 2" xfId="10169"/>
    <cellStyle name="SubTotalRate 3 2 3" xfId="10170"/>
    <cellStyle name="SubTotalRate 3 2 3 2" xfId="10171"/>
    <cellStyle name="SubTotalRate 3 2 4" xfId="10172"/>
    <cellStyle name="SubTotalRate 3 2 4 2" xfId="10173"/>
    <cellStyle name="SubTotalRate 3 2 5" xfId="10174"/>
    <cellStyle name="SubTotalRate 3 2 5 2" xfId="10175"/>
    <cellStyle name="SubTotalRate 3 2 6" xfId="10176"/>
    <cellStyle name="SubTotalRate 3 2 6 2" xfId="10177"/>
    <cellStyle name="SubTotalRate 3 2 7" xfId="10178"/>
    <cellStyle name="SubTotalRate 3 3" xfId="10179"/>
    <cellStyle name="SubTotalRate 3 3 2" xfId="10180"/>
    <cellStyle name="SubTotalRate 3 3 2 2" xfId="10181"/>
    <cellStyle name="SubTotalRate 3 3 3" xfId="10182"/>
    <cellStyle name="SubTotalRate 3 3 3 2" xfId="10183"/>
    <cellStyle name="SubTotalRate 3 3 4" xfId="10184"/>
    <cellStyle name="SubTotalRate 3 3 4 2" xfId="10185"/>
    <cellStyle name="SubTotalRate 3 3 5" xfId="10186"/>
    <cellStyle name="SubTotalRate 3 3 5 2" xfId="10187"/>
    <cellStyle name="SubTotalRate 3 3 6" xfId="10188"/>
    <cellStyle name="SubTotalRate 3 3 6 2" xfId="10189"/>
    <cellStyle name="SubTotalRate 3 3 7" xfId="10190"/>
    <cellStyle name="SubTotalRate 3 4" xfId="10191"/>
    <cellStyle name="SubTotalRate 3 4 2" xfId="10192"/>
    <cellStyle name="SubTotalRate 3 4 2 2" xfId="10193"/>
    <cellStyle name="SubTotalRate 3 4 3" xfId="10194"/>
    <cellStyle name="SubTotalRate 3 4 3 2" xfId="10195"/>
    <cellStyle name="SubTotalRate 3 4 4" xfId="10196"/>
    <cellStyle name="SubTotalRate 3 4 4 2" xfId="10197"/>
    <cellStyle name="SubTotalRate 3 4 5" xfId="10198"/>
    <cellStyle name="SubTotalRate 3 4 5 2" xfId="10199"/>
    <cellStyle name="SubTotalRate 3 4 6" xfId="10200"/>
    <cellStyle name="SubTotalRate 3 4 6 2" xfId="10201"/>
    <cellStyle name="SubTotalRate 3 4 7" xfId="10202"/>
    <cellStyle name="SubTotalRate 3 5" xfId="10203"/>
    <cellStyle name="SubTotalRate 3 5 2" xfId="10204"/>
    <cellStyle name="SubTotalRate 3 6" xfId="10205"/>
    <cellStyle name="SubTotalRate 3 6 2" xfId="10206"/>
    <cellStyle name="SubTotalRate 3 7" xfId="10207"/>
    <cellStyle name="SubTotalRate 3 7 2" xfId="10208"/>
    <cellStyle name="SubTotalRate 3 8" xfId="10209"/>
    <cellStyle name="SubTotalRate 3 8 2" xfId="10210"/>
    <cellStyle name="SubTotalRate 3 9" xfId="10211"/>
    <cellStyle name="SubTotalRate 3 9 2" xfId="10212"/>
    <cellStyle name="SubTotalRate 4" xfId="10213"/>
    <cellStyle name="SubTotalRate 4 2" xfId="10214"/>
    <cellStyle name="SubTotalRate 4 2 2" xfId="10215"/>
    <cellStyle name="SubTotalRate 4 3" xfId="10216"/>
    <cellStyle name="SubTotalRate 4 3 2" xfId="10217"/>
    <cellStyle name="SubTotalRate 4 4" xfId="10218"/>
    <cellStyle name="SubTotalRate 4 4 2" xfId="10219"/>
    <cellStyle name="SubTotalRate 4 5" xfId="10220"/>
    <cellStyle name="SubTotalRate 4 5 2" xfId="10221"/>
    <cellStyle name="SubTotalRate 4 6" xfId="10222"/>
    <cellStyle name="SubTotalRate 4 6 2" xfId="10223"/>
    <cellStyle name="SubTotalRate 4 7" xfId="10224"/>
    <cellStyle name="SubTotalRate 5" xfId="10225"/>
    <cellStyle name="SubTotalRate 5 2" xfId="10226"/>
    <cellStyle name="SubTotalRate 5 2 2" xfId="10227"/>
    <cellStyle name="SubTotalRate 5 3" xfId="10228"/>
    <cellStyle name="SubTotalRate 5 3 2" xfId="10229"/>
    <cellStyle name="SubTotalRate 5 4" xfId="10230"/>
    <cellStyle name="SubTotalRate 5 4 2" xfId="10231"/>
    <cellStyle name="SubTotalRate 5 5" xfId="10232"/>
    <cellStyle name="SubTotalRate 5 5 2" xfId="10233"/>
    <cellStyle name="SubTotalRate 5 6" xfId="10234"/>
    <cellStyle name="SubTotalRate 5 6 2" xfId="10235"/>
    <cellStyle name="SubTotalRate 5 7" xfId="10236"/>
    <cellStyle name="SubTotalRate 6" xfId="10237"/>
    <cellStyle name="SubTotalRate 6 2" xfId="10238"/>
    <cellStyle name="SubTotalRate 6 2 2" xfId="10239"/>
    <cellStyle name="SubTotalRate 6 3" xfId="10240"/>
    <cellStyle name="SubTotalRate 6 3 2" xfId="10241"/>
    <cellStyle name="SubTotalRate 6 4" xfId="10242"/>
    <cellStyle name="SubTotalRate 6 4 2" xfId="10243"/>
    <cellStyle name="SubTotalRate 6 5" xfId="10244"/>
    <cellStyle name="SubTotalRate 6 5 2" xfId="10245"/>
    <cellStyle name="SubTotalRate 6 6" xfId="10246"/>
    <cellStyle name="SubTotalRate 6 6 2" xfId="10247"/>
    <cellStyle name="SubTotalRate 6 7" xfId="10248"/>
    <cellStyle name="SubTotalRate 7" xfId="10249"/>
    <cellStyle name="SubTotalRate 7 2" xfId="10250"/>
    <cellStyle name="SubTotalRate 8" xfId="10251"/>
    <cellStyle name="SubTotalRate 8 2" xfId="10252"/>
    <cellStyle name="SubTotalRate 9" xfId="10253"/>
    <cellStyle name="SubTotalRate 9 2" xfId="10254"/>
    <cellStyle name="TextNumber" xfId="10255"/>
    <cellStyle name="TextNumber 2" xfId="10256"/>
    <cellStyle name="TextNumber 3" xfId="10257"/>
    <cellStyle name="TextNumber 4" xfId="10258"/>
    <cellStyle name="TextNumber 5" xfId="10259"/>
    <cellStyle name="TextRate" xfId="10260"/>
    <cellStyle name="TextRate 2" xfId="10261"/>
    <cellStyle name="TextRate 3" xfId="10262"/>
    <cellStyle name="TextRate 4" xfId="10263"/>
    <cellStyle name="TextRate 5" xfId="10264"/>
    <cellStyle name="Title" xfId="5" builtinId="15" customBuiltin="1"/>
    <cellStyle name="Total" xfId="21" builtinId="25" customBuiltin="1"/>
    <cellStyle name="Total 2" xfId="10265"/>
    <cellStyle name="Total 3" xfId="10266"/>
    <cellStyle name="TotalNumber" xfId="10267"/>
    <cellStyle name="TotalNumber 2" xfId="10268"/>
    <cellStyle name="TotalNumber 3" xfId="10269"/>
    <cellStyle name="TotalNumber 4" xfId="10270"/>
    <cellStyle name="TotalNumber 5" xfId="10271"/>
    <cellStyle name="TotalNumber 6" xfId="10272"/>
    <cellStyle name="TotalRate" xfId="10273"/>
    <cellStyle name="TotalRate 2" xfId="10274"/>
    <cellStyle name="TotalText" xfId="10275"/>
    <cellStyle name="TotalText 2" xfId="10276"/>
    <cellStyle name="TotalText 3" xfId="10277"/>
    <cellStyle name="TotalText 4" xfId="10278"/>
    <cellStyle name="TotalText 5" xfId="10279"/>
    <cellStyle name="UnitHeader" xfId="10280"/>
    <cellStyle name="UnitHeader 2" xfId="10281"/>
    <cellStyle name="UnitHeader 3" xfId="10282"/>
    <cellStyle name="UnitHeader 4" xfId="10283"/>
    <cellStyle name="UnitHeader 5" xfId="10284"/>
    <cellStyle name="Warning Text" xfId="18" builtinId="11" customBuiltin="1"/>
    <cellStyle name="Warning Text 2" xfId="10285"/>
    <cellStyle name="Warning Text 3" xfId="10286"/>
    <cellStyle name="Year" xfId="50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81</xdr:row>
      <xdr:rowOff>0</xdr:rowOff>
    </xdr:from>
    <xdr:ext cx="9576262" cy="477981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6887"/>
          <a:ext cx="9576262" cy="4779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2006\Q2_2006\Reporting\FPLE%20Reporting\CONSPROV_Q2.R3_0711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Seabrook%20LLC\Income%20Tax\2004%20Seabrook%20Tax%20Workpape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Fibernet%20General\Accounting%20&amp;%20Administration\Work%20Orders\Work%20Order%20List%20-%209-12-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CONADM/TEST/NUTRANS/TARIFFS/FIRM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Account%20Recons\2003\PP&amp;E%20and%20CWIP%20Details%20Jan%20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WIP\Capital%20Projects\Finance%20&amp;%20Administration\CWIP\All%20projects\Closing%20Support\02%20Feb%202001\FEB%2001Capital%20Accru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107100%201202%2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%20feb%2003%20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uth%20Dakota%20Wind%20LLC\Income%20Tax\2003%20FPLE%20South%20Dakota%20Wind%20Tax%20Workpaper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Account%20Recons\2004\PP&amp;E%20and%20CWIP%20Details%20December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Startup" Target="TAXSTREAM/Security/Users/Users%20MASTER%20Fi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Closing%20Support\2002\08%20August%202002\Capitalized%20Interest%20Calculations%2008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Closing%20Support\2005\06%20Jun%202005\FMIP%20REPORTS%20&amp;%20RECONCILIATION\Standard%20Report%20-%207-8-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5\FPL%20Fibernet%20LLC\Income%20Tax\info%20request%20provided\165000-%20Prepayments%20-Dec%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%20Acctg%20&amp;%20Reporting\2009\Q2_2009\Data%20Dumps\DATA%20DUMP%20ALL%20TAX%20ACCOUNTS%2007.08.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Account%20Recons\2002\PP&amp;E%20and%20CWIP%20Details%20May%20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XD0YO4\AppData\Local\Microsoft\Windows\Temporary%20Internet%20Files\Content.Outlook\EG4942J7\Okb%20Limited%20Scope%20Schedules%202-1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TAXPROVS%20-%20NEW\Tax%20Reporting\2005%20Q3%20&amp;%20Q4\4th%20Quarter\CONSPROV_Q4.R1_01.09.06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Audit%20Adjustments_IRS\Settlement%20agreement\Settled%20Items%20-%20Power%20Tax%20Adjustments\Tax%20Return%20Supporting%20Schedules\IRS%20PowerTax%20Computation%20Worksheet%20-%20Feder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OLD"/>
      <sheetName val="FPLENERGY&amp;SUBS-OLD"/>
      <sheetName val="TAX_EXTRACT_2008"/>
    </sheetNames>
    <sheetDataSet>
      <sheetData sheetId="0">
        <row r="3">
          <cell r="E3" t="str">
            <v>FPL Group, Inc. &amp; Subsidiaries</v>
          </cell>
        </row>
        <row r="4">
          <cell r="E4" t="str">
            <v>2003 Consolidated Oregon Income Tax Allocations (OLD WAY)</v>
          </cell>
        </row>
        <row r="6">
          <cell r="E6" t="str">
            <v>FPL Group</v>
          </cell>
          <cell r="F6" t="str">
            <v>Alandco &amp;</v>
          </cell>
          <cell r="K6" t="str">
            <v>Turner &amp;</v>
          </cell>
          <cell r="L6" t="str">
            <v>Sagebrush</v>
          </cell>
          <cell r="M6" t="str">
            <v>Tract.</v>
          </cell>
          <cell r="P6" t="str">
            <v>Consolidated</v>
          </cell>
        </row>
        <row r="7">
          <cell r="C7" t="str">
            <v>FPL Group</v>
          </cell>
          <cell r="D7" t="str">
            <v>FPL &amp; Subs</v>
          </cell>
          <cell r="E7" t="str">
            <v>Capital &amp; Subs</v>
          </cell>
          <cell r="F7" t="str">
            <v>Subs</v>
          </cell>
          <cell r="G7" t="str">
            <v>EMB Invest.</v>
          </cell>
          <cell r="H7" t="str">
            <v>Mayberry</v>
          </cell>
          <cell r="I7" t="str">
            <v>FPLE &amp; Subs</v>
          </cell>
          <cell r="K7" t="str">
            <v>Subs</v>
          </cell>
          <cell r="L7" t="str">
            <v>Partner 16</v>
          </cell>
          <cell r="M7" t="str">
            <v>Urb Ren</v>
          </cell>
          <cell r="N7" t="str">
            <v>Total</v>
          </cell>
          <cell r="P7" t="str">
            <v>Total</v>
          </cell>
          <cell r="R7" t="str">
            <v>Amt/App</v>
          </cell>
        </row>
        <row r="9">
          <cell r="E9" t="str">
            <v xml:space="preserve"> </v>
          </cell>
        </row>
        <row r="10">
          <cell r="A10" t="str">
            <v>Oregon Taxable Income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-14931796</v>
          </cell>
          <cell r="K10">
            <v>0</v>
          </cell>
          <cell r="L10">
            <v>0</v>
          </cell>
          <cell r="M10">
            <v>0</v>
          </cell>
          <cell r="N10">
            <v>-14931796</v>
          </cell>
          <cell r="P10">
            <v>-871673</v>
          </cell>
        </row>
        <row r="12">
          <cell r="A12" t="str">
            <v>Regular Tax (6.6%)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-985498.53600000008</v>
          </cell>
          <cell r="K12">
            <v>0</v>
          </cell>
          <cell r="L12">
            <v>0</v>
          </cell>
          <cell r="M12">
            <v>0</v>
          </cell>
          <cell r="N12">
            <v>-985498.53600000008</v>
          </cell>
          <cell r="P12">
            <v>10</v>
          </cell>
          <cell r="R12">
            <v>985508.53600000008</v>
          </cell>
        </row>
        <row r="14">
          <cell r="A14" t="str">
            <v>Actual Tax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-985498.53600000008</v>
          </cell>
          <cell r="K14">
            <v>0</v>
          </cell>
          <cell r="L14">
            <v>0</v>
          </cell>
          <cell r="M14">
            <v>0</v>
          </cell>
          <cell r="N14">
            <v>-985498.53600000008</v>
          </cell>
          <cell r="P14">
            <v>10</v>
          </cell>
          <cell r="R14">
            <v>985508.53600000008</v>
          </cell>
        </row>
        <row r="16">
          <cell r="A16" t="str">
            <v>Less: Tax Credits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A18" t="str">
            <v>Net Oregon Income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-985498.53600000008</v>
          </cell>
          <cell r="K18">
            <v>0</v>
          </cell>
          <cell r="L18">
            <v>0</v>
          </cell>
          <cell r="M18">
            <v>0</v>
          </cell>
          <cell r="N18">
            <v>-985498.53600000008</v>
          </cell>
          <cell r="P18">
            <v>10</v>
          </cell>
          <cell r="R18">
            <v>985508.53600000008</v>
          </cell>
        </row>
        <row r="20">
          <cell r="A20" t="str">
            <v xml:space="preserve">2003 Payments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R20">
            <v>0</v>
          </cell>
        </row>
        <row r="22">
          <cell r="A22" t="str">
            <v>Balance due (To) From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-985498.53600000008</v>
          </cell>
          <cell r="K22">
            <v>0</v>
          </cell>
          <cell r="L22">
            <v>0</v>
          </cell>
          <cell r="M22">
            <v>0</v>
          </cell>
          <cell r="N22">
            <v>-985498.53600000008</v>
          </cell>
          <cell r="P22">
            <v>10</v>
          </cell>
          <cell r="R22">
            <v>985508.53600000008</v>
          </cell>
        </row>
        <row r="23">
          <cell r="A23" t="str">
            <v>Cushion/Excess Cash</v>
          </cell>
          <cell r="N23">
            <v>0</v>
          </cell>
          <cell r="P23">
            <v>0</v>
          </cell>
          <cell r="R23">
            <v>0</v>
          </cell>
        </row>
        <row r="24">
          <cell r="A24" t="str">
            <v>Payment</v>
          </cell>
          <cell r="C24">
            <v>0</v>
          </cell>
          <cell r="D24">
            <v>0</v>
          </cell>
          <cell r="I24">
            <v>-985498.53600000008</v>
          </cell>
          <cell r="N24">
            <v>-985498.53600000008</v>
          </cell>
          <cell r="P24">
            <v>10</v>
          </cell>
          <cell r="R24">
            <v>985508.53600000008</v>
          </cell>
        </row>
        <row r="25">
          <cell r="R25" t="str">
            <v>DETRIMENT</v>
          </cell>
        </row>
        <row r="42">
          <cell r="A42" t="str">
            <v>FPL GROUP, INC.</v>
          </cell>
        </row>
        <row r="43">
          <cell r="A43" t="str">
            <v>FINAL 2003 OREGON TAX SHARING PAYMENT</v>
          </cell>
        </row>
        <row r="44">
          <cell r="A44" t="str">
            <v>DECEMBER, 2003</v>
          </cell>
        </row>
        <row r="46">
          <cell r="A46" t="str">
            <v>ANALYSIS OF ACCOUNT NO. 236-100</v>
          </cell>
        </row>
        <row r="48">
          <cell r="A48" t="str">
            <v xml:space="preserve">  WIRE TRANSFERS (TO) FROM SUBSIDIARIES:</v>
          </cell>
        </row>
        <row r="51">
          <cell r="A51" t="str">
            <v>FPL GROUP CAPITAL</v>
          </cell>
        </row>
        <row r="52">
          <cell r="A52" t="str">
            <v>ALANDCO</v>
          </cell>
        </row>
        <row r="53">
          <cell r="A53" t="str">
            <v>TURNER</v>
          </cell>
        </row>
        <row r="54">
          <cell r="A54" t="str">
            <v xml:space="preserve"> TELESAT </v>
          </cell>
        </row>
        <row r="55">
          <cell r="A55" t="str">
            <v>FPLE</v>
          </cell>
        </row>
        <row r="63">
          <cell r="A63" t="str">
            <v>Wire Transfers (To) From Subs</v>
          </cell>
        </row>
        <row r="67">
          <cell r="A67" t="str">
            <v xml:space="preserve">  ADJUSTMENTS TO 235-100 ACCOUNT:</v>
          </cell>
        </row>
        <row r="70">
          <cell r="A70" t="str">
            <v>Payment to Oregon Department of Revenue</v>
          </cell>
        </row>
        <row r="71">
          <cell r="A71" t="str">
            <v>FPL Portion of 2001 Overpayment Applied to 2002 Est.</v>
          </cell>
        </row>
        <row r="72">
          <cell r="A72" t="str">
            <v xml:space="preserve">   Included in Excess Cash-State</v>
          </cell>
        </row>
        <row r="74">
          <cell r="A74" t="str">
            <v xml:space="preserve">            Change in Excess Cash</v>
          </cell>
        </row>
        <row r="79">
          <cell r="A79" t="str">
            <v xml:space="preserve">            Change in App Factor Benefit</v>
          </cell>
        </row>
        <row r="85">
          <cell r="A85" t="str">
            <v xml:space="preserve">  BALANCE IN ACCOUNT #236-100</v>
          </cell>
        </row>
      </sheetData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Sheet1"/>
      <sheetName val="Provision 2 Return"/>
      <sheetName val="Index"/>
      <sheetName val="Input"/>
      <sheetName val="(A-1)Book to Tax Recon"/>
      <sheetName val="(B-1)Trial Balance"/>
      <sheetName val="(C) Accruals &amp; Prepayments"/>
      <sheetName val="(C) PurchAcctgRec"/>
      <sheetName val="(C) Decomm Fund Earnings"/>
      <sheetName val="(C) State Tax Deduction"/>
      <sheetName val="(D-4) State Depr"/>
      <sheetName val="(D) California"/>
      <sheetName val="(D) Depreciation"/>
      <sheetName val="(D)Depreciation 2002 Vintage"/>
      <sheetName val="(D-2) 2004 Units of Production"/>
      <sheetName val="(D-2) 2002 Units of Production"/>
      <sheetName val="D-3 2004 Gain Loss"/>
      <sheetName val="D-3 Gain Loss"/>
      <sheetName val="(G)Apportionment"/>
      <sheetName val="(G)Apportionment (2)"/>
      <sheetName val="Prep_Point Sheets"/>
      <sheetName val="Provision"/>
      <sheetName val="Correspondence"/>
      <sheetName val="Carryforward"/>
      <sheetName val="Research"/>
      <sheetName val="Returns"/>
    </sheetNames>
    <sheetDataSet>
      <sheetData sheetId="0"/>
      <sheetData sheetId="1"/>
      <sheetData sheetId="2"/>
      <sheetData sheetId="3"/>
      <sheetData sheetId="4">
        <row r="6">
          <cell r="C6" t="str">
            <v>FPL Energy Seabrook, LLC</v>
          </cell>
        </row>
        <row r="7">
          <cell r="C7" t="str">
            <v>Form 1120</v>
          </cell>
        </row>
        <row r="8">
          <cell r="C8" t="str">
            <v>12/31/2004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  <sheetDataSet>
      <sheetData sheetId="0" refreshError="1"/>
      <sheetData sheetId="1" refreshError="1"/>
      <sheetData sheetId="2">
        <row r="3">
          <cell r="A3" t="str">
            <v>009</v>
          </cell>
          <cell r="B3" t="str">
            <v>Acctg Use Only</v>
          </cell>
          <cell r="C3" t="str">
            <v>Acctg Use Only</v>
          </cell>
        </row>
        <row r="4">
          <cell r="A4" t="str">
            <v>060</v>
          </cell>
          <cell r="B4" t="str">
            <v>000.000</v>
          </cell>
          <cell r="C4" t="str">
            <v>Engineering / Overheads</v>
          </cell>
        </row>
        <row r="5">
          <cell r="A5" t="str">
            <v>061</v>
          </cell>
          <cell r="B5" t="str">
            <v>000.000</v>
          </cell>
          <cell r="C5" t="str">
            <v>Permitting</v>
          </cell>
        </row>
        <row r="6">
          <cell r="A6" t="str">
            <v>062</v>
          </cell>
          <cell r="B6" t="str">
            <v>See Capital Coding</v>
          </cell>
          <cell r="C6" t="str">
            <v>Fiber Material Purchase</v>
          </cell>
        </row>
        <row r="7">
          <cell r="A7" t="str">
            <v>063</v>
          </cell>
          <cell r="B7" t="str">
            <v>000.000</v>
          </cell>
          <cell r="C7" t="str">
            <v>Fiber Construction</v>
          </cell>
        </row>
        <row r="8">
          <cell r="A8" t="str">
            <v>064</v>
          </cell>
          <cell r="B8" t="str">
            <v>000.000</v>
          </cell>
          <cell r="C8" t="str">
            <v>Miscellaneous</v>
          </cell>
        </row>
        <row r="9">
          <cell r="A9" t="str">
            <v>065</v>
          </cell>
          <cell r="B9" t="str">
            <v>See Capital Coding</v>
          </cell>
          <cell r="C9" t="str">
            <v>Electronic Purchase</v>
          </cell>
        </row>
        <row r="10">
          <cell r="A10" t="str">
            <v>066</v>
          </cell>
          <cell r="B10" t="str">
            <v>000.000</v>
          </cell>
          <cell r="C10" t="str">
            <v>Electronic Installation</v>
          </cell>
        </row>
        <row r="11">
          <cell r="A11" t="str">
            <v>067</v>
          </cell>
          <cell r="B11" t="str">
            <v>000.000</v>
          </cell>
          <cell r="C11" t="str">
            <v>Collocations</v>
          </cell>
        </row>
        <row r="12">
          <cell r="A12" t="str">
            <v>068</v>
          </cell>
          <cell r="B12" t="str">
            <v>390.001</v>
          </cell>
          <cell r="C12" t="str">
            <v>POP Construction</v>
          </cell>
        </row>
        <row r="13">
          <cell r="A13" t="str">
            <v>070</v>
          </cell>
          <cell r="B13" t="str">
            <v>Acctg Use Only</v>
          </cell>
          <cell r="C13" t="str">
            <v>Acctg Use Only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1">
          <cell r="A1" t="str">
            <v>file:  K:\conadm\test\nutrans\tariffs\FIRM1.xls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  <sheetDataSet>
      <sheetData sheetId="0"/>
      <sheetData sheetId="1"/>
      <sheetData sheetId="2"/>
      <sheetData sheetId="3"/>
      <sheetData sheetId="4">
        <row r="3">
          <cell r="A3" t="str">
            <v>1001</v>
          </cell>
          <cell r="B3">
            <v>-390764.75</v>
          </cell>
        </row>
        <row r="4">
          <cell r="A4" t="str">
            <v>1002</v>
          </cell>
          <cell r="B4">
            <v>-288079.69</v>
          </cell>
        </row>
        <row r="5">
          <cell r="A5" t="str">
            <v>1986</v>
          </cell>
          <cell r="B5">
            <v>-163041.85</v>
          </cell>
        </row>
        <row r="6">
          <cell r="A6" t="str">
            <v>1988</v>
          </cell>
          <cell r="B6">
            <v>-2837234.97</v>
          </cell>
        </row>
        <row r="7">
          <cell r="A7" t="str">
            <v>1989</v>
          </cell>
          <cell r="B7">
            <v>-4640901.87</v>
          </cell>
        </row>
        <row r="8">
          <cell r="A8" t="str">
            <v>1990</v>
          </cell>
          <cell r="B8">
            <v>-712959.33</v>
          </cell>
        </row>
        <row r="9">
          <cell r="A9" t="str">
            <v>1991</v>
          </cell>
          <cell r="B9">
            <v>-2825009.69</v>
          </cell>
        </row>
        <row r="10">
          <cell r="A10" t="str">
            <v>1992</v>
          </cell>
          <cell r="B10">
            <v>-1948586.16</v>
          </cell>
        </row>
        <row r="11">
          <cell r="A11" t="str">
            <v>1993</v>
          </cell>
          <cell r="B11">
            <v>-6497256.0800000001</v>
          </cell>
        </row>
        <row r="12">
          <cell r="A12" t="str">
            <v>1994</v>
          </cell>
          <cell r="B12">
            <v>-13717336.939999999</v>
          </cell>
        </row>
        <row r="13">
          <cell r="A13" t="str">
            <v>1995</v>
          </cell>
          <cell r="B13">
            <v>-3258362.24</v>
          </cell>
        </row>
        <row r="14">
          <cell r="A14" t="str">
            <v>1996</v>
          </cell>
          <cell r="B14">
            <v>-4302313.66</v>
          </cell>
        </row>
        <row r="15">
          <cell r="A15" t="str">
            <v>1997</v>
          </cell>
          <cell r="B15">
            <v>-20839968.300000001</v>
          </cell>
        </row>
        <row r="16">
          <cell r="A16" t="str">
            <v>1998</v>
          </cell>
          <cell r="B16">
            <v>-29175378.640000001</v>
          </cell>
        </row>
        <row r="17">
          <cell r="A17" t="str">
            <v>1999</v>
          </cell>
          <cell r="B17">
            <v>-7984051.3300000001</v>
          </cell>
        </row>
        <row r="18">
          <cell r="A18" t="str">
            <v>2000</v>
          </cell>
          <cell r="B18">
            <v>-14315637.49</v>
          </cell>
        </row>
        <row r="19">
          <cell r="A19" t="str">
            <v>6001</v>
          </cell>
          <cell r="B19">
            <v>-859807.22</v>
          </cell>
        </row>
        <row r="20">
          <cell r="A20" t="str">
            <v>6002</v>
          </cell>
          <cell r="B20">
            <v>-19007065.02</v>
          </cell>
        </row>
        <row r="21">
          <cell r="A21" t="str">
            <v>6003</v>
          </cell>
          <cell r="B21">
            <v>-11042074.039999999</v>
          </cell>
        </row>
        <row r="22">
          <cell r="A22" t="str">
            <v>6004</v>
          </cell>
          <cell r="B22">
            <v>-18050081.609999999</v>
          </cell>
        </row>
        <row r="23">
          <cell r="A23" t="str">
            <v>6005</v>
          </cell>
          <cell r="B23">
            <v>-19549915.649999999</v>
          </cell>
        </row>
        <row r="24">
          <cell r="A24" t="str">
            <v>6006</v>
          </cell>
          <cell r="B24">
            <v>-20136371.93</v>
          </cell>
        </row>
        <row r="25">
          <cell r="A25" t="str">
            <v>6007</v>
          </cell>
          <cell r="B25">
            <v>-10609533.84</v>
          </cell>
        </row>
        <row r="26">
          <cell r="A26" t="str">
            <v>6008</v>
          </cell>
          <cell r="B26">
            <v>-14211386.43</v>
          </cell>
        </row>
        <row r="27">
          <cell r="A27" t="str">
            <v>6009</v>
          </cell>
          <cell r="B27">
            <v>-1078335.6499999999</v>
          </cell>
        </row>
        <row r="28">
          <cell r="A28" t="str">
            <v>6010</v>
          </cell>
          <cell r="B28">
            <v>-471350.12</v>
          </cell>
        </row>
        <row r="29">
          <cell r="A29" t="str">
            <v>6012</v>
          </cell>
          <cell r="B29">
            <v>-2883407.29</v>
          </cell>
        </row>
        <row r="30">
          <cell r="A30" t="str">
            <v>6013</v>
          </cell>
          <cell r="B30">
            <v>-1975975.18</v>
          </cell>
        </row>
        <row r="31">
          <cell r="A31" t="str">
            <v>6014</v>
          </cell>
          <cell r="B31">
            <v>-241539.55</v>
          </cell>
        </row>
        <row r="32">
          <cell r="A32" t="str">
            <v>6015</v>
          </cell>
          <cell r="B32">
            <v>-4988250.1500000004</v>
          </cell>
        </row>
        <row r="33">
          <cell r="A33" t="str">
            <v>6016</v>
          </cell>
          <cell r="B33">
            <v>-1179157.3899999999</v>
          </cell>
        </row>
        <row r="34">
          <cell r="A34" t="str">
            <v>6017</v>
          </cell>
          <cell r="B34">
            <v>-521474.77</v>
          </cell>
        </row>
        <row r="35">
          <cell r="A35" t="str">
            <v>6018</v>
          </cell>
          <cell r="B35">
            <v>-116815.24</v>
          </cell>
        </row>
        <row r="36">
          <cell r="A36" t="str">
            <v>6019</v>
          </cell>
          <cell r="B36">
            <v>-552839.61</v>
          </cell>
        </row>
        <row r="37">
          <cell r="A37" t="str">
            <v>6020</v>
          </cell>
          <cell r="B37">
            <v>-286969.67</v>
          </cell>
        </row>
        <row r="38">
          <cell r="A38" t="str">
            <v>6021</v>
          </cell>
          <cell r="B38">
            <v>-299891.34000000003</v>
          </cell>
        </row>
        <row r="39">
          <cell r="A39" t="str">
            <v>6022</v>
          </cell>
          <cell r="B39">
            <v>-229519.25</v>
          </cell>
        </row>
        <row r="40">
          <cell r="A40" t="str">
            <v>6023</v>
          </cell>
          <cell r="B40">
            <v>-6037061.8200000003</v>
          </cell>
        </row>
        <row r="41">
          <cell r="A41" t="str">
            <v>6024</v>
          </cell>
          <cell r="B41">
            <v>-3933.37</v>
          </cell>
        </row>
        <row r="42">
          <cell r="A42" t="str">
            <v>6025</v>
          </cell>
          <cell r="B42">
            <v>-103411.71</v>
          </cell>
        </row>
        <row r="43">
          <cell r="A43" t="str">
            <v>6026</v>
          </cell>
          <cell r="B43">
            <v>-330618.51</v>
          </cell>
        </row>
        <row r="44">
          <cell r="A44" t="str">
            <v>6027</v>
          </cell>
          <cell r="B44">
            <v>-199531.63</v>
          </cell>
        </row>
        <row r="45">
          <cell r="A45" t="str">
            <v>6028</v>
          </cell>
          <cell r="B45">
            <v>-316492.55</v>
          </cell>
        </row>
        <row r="46">
          <cell r="A46" t="str">
            <v>6029</v>
          </cell>
          <cell r="B46">
            <v>-358388</v>
          </cell>
        </row>
        <row r="47">
          <cell r="A47" t="str">
            <v>6030</v>
          </cell>
          <cell r="B47">
            <v>-1219617.3</v>
          </cell>
        </row>
        <row r="48">
          <cell r="A48" t="str">
            <v>6031</v>
          </cell>
          <cell r="B48">
            <v>-3230970.03</v>
          </cell>
        </row>
        <row r="49">
          <cell r="A49" t="str">
            <v>6032</v>
          </cell>
          <cell r="B49">
            <v>-324900.81</v>
          </cell>
        </row>
        <row r="50">
          <cell r="A50" t="str">
            <v>6033</v>
          </cell>
          <cell r="B50">
            <v>-204033.22</v>
          </cell>
        </row>
        <row r="51">
          <cell r="A51" t="str">
            <v>6034</v>
          </cell>
          <cell r="B51">
            <v>-268369.93</v>
          </cell>
        </row>
        <row r="52">
          <cell r="A52" t="str">
            <v>6035</v>
          </cell>
          <cell r="B52">
            <v>-95819.51</v>
          </cell>
        </row>
        <row r="53">
          <cell r="A53" t="str">
            <v>6036</v>
          </cell>
          <cell r="B53">
            <v>-3293599.66</v>
          </cell>
        </row>
        <row r="54">
          <cell r="A54" t="str">
            <v>6037</v>
          </cell>
          <cell r="B54">
            <v>-514387.78</v>
          </cell>
        </row>
        <row r="55">
          <cell r="A55" t="str">
            <v>6038</v>
          </cell>
          <cell r="B55">
            <v>-2210470.5099999998</v>
          </cell>
        </row>
        <row r="56">
          <cell r="A56" t="str">
            <v>6039</v>
          </cell>
          <cell r="B56">
            <v>-431218.88</v>
          </cell>
        </row>
        <row r="57">
          <cell r="A57" t="str">
            <v>6040</v>
          </cell>
          <cell r="B57">
            <v>-53129.55</v>
          </cell>
        </row>
        <row r="58">
          <cell r="A58" t="str">
            <v>6041</v>
          </cell>
          <cell r="B58">
            <v>-87517.7</v>
          </cell>
        </row>
        <row r="59">
          <cell r="A59" t="str">
            <v>6044</v>
          </cell>
          <cell r="B59">
            <v>-131113.94</v>
          </cell>
        </row>
        <row r="60">
          <cell r="A60" t="str">
            <v>6045</v>
          </cell>
          <cell r="B60">
            <v>-19744.849999999999</v>
          </cell>
        </row>
        <row r="61">
          <cell r="A61" t="str">
            <v>6046</v>
          </cell>
          <cell r="B61">
            <v>-19953.12</v>
          </cell>
        </row>
        <row r="62">
          <cell r="A62" t="str">
            <v>6047</v>
          </cell>
          <cell r="B62">
            <v>-4620.82</v>
          </cell>
        </row>
        <row r="63">
          <cell r="A63" t="str">
            <v>6051</v>
          </cell>
          <cell r="B63">
            <v>2747.09</v>
          </cell>
        </row>
        <row r="64">
          <cell r="A64" t="str">
            <v>6052</v>
          </cell>
          <cell r="B64">
            <v>-50386.65</v>
          </cell>
        </row>
        <row r="65">
          <cell r="A65" t="str">
            <v>6053</v>
          </cell>
          <cell r="B65">
            <v>-128029.75999999999</v>
          </cell>
        </row>
        <row r="66">
          <cell r="A66" t="str">
            <v>6057</v>
          </cell>
          <cell r="B66">
            <v>-5125.32</v>
          </cell>
        </row>
        <row r="67">
          <cell r="A67" t="str">
            <v>6059</v>
          </cell>
          <cell r="B67">
            <v>-311392.17</v>
          </cell>
        </row>
        <row r="68">
          <cell r="A68" t="str">
            <v>6060</v>
          </cell>
          <cell r="B68">
            <v>-126039.02</v>
          </cell>
        </row>
        <row r="69">
          <cell r="A69" t="str">
            <v>6061</v>
          </cell>
          <cell r="B69">
            <v>-7419055.29</v>
          </cell>
        </row>
        <row r="70">
          <cell r="A70" t="str">
            <v>6062</v>
          </cell>
          <cell r="B70">
            <v>-5977746.0899999999</v>
          </cell>
        </row>
        <row r="71">
          <cell r="A71" t="str">
            <v>6064</v>
          </cell>
          <cell r="B71">
            <v>-4568907.9800000004</v>
          </cell>
        </row>
        <row r="72">
          <cell r="A72" t="str">
            <v>6065</v>
          </cell>
          <cell r="B72">
            <v>-3356607.38</v>
          </cell>
        </row>
        <row r="73">
          <cell r="A73" t="str">
            <v>6067</v>
          </cell>
          <cell r="B73">
            <v>-1782236.4</v>
          </cell>
        </row>
        <row r="74">
          <cell r="A74" t="str">
            <v>6068</v>
          </cell>
          <cell r="B74">
            <v>-2967386.54</v>
          </cell>
        </row>
        <row r="75">
          <cell r="A75" t="str">
            <v>6069</v>
          </cell>
          <cell r="B75">
            <v>-323463.12</v>
          </cell>
        </row>
        <row r="76">
          <cell r="A76" t="str">
            <v>6070</v>
          </cell>
          <cell r="B76">
            <v>-131672.29999999999</v>
          </cell>
        </row>
        <row r="77">
          <cell r="A77" t="str">
            <v>6071</v>
          </cell>
          <cell r="B77">
            <v>-168382.09</v>
          </cell>
        </row>
        <row r="78">
          <cell r="A78" t="str">
            <v>6072</v>
          </cell>
          <cell r="B78">
            <v>-321065.53999999998</v>
          </cell>
        </row>
        <row r="79">
          <cell r="A79" t="str">
            <v>6073</v>
          </cell>
          <cell r="B79">
            <v>-7800880.0499999998</v>
          </cell>
        </row>
        <row r="80">
          <cell r="A80" t="str">
            <v>6074</v>
          </cell>
          <cell r="B80">
            <v>-1138926.6599999999</v>
          </cell>
        </row>
        <row r="81">
          <cell r="A81" t="str">
            <v>6075</v>
          </cell>
          <cell r="B81">
            <v>-2551998.54</v>
          </cell>
        </row>
        <row r="82">
          <cell r="A82" t="str">
            <v>6076</v>
          </cell>
          <cell r="B82">
            <v>-560751.92000000004</v>
          </cell>
        </row>
        <row r="83">
          <cell r="A83" t="str">
            <v>6077</v>
          </cell>
          <cell r="B83">
            <v>-3182801.66</v>
          </cell>
        </row>
        <row r="84">
          <cell r="A84" t="str">
            <v>6079</v>
          </cell>
          <cell r="B84">
            <v>-150683.78</v>
          </cell>
        </row>
        <row r="85">
          <cell r="A85" t="str">
            <v>6080</v>
          </cell>
          <cell r="B85">
            <v>-288041.01</v>
          </cell>
        </row>
        <row r="86">
          <cell r="A86" t="str">
            <v>6081</v>
          </cell>
          <cell r="B86">
            <v>-15677.02</v>
          </cell>
        </row>
        <row r="87">
          <cell r="A87" t="str">
            <v>6115</v>
          </cell>
          <cell r="B87">
            <v>-3440.28</v>
          </cell>
        </row>
        <row r="88">
          <cell r="A88" t="str">
            <v>6116</v>
          </cell>
          <cell r="B88">
            <v>-8991.3700000000008</v>
          </cell>
        </row>
        <row r="89">
          <cell r="A89" t="str">
            <v>6119</v>
          </cell>
          <cell r="B89">
            <v>-61876.59</v>
          </cell>
        </row>
        <row r="90">
          <cell r="A90" t="str">
            <v>6122</v>
          </cell>
          <cell r="B90">
            <v>-1796.94</v>
          </cell>
        </row>
        <row r="91">
          <cell r="A91" t="str">
            <v>6125</v>
          </cell>
          <cell r="B91">
            <v>-114577.11</v>
          </cell>
        </row>
        <row r="92">
          <cell r="A92" t="str">
            <v>6126</v>
          </cell>
          <cell r="B92">
            <v>-506823.27</v>
          </cell>
        </row>
        <row r="93">
          <cell r="A93" t="str">
            <v>6127</v>
          </cell>
          <cell r="B93">
            <v>-162285.51999999999</v>
          </cell>
        </row>
        <row r="94">
          <cell r="A94" t="str">
            <v>6130</v>
          </cell>
          <cell r="B94">
            <v>-29525.18</v>
          </cell>
        </row>
        <row r="95">
          <cell r="A95" t="str">
            <v>6132</v>
          </cell>
          <cell r="B95">
            <v>-57550.91</v>
          </cell>
        </row>
        <row r="96">
          <cell r="A96" t="str">
            <v>6133</v>
          </cell>
          <cell r="B96">
            <v>-777600.2</v>
          </cell>
        </row>
        <row r="97">
          <cell r="A97" t="str">
            <v>6135</v>
          </cell>
          <cell r="B97">
            <v>-301757.06</v>
          </cell>
        </row>
        <row r="98">
          <cell r="A98" t="str">
            <v>6136</v>
          </cell>
          <cell r="B98">
            <v>-354679.72</v>
          </cell>
        </row>
        <row r="99">
          <cell r="A99" t="str">
            <v>6137</v>
          </cell>
          <cell r="B99">
            <v>-96374.62</v>
          </cell>
        </row>
        <row r="100">
          <cell r="A100" t="str">
            <v>6139</v>
          </cell>
          <cell r="B100">
            <v>-52989.85</v>
          </cell>
        </row>
        <row r="101">
          <cell r="A101" t="str">
            <v>6140</v>
          </cell>
          <cell r="B101">
            <v>-253970.93</v>
          </cell>
        </row>
        <row r="102">
          <cell r="A102" t="str">
            <v>6141</v>
          </cell>
          <cell r="B102">
            <v>-356399.85</v>
          </cell>
        </row>
        <row r="103">
          <cell r="A103" t="str">
            <v>6143</v>
          </cell>
          <cell r="B103">
            <v>-518152.55</v>
          </cell>
        </row>
        <row r="104">
          <cell r="A104" t="str">
            <v>6148</v>
          </cell>
          <cell r="B104">
            <v>-551747.68999999994</v>
          </cell>
        </row>
        <row r="105">
          <cell r="A105" t="str">
            <v>6149</v>
          </cell>
          <cell r="B105">
            <v>-980497.34</v>
          </cell>
        </row>
        <row r="106">
          <cell r="A106" t="str">
            <v>6150</v>
          </cell>
          <cell r="B106">
            <v>-470500.37</v>
          </cell>
        </row>
        <row r="107">
          <cell r="A107" t="str">
            <v>6151</v>
          </cell>
          <cell r="B107">
            <v>-691517.43</v>
          </cell>
        </row>
        <row r="108">
          <cell r="A108" t="str">
            <v>6152</v>
          </cell>
          <cell r="B108">
            <v>-799716.66</v>
          </cell>
        </row>
        <row r="109">
          <cell r="A109" t="str">
            <v>6153</v>
          </cell>
          <cell r="B109">
            <v>-29895.15</v>
          </cell>
        </row>
        <row r="110">
          <cell r="A110" t="str">
            <v>6154</v>
          </cell>
          <cell r="B110">
            <v>-2457.5700000000002</v>
          </cell>
        </row>
        <row r="111">
          <cell r="A111" t="str">
            <v>6155</v>
          </cell>
          <cell r="B111">
            <v>-221092.96</v>
          </cell>
        </row>
        <row r="112">
          <cell r="A112" t="str">
            <v>6158</v>
          </cell>
          <cell r="B112">
            <v>-537878.57999999996</v>
          </cell>
        </row>
        <row r="113">
          <cell r="A113" t="str">
            <v>6159</v>
          </cell>
          <cell r="B113">
            <v>-90724.37</v>
          </cell>
        </row>
        <row r="114">
          <cell r="A114" t="str">
            <v>6160</v>
          </cell>
          <cell r="B114">
            <v>-25494.400000000001</v>
          </cell>
        </row>
        <row r="115">
          <cell r="A115" t="str">
            <v>6163</v>
          </cell>
          <cell r="B115">
            <v>-274698.39</v>
          </cell>
        </row>
        <row r="116">
          <cell r="A116" t="str">
            <v>6164</v>
          </cell>
          <cell r="B116">
            <v>-260491.73</v>
          </cell>
        </row>
        <row r="117">
          <cell r="A117" t="str">
            <v>6166</v>
          </cell>
          <cell r="B117">
            <v>-54260.03</v>
          </cell>
        </row>
        <row r="118">
          <cell r="A118" t="str">
            <v>6167</v>
          </cell>
          <cell r="B118">
            <v>-23914.02</v>
          </cell>
        </row>
        <row r="119">
          <cell r="A119" t="str">
            <v>6169</v>
          </cell>
          <cell r="B119">
            <v>-4473.26</v>
          </cell>
        </row>
        <row r="120">
          <cell r="A120" t="str">
            <v>6170</v>
          </cell>
          <cell r="B120">
            <v>-47666.86</v>
          </cell>
        </row>
        <row r="121">
          <cell r="A121" t="str">
            <v>6172</v>
          </cell>
          <cell r="B121">
            <v>-45213.71</v>
          </cell>
        </row>
        <row r="122">
          <cell r="A122" t="str">
            <v>6173</v>
          </cell>
          <cell r="B122">
            <v>-299767.18</v>
          </cell>
        </row>
        <row r="123">
          <cell r="A123" t="str">
            <v>6174</v>
          </cell>
          <cell r="B123">
            <v>-102822.85</v>
          </cell>
        </row>
        <row r="124">
          <cell r="A124" t="str">
            <v>6177</v>
          </cell>
          <cell r="B124">
            <v>-170913.63</v>
          </cell>
        </row>
        <row r="125">
          <cell r="A125" t="str">
            <v>6185</v>
          </cell>
          <cell r="B125">
            <v>-24817.94</v>
          </cell>
        </row>
        <row r="126">
          <cell r="A126" t="str">
            <v>6201</v>
          </cell>
          <cell r="B126">
            <v>-2008983.5</v>
          </cell>
        </row>
        <row r="127">
          <cell r="A127" t="str">
            <v>6301</v>
          </cell>
          <cell r="B127">
            <v>-3191648.04</v>
          </cell>
        </row>
        <row r="128">
          <cell r="A128" t="str">
            <v>6302</v>
          </cell>
          <cell r="B128">
            <v>-629463.22</v>
          </cell>
        </row>
        <row r="129">
          <cell r="A129" t="str">
            <v>6303</v>
          </cell>
          <cell r="B129">
            <v>-730027.46</v>
          </cell>
        </row>
        <row r="130">
          <cell r="A130" t="str">
            <v>6304</v>
          </cell>
          <cell r="B130">
            <v>-2306524.66</v>
          </cell>
        </row>
        <row r="131">
          <cell r="A131" t="str">
            <v>6305</v>
          </cell>
          <cell r="B131">
            <v>-296849.5</v>
          </cell>
        </row>
        <row r="132">
          <cell r="A132" t="str">
            <v>6306</v>
          </cell>
          <cell r="B132">
            <v>-1189455.3400000001</v>
          </cell>
        </row>
        <row r="133">
          <cell r="A133" t="str">
            <v>6307</v>
          </cell>
          <cell r="B133">
            <v>-61351.49</v>
          </cell>
        </row>
        <row r="134">
          <cell r="A134" t="str">
            <v>6309</v>
          </cell>
          <cell r="B134">
            <v>-829326.73</v>
          </cell>
        </row>
        <row r="135">
          <cell r="A135" t="str">
            <v>6310</v>
          </cell>
          <cell r="B135">
            <v>-997783.67</v>
          </cell>
        </row>
        <row r="136">
          <cell r="A136" t="str">
            <v>6311</v>
          </cell>
          <cell r="B136">
            <v>-392183.93</v>
          </cell>
        </row>
        <row r="137">
          <cell r="A137" t="str">
            <v>6312</v>
          </cell>
          <cell r="B137">
            <v>-620476.15</v>
          </cell>
        </row>
        <row r="138">
          <cell r="A138" t="str">
            <v>6313</v>
          </cell>
          <cell r="B138">
            <v>-23728.1</v>
          </cell>
        </row>
        <row r="139">
          <cell r="A139" t="str">
            <v>6314</v>
          </cell>
          <cell r="B139">
            <v>-6715.65</v>
          </cell>
        </row>
        <row r="140">
          <cell r="A140" t="str">
            <v>6315</v>
          </cell>
          <cell r="B140">
            <v>-67954.13</v>
          </cell>
        </row>
        <row r="141">
          <cell r="A141" t="str">
            <v>6316</v>
          </cell>
          <cell r="B141">
            <v>-1893287.99</v>
          </cell>
        </row>
        <row r="142">
          <cell r="A142" t="str">
            <v>6317</v>
          </cell>
          <cell r="B142">
            <v>-649015.6</v>
          </cell>
        </row>
        <row r="143">
          <cell r="A143" t="str">
            <v>6318</v>
          </cell>
          <cell r="B143">
            <v>-299000.44</v>
          </cell>
        </row>
        <row r="144">
          <cell r="A144" t="str">
            <v>6319</v>
          </cell>
          <cell r="B144">
            <v>-78886.77</v>
          </cell>
        </row>
        <row r="145">
          <cell r="A145" t="str">
            <v>6320</v>
          </cell>
          <cell r="B145">
            <v>-332858.73</v>
          </cell>
        </row>
        <row r="146">
          <cell r="A146" t="str">
            <v>6321</v>
          </cell>
          <cell r="B146">
            <v>-625619.48</v>
          </cell>
        </row>
        <row r="147">
          <cell r="A147" t="str">
            <v>6324</v>
          </cell>
          <cell r="B147">
            <v>-1222188.57</v>
          </cell>
        </row>
        <row r="148">
          <cell r="A148" t="str">
            <v>6326</v>
          </cell>
          <cell r="B148">
            <v>-243633.64</v>
          </cell>
        </row>
        <row r="149">
          <cell r="A149" t="str">
            <v>6328</v>
          </cell>
          <cell r="B149">
            <v>-16957.71</v>
          </cell>
        </row>
        <row r="150">
          <cell r="A150" t="str">
            <v>6330</v>
          </cell>
          <cell r="B150">
            <v>-1082484.1100000001</v>
          </cell>
        </row>
        <row r="151">
          <cell r="A151" t="str">
            <v>6331</v>
          </cell>
          <cell r="B151">
            <v>-71248.92</v>
          </cell>
        </row>
        <row r="152">
          <cell r="A152" t="str">
            <v>6332</v>
          </cell>
          <cell r="B152">
            <v>-59549.919999999998</v>
          </cell>
        </row>
        <row r="153">
          <cell r="A153" t="str">
            <v>6333</v>
          </cell>
          <cell r="B153">
            <v>-59394.239999999998</v>
          </cell>
        </row>
        <row r="154">
          <cell r="A154" t="str">
            <v>6334</v>
          </cell>
          <cell r="B154">
            <v>-149286.43</v>
          </cell>
        </row>
        <row r="155">
          <cell r="A155" t="str">
            <v>6335</v>
          </cell>
          <cell r="B155">
            <v>-74376.52</v>
          </cell>
        </row>
        <row r="156">
          <cell r="A156" t="str">
            <v>6340</v>
          </cell>
          <cell r="B156">
            <v>-310637.92</v>
          </cell>
        </row>
        <row r="157">
          <cell r="A157" t="str">
            <v>6341</v>
          </cell>
          <cell r="B157">
            <v>-30035.77</v>
          </cell>
        </row>
        <row r="158">
          <cell r="A158" t="str">
            <v>6342</v>
          </cell>
          <cell r="B158">
            <v>-84296.81</v>
          </cell>
        </row>
        <row r="159">
          <cell r="A159" t="str">
            <v>6343</v>
          </cell>
          <cell r="B159">
            <v>-490860.51</v>
          </cell>
        </row>
        <row r="160">
          <cell r="A160" t="str">
            <v>6344</v>
          </cell>
          <cell r="B160">
            <v>-553670.19999999995</v>
          </cell>
        </row>
        <row r="161">
          <cell r="A161" t="str">
            <v>6345</v>
          </cell>
          <cell r="B161">
            <v>-138867.29</v>
          </cell>
        </row>
        <row r="162">
          <cell r="A162" t="str">
            <v>6346</v>
          </cell>
          <cell r="B162">
            <v>-552553.48</v>
          </cell>
        </row>
        <row r="163">
          <cell r="A163" t="str">
            <v>6347</v>
          </cell>
          <cell r="B163">
            <v>-14712.86</v>
          </cell>
        </row>
        <row r="164">
          <cell r="A164" t="str">
            <v>6348</v>
          </cell>
          <cell r="B164">
            <v>-2643.01</v>
          </cell>
        </row>
        <row r="165">
          <cell r="A165" t="str">
            <v>6349</v>
          </cell>
          <cell r="B165">
            <v>-3212.67</v>
          </cell>
        </row>
        <row r="166">
          <cell r="A166" t="str">
            <v>6350</v>
          </cell>
          <cell r="B166">
            <v>-461088.96</v>
          </cell>
        </row>
        <row r="167">
          <cell r="A167" t="str">
            <v>6352</v>
          </cell>
          <cell r="B167">
            <v>-25029.1</v>
          </cell>
        </row>
        <row r="168">
          <cell r="A168" t="str">
            <v>6353</v>
          </cell>
          <cell r="B168">
            <v>-466.58</v>
          </cell>
        </row>
        <row r="169">
          <cell r="A169" t="str">
            <v>6354</v>
          </cell>
          <cell r="B169">
            <v>-547501.23</v>
          </cell>
        </row>
        <row r="170">
          <cell r="A170" t="str">
            <v>6355</v>
          </cell>
          <cell r="B170">
            <v>-18481.25</v>
          </cell>
        </row>
        <row r="171">
          <cell r="A171" t="str">
            <v>6356</v>
          </cell>
          <cell r="B171">
            <v>-81566.22</v>
          </cell>
        </row>
        <row r="172">
          <cell r="A172" t="str">
            <v>6500</v>
          </cell>
          <cell r="B172">
            <v>-9011115.0399999991</v>
          </cell>
        </row>
        <row r="173">
          <cell r="A173" t="str">
            <v>6501</v>
          </cell>
          <cell r="B173">
            <v>-1579866.36</v>
          </cell>
        </row>
        <row r="174">
          <cell r="A174" t="str">
            <v>6600</v>
          </cell>
          <cell r="B174">
            <v>-224646.9</v>
          </cell>
        </row>
        <row r="175">
          <cell r="A175" t="str">
            <v>6601</v>
          </cell>
          <cell r="B175">
            <v>-280853.58</v>
          </cell>
        </row>
        <row r="176">
          <cell r="A176" t="str">
            <v>6604</v>
          </cell>
          <cell r="B176">
            <v>-123379.71</v>
          </cell>
        </row>
        <row r="177">
          <cell r="A177" t="str">
            <v>6606</v>
          </cell>
          <cell r="B177">
            <v>-101300.01</v>
          </cell>
        </row>
        <row r="178">
          <cell r="A178" t="str">
            <v>6607</v>
          </cell>
          <cell r="B178">
            <v>-392549.51</v>
          </cell>
        </row>
        <row r="179">
          <cell r="A179" t="str">
            <v>6608</v>
          </cell>
          <cell r="B179">
            <v>-8082.64</v>
          </cell>
        </row>
        <row r="180">
          <cell r="A180" t="str">
            <v>6609</v>
          </cell>
          <cell r="B180">
            <v>-57322.54</v>
          </cell>
        </row>
        <row r="181">
          <cell r="A181" t="str">
            <v>6610</v>
          </cell>
          <cell r="B181">
            <v>-6875.33</v>
          </cell>
        </row>
        <row r="182">
          <cell r="A182" t="str">
            <v>6611</v>
          </cell>
          <cell r="B182">
            <v>-36136.660000000003</v>
          </cell>
        </row>
        <row r="183">
          <cell r="A183" t="str">
            <v>6614</v>
          </cell>
          <cell r="B183">
            <v>-56899.6</v>
          </cell>
        </row>
        <row r="184">
          <cell r="A184" t="str">
            <v>6615</v>
          </cell>
          <cell r="B184">
            <v>-48184.01</v>
          </cell>
        </row>
        <row r="185">
          <cell r="A185" t="str">
            <v>6617</v>
          </cell>
          <cell r="B185">
            <v>-21545.48</v>
          </cell>
        </row>
        <row r="186">
          <cell r="A186" t="str">
            <v>6618</v>
          </cell>
          <cell r="B186">
            <v>-6625.15</v>
          </cell>
        </row>
        <row r="187">
          <cell r="A187" t="str">
            <v>6619</v>
          </cell>
          <cell r="B187">
            <v>-47661.82</v>
          </cell>
        </row>
        <row r="188">
          <cell r="A188" t="str">
            <v>6620</v>
          </cell>
          <cell r="B188">
            <v>-6539.2</v>
          </cell>
        </row>
        <row r="189">
          <cell r="A189" t="str">
            <v>6623</v>
          </cell>
          <cell r="B189">
            <v>-2628.84</v>
          </cell>
        </row>
        <row r="190">
          <cell r="A190" t="str">
            <v>6625</v>
          </cell>
          <cell r="B190">
            <v>-13538.13</v>
          </cell>
        </row>
        <row r="191">
          <cell r="A191" t="str">
            <v>6627</v>
          </cell>
          <cell r="B191">
            <v>-31838.15</v>
          </cell>
        </row>
        <row r="192">
          <cell r="A192" t="str">
            <v>6628</v>
          </cell>
          <cell r="B192">
            <v>-618103.59</v>
          </cell>
        </row>
        <row r="193">
          <cell r="A193" t="str">
            <v>6629</v>
          </cell>
          <cell r="B193">
            <v>-28317.56</v>
          </cell>
        </row>
        <row r="194">
          <cell r="A194" t="str">
            <v>6631</v>
          </cell>
          <cell r="B194">
            <v>-41499.25</v>
          </cell>
        </row>
        <row r="195">
          <cell r="A195" t="str">
            <v>6633</v>
          </cell>
          <cell r="B195">
            <v>-34312.199999999997</v>
          </cell>
        </row>
        <row r="196">
          <cell r="A196" t="str">
            <v>6634</v>
          </cell>
          <cell r="B196">
            <v>-23740.44</v>
          </cell>
        </row>
        <row r="197">
          <cell r="A197" t="str">
            <v>6997</v>
          </cell>
          <cell r="B197">
            <v>-1480157.35</v>
          </cell>
        </row>
        <row r="198">
          <cell r="A198" t="str">
            <v>6998</v>
          </cell>
          <cell r="B198">
            <v>-2711896.21</v>
          </cell>
        </row>
        <row r="199">
          <cell r="A199" t="str">
            <v>7596</v>
          </cell>
          <cell r="B199">
            <v>-173685.14</v>
          </cell>
        </row>
        <row r="200">
          <cell r="A200" t="str">
            <v>7694</v>
          </cell>
          <cell r="B200">
            <v>-3476598.59</v>
          </cell>
        </row>
        <row r="201">
          <cell r="A201" t="str">
            <v>8158</v>
          </cell>
          <cell r="B201">
            <v>-768259.43</v>
          </cell>
        </row>
      </sheetData>
      <sheetData sheetId="5"/>
      <sheetData sheetId="6"/>
      <sheetData sheetId="7"/>
      <sheetData sheetId="8"/>
      <sheetData sheetId="9"/>
      <sheetData sheetId="10">
        <row r="5">
          <cell r="M5" t="str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  <sheetDataSet>
      <sheetData sheetId="0"/>
      <sheetData sheetId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ACCRUAL CALC JAN01"/>
      <sheetName val="CAPITAL ACCRUAL CALC FEB01"/>
    </sheetNames>
    <sheetDataSet>
      <sheetData sheetId="0">
        <row r="1">
          <cell r="A1" t="str">
            <v>sd_wo</v>
          </cell>
          <cell r="B1" t="str">
            <v>amount</v>
          </cell>
          <cell r="C1" t="str">
            <v>addback reversal of prior month</v>
          </cell>
          <cell r="D1" t="str">
            <v>Gross Capital Expenditures</v>
          </cell>
          <cell r="E1" t="str">
            <v>Less FiberNet Payroll Charges and/or Non-Construction Expenditures</v>
          </cell>
          <cell r="F1" t="str">
            <v>Current Month recorded Actuals</v>
          </cell>
        </row>
        <row r="2">
          <cell r="A2" t="str">
            <v>0 Total</v>
          </cell>
          <cell r="B2">
            <v>-923099.93</v>
          </cell>
          <cell r="D2">
            <v>-923099.93</v>
          </cell>
          <cell r="F2">
            <v>-923099.93</v>
          </cell>
        </row>
        <row r="3">
          <cell r="A3" t="str">
            <v>1001 Total</v>
          </cell>
          <cell r="B3">
            <v>86939.38</v>
          </cell>
          <cell r="D3">
            <v>86939.38</v>
          </cell>
          <cell r="F3">
            <v>86939.38</v>
          </cell>
        </row>
        <row r="4">
          <cell r="A4" t="str">
            <v>6001 Total</v>
          </cell>
          <cell r="B4">
            <v>21883.69</v>
          </cell>
          <cell r="D4">
            <v>21883.69</v>
          </cell>
          <cell r="E4">
            <v>-19518.900000000001</v>
          </cell>
          <cell r="F4">
            <v>2364.7899999999972</v>
          </cell>
        </row>
        <row r="5">
          <cell r="A5" t="str">
            <v>6002 Total</v>
          </cell>
          <cell r="B5">
            <v>-930769.13000000059</v>
          </cell>
          <cell r="C5">
            <v>1018821.64</v>
          </cell>
          <cell r="D5">
            <v>88052.509999999427</v>
          </cell>
          <cell r="E5">
            <v>-11303.46</v>
          </cell>
          <cell r="F5">
            <v>76749.049999999435</v>
          </cell>
        </row>
        <row r="6">
          <cell r="A6" t="str">
            <v>6003 Total</v>
          </cell>
          <cell r="B6">
            <v>-2718967.24</v>
          </cell>
          <cell r="C6">
            <v>2936373.54</v>
          </cell>
          <cell r="D6">
            <v>217406.29999999981</v>
          </cell>
          <cell r="E6">
            <v>-13095.84</v>
          </cell>
          <cell r="F6">
            <v>204310.45999999982</v>
          </cell>
        </row>
        <row r="7">
          <cell r="A7" t="str">
            <v>6004 Total</v>
          </cell>
          <cell r="B7">
            <v>-80660.770000000237</v>
          </cell>
          <cell r="C7">
            <v>363003.19</v>
          </cell>
          <cell r="D7">
            <v>282342.41999999975</v>
          </cell>
          <cell r="F7">
            <v>282342.41999999975</v>
          </cell>
        </row>
        <row r="8">
          <cell r="A8" t="str">
            <v>6005 Total</v>
          </cell>
          <cell r="B8">
            <v>-219615</v>
          </cell>
          <cell r="C8">
            <v>316187.09999999998</v>
          </cell>
          <cell r="D8">
            <v>96572.099999999977</v>
          </cell>
          <cell r="E8">
            <v>-7848</v>
          </cell>
          <cell r="F8">
            <v>88724.099999999977</v>
          </cell>
        </row>
        <row r="9">
          <cell r="A9" t="str">
            <v>6006 Total</v>
          </cell>
          <cell r="B9">
            <v>-2196595.14</v>
          </cell>
          <cell r="C9">
            <v>2271514.09</v>
          </cell>
          <cell r="D9">
            <v>74918.949999999721</v>
          </cell>
          <cell r="E9">
            <v>-25889.8</v>
          </cell>
          <cell r="F9">
            <v>49029.149999999718</v>
          </cell>
        </row>
        <row r="10">
          <cell r="A10" t="str">
            <v>6007 Total</v>
          </cell>
          <cell r="B10">
            <v>-1294.43</v>
          </cell>
          <cell r="D10">
            <v>-1294.43</v>
          </cell>
          <cell r="F10">
            <v>-1294.43</v>
          </cell>
        </row>
        <row r="11">
          <cell r="A11" t="str">
            <v>6008 Total</v>
          </cell>
          <cell r="B11">
            <v>-12201.84</v>
          </cell>
          <cell r="D11">
            <v>-12201.84</v>
          </cell>
          <cell r="F11">
            <v>-12201.84</v>
          </cell>
        </row>
        <row r="12">
          <cell r="A12" t="str">
            <v>6009 Total</v>
          </cell>
          <cell r="B12">
            <v>16667</v>
          </cell>
          <cell r="D12">
            <v>16667</v>
          </cell>
          <cell r="F12">
            <v>16667</v>
          </cell>
        </row>
        <row r="13">
          <cell r="A13" t="str">
            <v>6013 Total</v>
          </cell>
          <cell r="B13">
            <v>-56869.82</v>
          </cell>
          <cell r="C13">
            <v>56869.82</v>
          </cell>
          <cell r="D13">
            <v>0</v>
          </cell>
          <cell r="F13">
            <v>0</v>
          </cell>
        </row>
        <row r="14">
          <cell r="A14" t="str">
            <v>6016 Total</v>
          </cell>
          <cell r="B14">
            <v>-112107.64</v>
          </cell>
          <cell r="C14">
            <v>112107.64</v>
          </cell>
          <cell r="D14">
            <v>0</v>
          </cell>
          <cell r="F14">
            <v>0</v>
          </cell>
        </row>
        <row r="15">
          <cell r="A15" t="str">
            <v>6017 Total</v>
          </cell>
          <cell r="B15">
            <v>-17509.060000000001</v>
          </cell>
          <cell r="C15">
            <v>17509.060000000001</v>
          </cell>
          <cell r="D15">
            <v>0</v>
          </cell>
          <cell r="F15">
            <v>0</v>
          </cell>
        </row>
        <row r="16">
          <cell r="A16" t="str">
            <v>6018 Total</v>
          </cell>
          <cell r="B16">
            <v>-10871.76</v>
          </cell>
          <cell r="C16">
            <v>10871.76</v>
          </cell>
          <cell r="D16">
            <v>0</v>
          </cell>
          <cell r="F16">
            <v>0</v>
          </cell>
        </row>
        <row r="17">
          <cell r="A17" t="str">
            <v>6020 Total</v>
          </cell>
          <cell r="B17">
            <v>-41087.949999999997</v>
          </cell>
          <cell r="C17">
            <v>41143.949999999997</v>
          </cell>
          <cell r="D17">
            <v>56</v>
          </cell>
          <cell r="F17">
            <v>56</v>
          </cell>
        </row>
        <row r="18">
          <cell r="A18" t="str">
            <v>6021 Total</v>
          </cell>
          <cell r="B18">
            <v>-172293.7</v>
          </cell>
          <cell r="C18">
            <v>172293.7</v>
          </cell>
          <cell r="D18">
            <v>0</v>
          </cell>
          <cell r="F18">
            <v>0</v>
          </cell>
        </row>
        <row r="19">
          <cell r="A19" t="str">
            <v>6022 Total</v>
          </cell>
          <cell r="B19">
            <v>1187.25</v>
          </cell>
        </row>
        <row r="20">
          <cell r="A20" t="str">
            <v>6023 Total</v>
          </cell>
          <cell r="B20">
            <v>46595.48</v>
          </cell>
          <cell r="D20">
            <v>46595.48</v>
          </cell>
          <cell r="F20">
            <v>46595.48</v>
          </cell>
        </row>
        <row r="21">
          <cell r="A21" t="str">
            <v>6026 Total</v>
          </cell>
          <cell r="B21">
            <v>-8159.06</v>
          </cell>
          <cell r="C21">
            <v>48297.02</v>
          </cell>
          <cell r="D21">
            <v>40137.96</v>
          </cell>
          <cell r="F21">
            <v>40137.96</v>
          </cell>
        </row>
        <row r="22">
          <cell r="A22" t="str">
            <v>6028 Total</v>
          </cell>
          <cell r="B22">
            <v>-129034.67</v>
          </cell>
          <cell r="C22">
            <v>419522.37</v>
          </cell>
          <cell r="D22">
            <v>290487.7</v>
          </cell>
          <cell r="F22">
            <v>290487.7</v>
          </cell>
        </row>
        <row r="23">
          <cell r="A23" t="str">
            <v>6029 Total</v>
          </cell>
          <cell r="B23">
            <v>-279293.21999999997</v>
          </cell>
          <cell r="C23">
            <v>279618.21999999997</v>
          </cell>
          <cell r="D23">
            <v>325</v>
          </cell>
          <cell r="F23">
            <v>325</v>
          </cell>
        </row>
        <row r="24">
          <cell r="A24" t="str">
            <v>6030 Total</v>
          </cell>
          <cell r="B24">
            <v>1674.17</v>
          </cell>
          <cell r="D24">
            <v>1674.17</v>
          </cell>
          <cell r="F24">
            <v>1674.17</v>
          </cell>
        </row>
        <row r="25">
          <cell r="A25" t="str">
            <v>6031 Total</v>
          </cell>
          <cell r="B25">
            <v>1044000</v>
          </cell>
        </row>
        <row r="26">
          <cell r="A26" t="str">
            <v>6033 Total</v>
          </cell>
          <cell r="B26">
            <v>-9048.9500000000007</v>
          </cell>
          <cell r="C26">
            <v>9048.9500000000007</v>
          </cell>
          <cell r="D26">
            <v>0</v>
          </cell>
          <cell r="F26">
            <v>0</v>
          </cell>
        </row>
        <row r="27">
          <cell r="A27" t="str">
            <v>6034 Total</v>
          </cell>
          <cell r="B27">
            <v>14881.75</v>
          </cell>
          <cell r="D27">
            <v>14881.75</v>
          </cell>
          <cell r="F27">
            <v>14881.75</v>
          </cell>
        </row>
        <row r="28">
          <cell r="A28" t="str">
            <v>6036 Total</v>
          </cell>
          <cell r="B28">
            <v>13290.82</v>
          </cell>
          <cell r="C28">
            <v>662.65</v>
          </cell>
          <cell r="D28">
            <v>13953.47</v>
          </cell>
          <cell r="F28">
            <v>13953.47</v>
          </cell>
        </row>
        <row r="29">
          <cell r="A29" t="str">
            <v>6037 Total</v>
          </cell>
          <cell r="B29">
            <v>-12811.94</v>
          </cell>
          <cell r="C29">
            <v>46601.94</v>
          </cell>
          <cell r="D29">
            <v>33790</v>
          </cell>
          <cell r="F29">
            <v>33790</v>
          </cell>
        </row>
        <row r="30">
          <cell r="A30" t="str">
            <v>6038 Total</v>
          </cell>
          <cell r="B30">
            <v>85.6</v>
          </cell>
          <cell r="D30">
            <v>85.6</v>
          </cell>
          <cell r="F30">
            <v>85.6</v>
          </cell>
        </row>
        <row r="31">
          <cell r="A31" t="str">
            <v>6039 Total</v>
          </cell>
          <cell r="B31">
            <v>2927.95</v>
          </cell>
          <cell r="C31">
            <v>17767.05</v>
          </cell>
          <cell r="D31">
            <v>20695</v>
          </cell>
          <cell r="F31">
            <v>20695</v>
          </cell>
        </row>
        <row r="32">
          <cell r="A32" t="str">
            <v>6040 Total</v>
          </cell>
          <cell r="B32">
            <v>-5764.95</v>
          </cell>
          <cell r="C32">
            <v>12172.45</v>
          </cell>
          <cell r="D32">
            <v>6407.5000000000009</v>
          </cell>
          <cell r="F32">
            <v>6407.5000000000009</v>
          </cell>
        </row>
        <row r="33">
          <cell r="A33" t="str">
            <v>6045 Total</v>
          </cell>
          <cell r="B33">
            <v>-3679.99</v>
          </cell>
          <cell r="C33">
            <v>3679.99</v>
          </cell>
          <cell r="D33">
            <v>0</v>
          </cell>
          <cell r="F33">
            <v>0</v>
          </cell>
        </row>
        <row r="34">
          <cell r="A34" t="str">
            <v>6046 Total</v>
          </cell>
          <cell r="B34">
            <v>4785.62</v>
          </cell>
          <cell r="D34">
            <v>4785.62</v>
          </cell>
          <cell r="F34">
            <v>4785.62</v>
          </cell>
        </row>
        <row r="35">
          <cell r="A35" t="str">
            <v>6051 Total</v>
          </cell>
          <cell r="B35">
            <v>15260</v>
          </cell>
          <cell r="D35">
            <v>15260</v>
          </cell>
          <cell r="F35">
            <v>15260</v>
          </cell>
        </row>
        <row r="36">
          <cell r="A36" t="str">
            <v>6052 Total</v>
          </cell>
          <cell r="B36">
            <v>9333</v>
          </cell>
          <cell r="D36">
            <v>9333</v>
          </cell>
          <cell r="F36">
            <v>9333</v>
          </cell>
        </row>
        <row r="37">
          <cell r="A37" t="str">
            <v>6053 Total</v>
          </cell>
          <cell r="B37">
            <v>3370.5</v>
          </cell>
          <cell r="D37">
            <v>3370.5</v>
          </cell>
          <cell r="F37">
            <v>3370.5</v>
          </cell>
        </row>
        <row r="38">
          <cell r="A38" t="str">
            <v>6059 Total</v>
          </cell>
          <cell r="B38">
            <v>6948</v>
          </cell>
          <cell r="D38">
            <v>6948</v>
          </cell>
          <cell r="F38">
            <v>6948</v>
          </cell>
        </row>
        <row r="39">
          <cell r="A39" t="str">
            <v>6500 Total</v>
          </cell>
          <cell r="B39">
            <v>-13043458</v>
          </cell>
          <cell r="C39">
            <v>13043458</v>
          </cell>
          <cell r="D39">
            <v>0</v>
          </cell>
          <cell r="F39">
            <v>0</v>
          </cell>
        </row>
        <row r="40">
          <cell r="A40" t="str">
            <v>6997 Total</v>
          </cell>
          <cell r="B40">
            <v>58911.65</v>
          </cell>
          <cell r="D40">
            <v>58911.65</v>
          </cell>
          <cell r="F40">
            <v>58911.65</v>
          </cell>
        </row>
        <row r="41">
          <cell r="A41" t="str">
            <v>6998 Total</v>
          </cell>
          <cell r="B41">
            <v>19114.96</v>
          </cell>
          <cell r="D41">
            <v>19114.96</v>
          </cell>
          <cell r="F41">
            <v>19114.96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  <sheetDataSet>
      <sheetData sheetId="0">
        <row r="1">
          <cell r="A1" t="str">
            <v>w_new_gl</v>
          </cell>
          <cell r="B1" t="str">
            <v>w_locn</v>
          </cell>
          <cell r="C1" t="str">
            <v>w_ba</v>
          </cell>
          <cell r="D1" t="str">
            <v>w_sa</v>
          </cell>
          <cell r="E1" t="str">
            <v>w_brc</v>
          </cell>
          <cell r="F1" t="str">
            <v>w_eac</v>
          </cell>
          <cell r="G1" t="str">
            <v>w_src</v>
          </cell>
          <cell r="H1" t="str">
            <v>w_exp_typ</v>
          </cell>
          <cell r="I1" t="str">
            <v>sd_co</v>
          </cell>
          <cell r="J1" t="str">
            <v>sd_er</v>
          </cell>
          <cell r="K1" t="str">
            <v>sd_locn</v>
          </cell>
          <cell r="L1" t="str">
            <v>sd_wo</v>
          </cell>
          <cell r="M1" t="str">
            <v>sd_comp</v>
          </cell>
          <cell r="N1" t="str">
            <v>sd_sec</v>
          </cell>
          <cell r="O1" t="str">
            <v>sd_uc</v>
          </cell>
          <cell r="P1" t="str">
            <v>sd_gl_acct</v>
          </cell>
          <cell r="Q1" t="str">
            <v>sd_eac</v>
          </cell>
          <cell r="R1" t="str">
            <v>sd_source</v>
          </cell>
          <cell r="S1" t="str">
            <v>ledger_date</v>
          </cell>
          <cell r="T1" t="str">
            <v>feeder_id</v>
          </cell>
          <cell r="U1" t="str">
            <v>amount</v>
          </cell>
          <cell r="V1" t="str">
            <v>amount_2_desc</v>
          </cell>
          <cell r="W1" t="str">
            <v>amount_2</v>
          </cell>
          <cell r="X1" t="str">
            <v>amount_3_desc</v>
          </cell>
          <cell r="Y1" t="str">
            <v>amount_3</v>
          </cell>
          <cell r="Z1" t="str">
            <v>qty</v>
          </cell>
          <cell r="AA1" t="str">
            <v>audit_field_1_desc</v>
          </cell>
          <cell r="AB1" t="str">
            <v>audit_field_1</v>
          </cell>
          <cell r="AC1" t="str">
            <v>audit_field_2_desc</v>
          </cell>
          <cell r="AD1" t="str">
            <v>audit_field_2</v>
          </cell>
          <cell r="AE1" t="str">
            <v>audit_field_3_desc</v>
          </cell>
          <cell r="AF1" t="str">
            <v>audit_field_3</v>
          </cell>
          <cell r="AG1" t="str">
            <v>audit_field_4_desc</v>
          </cell>
          <cell r="AH1" t="str">
            <v>audit_field_4</v>
          </cell>
          <cell r="AI1" t="str">
            <v>ref_field_1_desc</v>
          </cell>
          <cell r="AJ1" t="str">
            <v>ref_field_1</v>
          </cell>
          <cell r="AK1" t="str">
            <v>ref_field_2_desc</v>
          </cell>
          <cell r="AL1" t="str">
            <v>ref_field_2</v>
          </cell>
          <cell r="AM1" t="str">
            <v>ref_field_3_desc</v>
          </cell>
          <cell r="AN1" t="str">
            <v>ref_field_3</v>
          </cell>
          <cell r="AO1" t="str">
            <v>ref_field_4_desc</v>
          </cell>
          <cell r="AP1" t="str">
            <v>ref_field_4</v>
          </cell>
          <cell r="AQ1" t="str">
            <v>date_field_1_desc</v>
          </cell>
          <cell r="AR1" t="str">
            <v>date_field_1</v>
          </cell>
          <cell r="AS1" t="str">
            <v>date_field_2_desc</v>
          </cell>
          <cell r="AT1" t="str">
            <v>date_field_2</v>
          </cell>
          <cell r="AU1" t="str">
            <v>description</v>
          </cell>
          <cell r="AV1" t="str">
            <v>worksheet</v>
          </cell>
          <cell r="AW1" t="str">
            <v>bucs_component</v>
          </cell>
          <cell r="AX1" t="str">
            <v>bucs_section</v>
          </cell>
          <cell r="AY1" t="str">
            <v>bucs_user_code</v>
          </cell>
          <cell r="AZ1" t="str">
            <v>co_name</v>
          </cell>
        </row>
        <row r="2">
          <cell r="A2" t="str">
            <v>107100</v>
          </cell>
          <cell r="B2" t="str">
            <v>0330</v>
          </cell>
          <cell r="C2" t="str">
            <v>90000</v>
          </cell>
          <cell r="D2" t="str">
            <v>000000</v>
          </cell>
          <cell r="E2" t="str">
            <v>330000</v>
          </cell>
          <cell r="F2" t="str">
            <v>0790</v>
          </cell>
          <cell r="G2" t="str">
            <v>65000</v>
          </cell>
          <cell r="H2" t="str">
            <v>A</v>
          </cell>
          <cell r="I2" t="str">
            <v>00000041</v>
          </cell>
          <cell r="J2">
            <v>0</v>
          </cell>
          <cell r="K2">
            <v>330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107.1</v>
          </cell>
          <cell r="Q2" t="str">
            <v>0790</v>
          </cell>
          <cell r="R2" t="str">
            <v>65000</v>
          </cell>
          <cell r="S2" t="str">
            <v>200212</v>
          </cell>
          <cell r="T2" t="str">
            <v>CA01</v>
          </cell>
          <cell r="U2">
            <v>55.47</v>
          </cell>
          <cell r="V2" t="str">
            <v>LDB</v>
          </cell>
          <cell r="W2">
            <v>0</v>
          </cell>
          <cell r="Y2">
            <v>0</v>
          </cell>
          <cell r="Z2">
            <v>0</v>
          </cell>
          <cell r="AA2" t="str">
            <v>BCH</v>
          </cell>
          <cell r="AB2" t="str">
            <v>0018</v>
          </cell>
          <cell r="AC2" t="str">
            <v>WKS</v>
          </cell>
          <cell r="AE2" t="str">
            <v>JV#</v>
          </cell>
          <cell r="AF2" t="str">
            <v>1232</v>
          </cell>
          <cell r="AG2" t="str">
            <v>FRN</v>
          </cell>
          <cell r="AH2" t="str">
            <v>0000</v>
          </cell>
          <cell r="AI2" t="str">
            <v>RP#</v>
          </cell>
          <cell r="AJ2" t="str">
            <v>000</v>
          </cell>
          <cell r="AK2" t="str">
            <v>CTL</v>
          </cell>
          <cell r="AM2" t="str">
            <v>RF#</v>
          </cell>
          <cell r="AU2" t="str">
            <v>REV OCT ENG CHARGES</v>
          </cell>
          <cell r="AZ2" t="str">
            <v>FPL Fibernet</v>
          </cell>
        </row>
        <row r="3">
          <cell r="A3" t="str">
            <v>107100</v>
          </cell>
          <cell r="B3" t="str">
            <v>0360</v>
          </cell>
          <cell r="C3" t="str">
            <v>90000</v>
          </cell>
          <cell r="D3" t="str">
            <v>000000</v>
          </cell>
          <cell r="E3" t="str">
            <v>360000</v>
          </cell>
          <cell r="F3" t="str">
            <v>0632</v>
          </cell>
          <cell r="G3" t="str">
            <v>65000</v>
          </cell>
          <cell r="H3" t="str">
            <v>A</v>
          </cell>
          <cell r="I3" t="str">
            <v>00000041</v>
          </cell>
          <cell r="J3">
            <v>0</v>
          </cell>
          <cell r="K3">
            <v>360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107.1</v>
          </cell>
          <cell r="Q3" t="str">
            <v>0632</v>
          </cell>
          <cell r="R3" t="str">
            <v>65000</v>
          </cell>
          <cell r="S3" t="str">
            <v>200212</v>
          </cell>
          <cell r="T3" t="str">
            <v>CA01</v>
          </cell>
          <cell r="U3">
            <v>20616.32</v>
          </cell>
          <cell r="V3" t="str">
            <v>LDB</v>
          </cell>
          <cell r="W3">
            <v>0</v>
          </cell>
          <cell r="Y3">
            <v>0</v>
          </cell>
          <cell r="Z3">
            <v>0</v>
          </cell>
          <cell r="AA3" t="str">
            <v>BCH</v>
          </cell>
          <cell r="AB3" t="str">
            <v>0053</v>
          </cell>
          <cell r="AC3" t="str">
            <v>WKS</v>
          </cell>
          <cell r="AE3" t="str">
            <v>JV#</v>
          </cell>
          <cell r="AF3" t="str">
            <v>1232</v>
          </cell>
          <cell r="AG3" t="str">
            <v>FRN</v>
          </cell>
          <cell r="AH3" t="str">
            <v>0000</v>
          </cell>
          <cell r="AI3" t="str">
            <v>RP#</v>
          </cell>
          <cell r="AJ3" t="str">
            <v>000</v>
          </cell>
          <cell r="AK3" t="str">
            <v>CTL</v>
          </cell>
          <cell r="AM3" t="str">
            <v>RF#</v>
          </cell>
          <cell r="AU3" t="str">
            <v>RECLASS FICA &amp; MED TO CAP</v>
          </cell>
          <cell r="AZ3" t="str">
            <v>FPL Fibernet</v>
          </cell>
        </row>
        <row r="4">
          <cell r="A4" t="str">
            <v>107100</v>
          </cell>
          <cell r="B4" t="str">
            <v>0360</v>
          </cell>
          <cell r="C4" t="str">
            <v>90000</v>
          </cell>
          <cell r="D4" t="str">
            <v>000000</v>
          </cell>
          <cell r="E4" t="str">
            <v>360000</v>
          </cell>
          <cell r="F4" t="str">
            <v>0790</v>
          </cell>
          <cell r="G4" t="str">
            <v>65000</v>
          </cell>
          <cell r="H4" t="str">
            <v>A</v>
          </cell>
          <cell r="I4" t="str">
            <v>00000041</v>
          </cell>
          <cell r="J4">
            <v>0</v>
          </cell>
          <cell r="K4">
            <v>360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107.1</v>
          </cell>
          <cell r="Q4" t="str">
            <v>0790</v>
          </cell>
          <cell r="R4" t="str">
            <v>65000</v>
          </cell>
          <cell r="S4" t="str">
            <v>200212</v>
          </cell>
          <cell r="T4" t="str">
            <v>CA01</v>
          </cell>
          <cell r="U4">
            <v>8134.23</v>
          </cell>
          <cell r="V4" t="str">
            <v>LDB</v>
          </cell>
          <cell r="W4">
            <v>0</v>
          </cell>
          <cell r="Y4">
            <v>0</v>
          </cell>
          <cell r="Z4">
            <v>0</v>
          </cell>
          <cell r="AA4" t="str">
            <v>BCH</v>
          </cell>
          <cell r="AB4" t="str">
            <v>0056</v>
          </cell>
          <cell r="AC4" t="str">
            <v>WKS</v>
          </cell>
          <cell r="AE4" t="str">
            <v>JV#</v>
          </cell>
          <cell r="AF4" t="str">
            <v>1232</v>
          </cell>
          <cell r="AG4" t="str">
            <v>FRN</v>
          </cell>
          <cell r="AH4" t="str">
            <v>0000</v>
          </cell>
          <cell r="AI4" t="str">
            <v>RP#</v>
          </cell>
          <cell r="AJ4" t="str">
            <v>000</v>
          </cell>
          <cell r="AK4" t="str">
            <v>CTL</v>
          </cell>
          <cell r="AM4" t="str">
            <v>RF#</v>
          </cell>
          <cell r="AU4" t="str">
            <v>RECLASS FROM WO 1001</v>
          </cell>
          <cell r="AZ4" t="str">
            <v>FPL Fibernet</v>
          </cell>
        </row>
        <row r="5">
          <cell r="A5" t="str">
            <v>107100</v>
          </cell>
          <cell r="B5" t="str">
            <v>0360</v>
          </cell>
          <cell r="C5" t="str">
            <v>90000</v>
          </cell>
          <cell r="D5" t="str">
            <v>000000</v>
          </cell>
          <cell r="E5" t="str">
            <v>360000</v>
          </cell>
          <cell r="F5" t="str">
            <v>0809</v>
          </cell>
          <cell r="G5" t="str">
            <v>65000</v>
          </cell>
          <cell r="H5" t="str">
            <v>A</v>
          </cell>
          <cell r="I5" t="str">
            <v>00000041</v>
          </cell>
          <cell r="J5">
            <v>0</v>
          </cell>
          <cell r="K5">
            <v>360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107.1</v>
          </cell>
          <cell r="Q5" t="str">
            <v>0809</v>
          </cell>
          <cell r="R5" t="str">
            <v>65000</v>
          </cell>
          <cell r="S5" t="str">
            <v>200212</v>
          </cell>
          <cell r="T5" t="str">
            <v>CA01</v>
          </cell>
          <cell r="U5">
            <v>25855.18</v>
          </cell>
          <cell r="V5" t="str">
            <v>LDB</v>
          </cell>
          <cell r="W5">
            <v>0</v>
          </cell>
          <cell r="Y5">
            <v>0</v>
          </cell>
          <cell r="Z5">
            <v>0</v>
          </cell>
          <cell r="AA5" t="str">
            <v>BCH</v>
          </cell>
          <cell r="AB5" t="str">
            <v>0025</v>
          </cell>
          <cell r="AC5" t="str">
            <v>WKS</v>
          </cell>
          <cell r="AE5" t="str">
            <v>JV#</v>
          </cell>
          <cell r="AF5" t="str">
            <v>1232</v>
          </cell>
          <cell r="AG5" t="str">
            <v>FRN</v>
          </cell>
          <cell r="AH5" t="str">
            <v>0000</v>
          </cell>
          <cell r="AI5" t="str">
            <v>RP#</v>
          </cell>
          <cell r="AJ5" t="str">
            <v>000</v>
          </cell>
          <cell r="AK5" t="str">
            <v>CTL</v>
          </cell>
          <cell r="AM5" t="str">
            <v>RF#</v>
          </cell>
          <cell r="AU5" t="str">
            <v>ACCRUE LT INCENT - DEC</v>
          </cell>
          <cell r="AZ5" t="str">
            <v>FPL Fibernet</v>
          </cell>
        </row>
        <row r="6">
          <cell r="A6" t="str">
            <v>107100</v>
          </cell>
          <cell r="B6" t="str">
            <v>0360</v>
          </cell>
          <cell r="C6" t="str">
            <v>90000</v>
          </cell>
          <cell r="D6" t="str">
            <v>000000</v>
          </cell>
          <cell r="E6" t="str">
            <v>360000</v>
          </cell>
          <cell r="F6" t="str">
            <v>0809</v>
          </cell>
          <cell r="G6" t="str">
            <v>65000</v>
          </cell>
          <cell r="H6" t="str">
            <v>A</v>
          </cell>
          <cell r="I6" t="str">
            <v>00000041</v>
          </cell>
          <cell r="J6">
            <v>0</v>
          </cell>
          <cell r="K6">
            <v>360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107.1</v>
          </cell>
          <cell r="Q6" t="str">
            <v>0809</v>
          </cell>
          <cell r="R6" t="str">
            <v>65000</v>
          </cell>
          <cell r="S6" t="str">
            <v>200212</v>
          </cell>
          <cell r="T6" t="str">
            <v>CA01</v>
          </cell>
          <cell r="U6">
            <v>-34040.94</v>
          </cell>
          <cell r="V6" t="str">
            <v>LDB</v>
          </cell>
          <cell r="W6">
            <v>0</v>
          </cell>
          <cell r="Y6">
            <v>0</v>
          </cell>
          <cell r="Z6">
            <v>0</v>
          </cell>
          <cell r="AA6" t="str">
            <v>BCH</v>
          </cell>
          <cell r="AB6" t="str">
            <v>0059</v>
          </cell>
          <cell r="AC6" t="str">
            <v>WKS</v>
          </cell>
          <cell r="AE6" t="str">
            <v>JV#</v>
          </cell>
          <cell r="AF6" t="str">
            <v>1232</v>
          </cell>
          <cell r="AG6" t="str">
            <v>FRN</v>
          </cell>
          <cell r="AH6" t="str">
            <v>0000</v>
          </cell>
          <cell r="AI6" t="str">
            <v>RP#</v>
          </cell>
          <cell r="AJ6" t="str">
            <v>000</v>
          </cell>
          <cell r="AK6" t="str">
            <v>CTL</v>
          </cell>
          <cell r="AM6" t="str">
            <v>RF#</v>
          </cell>
          <cell r="AU6" t="str">
            <v>ADJUST LT INCENT - DEC</v>
          </cell>
          <cell r="AZ6" t="str">
            <v>FPL Fibernet</v>
          </cell>
        </row>
        <row r="7">
          <cell r="A7" t="str">
            <v>107100</v>
          </cell>
          <cell r="B7" t="str">
            <v>0366</v>
          </cell>
          <cell r="C7" t="str">
            <v>90000</v>
          </cell>
          <cell r="D7" t="str">
            <v>000000</v>
          </cell>
          <cell r="E7" t="str">
            <v>366000</v>
          </cell>
          <cell r="F7" t="str">
            <v>0662</v>
          </cell>
          <cell r="G7" t="str">
            <v>65000</v>
          </cell>
          <cell r="H7" t="str">
            <v>A</v>
          </cell>
          <cell r="I7" t="str">
            <v>00000041</v>
          </cell>
          <cell r="J7">
            <v>0</v>
          </cell>
          <cell r="K7">
            <v>366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107.1</v>
          </cell>
          <cell r="Q7" t="str">
            <v>0662</v>
          </cell>
          <cell r="R7" t="str">
            <v>65000</v>
          </cell>
          <cell r="S7" t="str">
            <v>200212</v>
          </cell>
          <cell r="T7" t="str">
            <v>CA01</v>
          </cell>
          <cell r="U7">
            <v>45595.18</v>
          </cell>
          <cell r="V7" t="str">
            <v>LDB</v>
          </cell>
          <cell r="W7">
            <v>0</v>
          </cell>
          <cell r="Y7">
            <v>0</v>
          </cell>
          <cell r="Z7">
            <v>0</v>
          </cell>
          <cell r="AA7" t="str">
            <v>BCH</v>
          </cell>
          <cell r="AB7" t="str">
            <v>0063</v>
          </cell>
          <cell r="AC7" t="str">
            <v>WKS</v>
          </cell>
          <cell r="AE7" t="str">
            <v>JV#</v>
          </cell>
          <cell r="AF7" t="str">
            <v>1232</v>
          </cell>
          <cell r="AG7" t="str">
            <v>FRN</v>
          </cell>
          <cell r="AH7" t="str">
            <v>0000</v>
          </cell>
          <cell r="AI7" t="str">
            <v>RP#</v>
          </cell>
          <cell r="AJ7" t="str">
            <v>000</v>
          </cell>
          <cell r="AK7" t="str">
            <v>CTL</v>
          </cell>
          <cell r="AM7" t="str">
            <v>RF#</v>
          </cell>
          <cell r="AU7" t="str">
            <v>RECLASS FROM WO 3231</v>
          </cell>
          <cell r="AZ7" t="str">
            <v>FPL Fibernet</v>
          </cell>
        </row>
        <row r="8">
          <cell r="A8" t="str">
            <v>107100</v>
          </cell>
          <cell r="L8">
            <v>0</v>
          </cell>
          <cell r="S8" t="str">
            <v>200212</v>
          </cell>
          <cell r="U8">
            <v>-45595.18</v>
          </cell>
        </row>
        <row r="9">
          <cell r="A9" t="str">
            <v>107100</v>
          </cell>
          <cell r="L9">
            <v>0</v>
          </cell>
          <cell r="S9" t="str">
            <v>200212</v>
          </cell>
          <cell r="U9">
            <v>-16680.66</v>
          </cell>
        </row>
        <row r="10">
          <cell r="A10" t="str">
            <v>107100</v>
          </cell>
          <cell r="L10">
            <v>0</v>
          </cell>
          <cell r="S10" t="str">
            <v>200212</v>
          </cell>
          <cell r="U10">
            <v>-111433.7</v>
          </cell>
        </row>
        <row r="11">
          <cell r="A11" t="str">
            <v>107100</v>
          </cell>
          <cell r="B11" t="str">
            <v>0335</v>
          </cell>
          <cell r="C11" t="str">
            <v>01055</v>
          </cell>
          <cell r="D11" t="str">
            <v>OMU000</v>
          </cell>
          <cell r="E11" t="str">
            <v>335000</v>
          </cell>
          <cell r="F11" t="str">
            <v>0676</v>
          </cell>
          <cell r="G11" t="str">
            <v>65000</v>
          </cell>
          <cell r="H11" t="str">
            <v>A</v>
          </cell>
          <cell r="I11" t="str">
            <v>00000041</v>
          </cell>
          <cell r="J11">
            <v>90</v>
          </cell>
          <cell r="K11">
            <v>335</v>
          </cell>
          <cell r="L11">
            <v>1001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0676</v>
          </cell>
          <cell r="R11" t="str">
            <v>65000</v>
          </cell>
          <cell r="S11" t="str">
            <v>200212</v>
          </cell>
          <cell r="T11" t="str">
            <v>CA01</v>
          </cell>
          <cell r="U11">
            <v>-1376172.47</v>
          </cell>
          <cell r="V11" t="str">
            <v>LDB</v>
          </cell>
          <cell r="W11">
            <v>0</v>
          </cell>
          <cell r="Y11">
            <v>0</v>
          </cell>
          <cell r="Z11">
            <v>0</v>
          </cell>
          <cell r="AA11" t="str">
            <v>BCH</v>
          </cell>
          <cell r="AB11" t="str">
            <v>0010</v>
          </cell>
          <cell r="AC11" t="str">
            <v>WKS</v>
          </cell>
          <cell r="AE11" t="str">
            <v>JV#</v>
          </cell>
          <cell r="AF11" t="str">
            <v>1232</v>
          </cell>
          <cell r="AG11" t="str">
            <v>FRN</v>
          </cell>
          <cell r="AH11" t="str">
            <v>1001</v>
          </cell>
          <cell r="AI11" t="str">
            <v>RP#</v>
          </cell>
          <cell r="AJ11" t="str">
            <v>000</v>
          </cell>
          <cell r="AK11" t="str">
            <v>CTL</v>
          </cell>
          <cell r="AM11" t="str">
            <v>RF#</v>
          </cell>
          <cell r="AU11" t="str">
            <v>CORR WO# SPARES INV ADJ</v>
          </cell>
          <cell r="AZ11" t="str">
            <v>FPL Fibernet</v>
          </cell>
        </row>
        <row r="12">
          <cell r="A12" t="str">
            <v>107100</v>
          </cell>
          <cell r="B12" t="str">
            <v>0360</v>
          </cell>
          <cell r="C12" t="str">
            <v>01055</v>
          </cell>
          <cell r="D12" t="str">
            <v>OMU000</v>
          </cell>
          <cell r="E12" t="str">
            <v>360000</v>
          </cell>
          <cell r="F12" t="str">
            <v>0790</v>
          </cell>
          <cell r="G12" t="str">
            <v>65000</v>
          </cell>
          <cell r="H12" t="str">
            <v>A</v>
          </cell>
          <cell r="I12" t="str">
            <v>00000041</v>
          </cell>
          <cell r="J12">
            <v>90</v>
          </cell>
          <cell r="K12">
            <v>360</v>
          </cell>
          <cell r="L12">
            <v>1001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0790</v>
          </cell>
          <cell r="R12" t="str">
            <v>65000</v>
          </cell>
          <cell r="S12" t="str">
            <v>200212</v>
          </cell>
          <cell r="T12" t="str">
            <v>CA01</v>
          </cell>
          <cell r="U12">
            <v>-8134.23</v>
          </cell>
          <cell r="V12" t="str">
            <v>LDB</v>
          </cell>
          <cell r="W12">
            <v>0</v>
          </cell>
          <cell r="Y12">
            <v>0</v>
          </cell>
          <cell r="Z12">
            <v>0</v>
          </cell>
          <cell r="AA12" t="str">
            <v>BCH</v>
          </cell>
          <cell r="AB12" t="str">
            <v>0056</v>
          </cell>
          <cell r="AC12" t="str">
            <v>WKS</v>
          </cell>
          <cell r="AE12" t="str">
            <v>JV#</v>
          </cell>
          <cell r="AF12" t="str">
            <v>1232</v>
          </cell>
          <cell r="AG12" t="str">
            <v>FRN</v>
          </cell>
          <cell r="AH12" t="str">
            <v>1001</v>
          </cell>
          <cell r="AI12" t="str">
            <v>RP#</v>
          </cell>
          <cell r="AJ12" t="str">
            <v>000</v>
          </cell>
          <cell r="AK12" t="str">
            <v>CTL</v>
          </cell>
          <cell r="AM12" t="str">
            <v>RF#</v>
          </cell>
          <cell r="AU12" t="str">
            <v>REV ALLOC ENG IN 11/02</v>
          </cell>
          <cell r="AZ12" t="str">
            <v>FPL Fibernet</v>
          </cell>
        </row>
        <row r="13">
          <cell r="A13" t="str">
            <v>107100</v>
          </cell>
          <cell r="B13" t="str">
            <v>0350</v>
          </cell>
          <cell r="C13" t="str">
            <v>01066</v>
          </cell>
          <cell r="D13" t="str">
            <v>OMC000</v>
          </cell>
          <cell r="E13" t="str">
            <v>368000</v>
          </cell>
          <cell r="F13" t="str">
            <v>0985</v>
          </cell>
          <cell r="G13" t="str">
            <v>65000</v>
          </cell>
          <cell r="H13" t="str">
            <v>A</v>
          </cell>
          <cell r="I13" t="str">
            <v>00000041</v>
          </cell>
          <cell r="J13">
            <v>90</v>
          </cell>
          <cell r="K13">
            <v>350</v>
          </cell>
          <cell r="L13">
            <v>1005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0985</v>
          </cell>
          <cell r="R13" t="str">
            <v>65000</v>
          </cell>
          <cell r="S13" t="str">
            <v>200212</v>
          </cell>
          <cell r="T13" t="str">
            <v>CA01</v>
          </cell>
          <cell r="U13">
            <v>5064.49</v>
          </cell>
          <cell r="V13" t="str">
            <v>LDB</v>
          </cell>
          <cell r="W13">
            <v>0</v>
          </cell>
          <cell r="Y13">
            <v>0</v>
          </cell>
          <cell r="Z13">
            <v>0</v>
          </cell>
          <cell r="AA13" t="str">
            <v>BCH</v>
          </cell>
          <cell r="AB13" t="str">
            <v>0026</v>
          </cell>
          <cell r="AC13" t="str">
            <v>WKS</v>
          </cell>
          <cell r="AE13" t="str">
            <v>JV#</v>
          </cell>
          <cell r="AF13" t="str">
            <v>1232</v>
          </cell>
          <cell r="AG13" t="str">
            <v>FRN</v>
          </cell>
          <cell r="AH13" t="str">
            <v>1005</v>
          </cell>
          <cell r="AI13" t="str">
            <v>RP#</v>
          </cell>
          <cell r="AJ13" t="str">
            <v>000</v>
          </cell>
          <cell r="AK13" t="str">
            <v>CTL</v>
          </cell>
          <cell r="AM13" t="str">
            <v>RF#</v>
          </cell>
          <cell r="AU13" t="str">
            <v>RECORD DEC/02 CAP INT.</v>
          </cell>
          <cell r="AZ13" t="str">
            <v>FPL Fibernet</v>
          </cell>
        </row>
        <row r="14">
          <cell r="A14" t="str">
            <v>107100</v>
          </cell>
          <cell r="B14" t="str">
            <v>0350</v>
          </cell>
          <cell r="C14" t="str">
            <v>01066</v>
          </cell>
          <cell r="D14" t="str">
            <v>OMC000</v>
          </cell>
          <cell r="E14" t="str">
            <v>368000</v>
          </cell>
          <cell r="F14" t="str">
            <v>0985</v>
          </cell>
          <cell r="G14" t="str">
            <v>65000</v>
          </cell>
          <cell r="H14" t="str">
            <v>A</v>
          </cell>
          <cell r="I14" t="str">
            <v>00000041</v>
          </cell>
          <cell r="J14">
            <v>90</v>
          </cell>
          <cell r="K14">
            <v>350</v>
          </cell>
          <cell r="L14">
            <v>1005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0985</v>
          </cell>
          <cell r="R14" t="str">
            <v>65000</v>
          </cell>
          <cell r="S14" t="str">
            <v>200212</v>
          </cell>
          <cell r="T14" t="str">
            <v>CA01</v>
          </cell>
          <cell r="U14">
            <v>229942.74</v>
          </cell>
          <cell r="V14" t="str">
            <v>LDB</v>
          </cell>
          <cell r="W14">
            <v>0</v>
          </cell>
          <cell r="Y14">
            <v>0</v>
          </cell>
          <cell r="Z14">
            <v>0</v>
          </cell>
          <cell r="AA14" t="str">
            <v>BCH</v>
          </cell>
          <cell r="AB14" t="str">
            <v>0050</v>
          </cell>
          <cell r="AC14" t="str">
            <v>WKS</v>
          </cell>
          <cell r="AE14" t="str">
            <v>JV#</v>
          </cell>
          <cell r="AF14" t="str">
            <v>1232</v>
          </cell>
          <cell r="AG14" t="str">
            <v>FRN</v>
          </cell>
          <cell r="AH14" t="str">
            <v>1005</v>
          </cell>
          <cell r="AI14" t="str">
            <v>RP#</v>
          </cell>
          <cell r="AJ14" t="str">
            <v>000</v>
          </cell>
          <cell r="AK14" t="str">
            <v>CTL</v>
          </cell>
          <cell r="AM14" t="str">
            <v>RF#</v>
          </cell>
          <cell r="AU14" t="str">
            <v>RECORD ADJ DEC/02 CAP INT</v>
          </cell>
          <cell r="AZ14" t="str">
            <v>FPL Fibernet</v>
          </cell>
        </row>
        <row r="15">
          <cell r="A15" t="str">
            <v>107100</v>
          </cell>
          <cell r="B15" t="str">
            <v>0368</v>
          </cell>
          <cell r="C15" t="str">
            <v>01066</v>
          </cell>
          <cell r="D15" t="str">
            <v>OMC000</v>
          </cell>
          <cell r="E15" t="str">
            <v>368000</v>
          </cell>
          <cell r="F15" t="str">
            <v>0618</v>
          </cell>
          <cell r="G15" t="str">
            <v>65000</v>
          </cell>
          <cell r="H15" t="str">
            <v>A</v>
          </cell>
          <cell r="I15" t="str">
            <v>00000041</v>
          </cell>
          <cell r="J15">
            <v>95</v>
          </cell>
          <cell r="K15">
            <v>368</v>
          </cell>
          <cell r="L15">
            <v>3213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0618</v>
          </cell>
          <cell r="R15" t="str">
            <v>65000</v>
          </cell>
          <cell r="S15" t="str">
            <v>200212</v>
          </cell>
          <cell r="T15" t="str">
            <v>CA01</v>
          </cell>
          <cell r="U15">
            <v>176.82</v>
          </cell>
          <cell r="V15" t="str">
            <v>LDB</v>
          </cell>
          <cell r="W15">
            <v>0</v>
          </cell>
          <cell r="Y15">
            <v>0</v>
          </cell>
          <cell r="Z15">
            <v>0</v>
          </cell>
          <cell r="AA15" t="str">
            <v>BCH</v>
          </cell>
          <cell r="AB15" t="str">
            <v>0001</v>
          </cell>
          <cell r="AC15" t="str">
            <v>WKS</v>
          </cell>
          <cell r="AE15" t="str">
            <v>JV#</v>
          </cell>
          <cell r="AF15" t="str">
            <v>122A</v>
          </cell>
          <cell r="AG15" t="str">
            <v>FRN</v>
          </cell>
          <cell r="AH15" t="str">
            <v>3213</v>
          </cell>
          <cell r="AI15" t="str">
            <v>RP#</v>
          </cell>
          <cell r="AJ15" t="str">
            <v>000</v>
          </cell>
          <cell r="AK15" t="str">
            <v>CTL</v>
          </cell>
          <cell r="AM15" t="str">
            <v>RF#</v>
          </cell>
          <cell r="AU15" t="str">
            <v>I/C-TNT LOGIST,FPL</v>
          </cell>
          <cell r="AZ15" t="str">
            <v>FPL Fibernet</v>
          </cell>
        </row>
        <row r="16">
          <cell r="A16" t="str">
            <v>107100</v>
          </cell>
          <cell r="B16" t="str">
            <v>0368</v>
          </cell>
          <cell r="C16" t="str">
            <v>01066</v>
          </cell>
          <cell r="D16" t="str">
            <v>OMC000</v>
          </cell>
          <cell r="E16" t="str">
            <v>368000</v>
          </cell>
          <cell r="F16" t="str">
            <v>0618</v>
          </cell>
          <cell r="G16" t="str">
            <v>65000</v>
          </cell>
          <cell r="H16" t="str">
            <v>A</v>
          </cell>
          <cell r="I16" t="str">
            <v>00000041</v>
          </cell>
          <cell r="J16">
            <v>95</v>
          </cell>
          <cell r="K16">
            <v>368</v>
          </cell>
          <cell r="L16">
            <v>3213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0618</v>
          </cell>
          <cell r="R16" t="str">
            <v>65000</v>
          </cell>
          <cell r="S16" t="str">
            <v>200212</v>
          </cell>
          <cell r="T16" t="str">
            <v>CA01</v>
          </cell>
          <cell r="U16">
            <v>238.28</v>
          </cell>
          <cell r="V16" t="str">
            <v>LDB</v>
          </cell>
          <cell r="W16">
            <v>0</v>
          </cell>
          <cell r="Y16">
            <v>0</v>
          </cell>
          <cell r="Z16">
            <v>0</v>
          </cell>
          <cell r="AA16" t="str">
            <v>BCH</v>
          </cell>
          <cell r="AB16" t="str">
            <v>0001</v>
          </cell>
          <cell r="AC16" t="str">
            <v>WKS</v>
          </cell>
          <cell r="AE16" t="str">
            <v>JV#</v>
          </cell>
          <cell r="AF16" t="str">
            <v>122A</v>
          </cell>
          <cell r="AG16" t="str">
            <v>FRN</v>
          </cell>
          <cell r="AH16" t="str">
            <v>3213</v>
          </cell>
          <cell r="AI16" t="str">
            <v>RP#</v>
          </cell>
          <cell r="AJ16" t="str">
            <v>000</v>
          </cell>
          <cell r="AK16" t="str">
            <v>CTL</v>
          </cell>
          <cell r="AM16" t="str">
            <v>RF#</v>
          </cell>
          <cell r="AU16" t="str">
            <v>I/C-BARTECH/BROWN,FPL</v>
          </cell>
          <cell r="AZ16" t="str">
            <v>FPL Fibernet</v>
          </cell>
        </row>
        <row r="17">
          <cell r="A17" t="str">
            <v>107100</v>
          </cell>
          <cell r="B17" t="str">
            <v>0368</v>
          </cell>
          <cell r="C17" t="str">
            <v>01066</v>
          </cell>
          <cell r="D17" t="str">
            <v>OMC000</v>
          </cell>
          <cell r="E17" t="str">
            <v>368000</v>
          </cell>
          <cell r="F17" t="str">
            <v>0618</v>
          </cell>
          <cell r="G17" t="str">
            <v>65000</v>
          </cell>
          <cell r="H17" t="str">
            <v>A</v>
          </cell>
          <cell r="I17" t="str">
            <v>00000041</v>
          </cell>
          <cell r="J17">
            <v>95</v>
          </cell>
          <cell r="K17">
            <v>368</v>
          </cell>
          <cell r="L17">
            <v>3213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0618</v>
          </cell>
          <cell r="R17" t="str">
            <v>65000</v>
          </cell>
          <cell r="S17" t="str">
            <v>200212</v>
          </cell>
          <cell r="T17" t="str">
            <v>CA01</v>
          </cell>
          <cell r="U17">
            <v>245.89</v>
          </cell>
          <cell r="V17" t="str">
            <v>LDB</v>
          </cell>
          <cell r="W17">
            <v>0</v>
          </cell>
          <cell r="Y17">
            <v>0</v>
          </cell>
          <cell r="Z17">
            <v>0</v>
          </cell>
          <cell r="AA17" t="str">
            <v>BCH</v>
          </cell>
          <cell r="AB17" t="str">
            <v>0001</v>
          </cell>
          <cell r="AC17" t="str">
            <v>WKS</v>
          </cell>
          <cell r="AE17" t="str">
            <v>JV#</v>
          </cell>
          <cell r="AF17" t="str">
            <v>122A</v>
          </cell>
          <cell r="AG17" t="str">
            <v>FRN</v>
          </cell>
          <cell r="AH17" t="str">
            <v>3213</v>
          </cell>
          <cell r="AI17" t="str">
            <v>RP#</v>
          </cell>
          <cell r="AJ17" t="str">
            <v>000</v>
          </cell>
          <cell r="AK17" t="str">
            <v>CTL</v>
          </cell>
          <cell r="AM17" t="str">
            <v>RF#</v>
          </cell>
          <cell r="AU17" t="str">
            <v>I/C-BARTECH/JONES,FPL</v>
          </cell>
          <cell r="AZ17" t="str">
            <v>FPL Fibernet</v>
          </cell>
        </row>
        <row r="18">
          <cell r="A18" t="str">
            <v>107100</v>
          </cell>
          <cell r="B18" t="str">
            <v>0368</v>
          </cell>
          <cell r="C18" t="str">
            <v>01066</v>
          </cell>
          <cell r="D18" t="str">
            <v>OMC000</v>
          </cell>
          <cell r="E18" t="str">
            <v>368000</v>
          </cell>
          <cell r="F18" t="str">
            <v>0620</v>
          </cell>
          <cell r="G18" t="str">
            <v>65000</v>
          </cell>
          <cell r="H18" t="str">
            <v>A</v>
          </cell>
          <cell r="I18" t="str">
            <v>00000041</v>
          </cell>
          <cell r="J18">
            <v>95</v>
          </cell>
          <cell r="K18">
            <v>368</v>
          </cell>
          <cell r="L18">
            <v>3213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0620</v>
          </cell>
          <cell r="R18" t="str">
            <v>65000</v>
          </cell>
          <cell r="S18" t="str">
            <v>200212</v>
          </cell>
          <cell r="T18" t="str">
            <v>CA01</v>
          </cell>
          <cell r="U18">
            <v>11</v>
          </cell>
          <cell r="V18" t="str">
            <v>LDB</v>
          </cell>
          <cell r="W18">
            <v>0</v>
          </cell>
          <cell r="Y18">
            <v>0</v>
          </cell>
          <cell r="Z18">
            <v>0</v>
          </cell>
          <cell r="AA18" t="str">
            <v>BCH</v>
          </cell>
          <cell r="AB18" t="str">
            <v>0001</v>
          </cell>
          <cell r="AC18" t="str">
            <v>WKS</v>
          </cell>
          <cell r="AE18" t="str">
            <v>JV#</v>
          </cell>
          <cell r="AF18" t="str">
            <v>122A</v>
          </cell>
          <cell r="AG18" t="str">
            <v>FRN</v>
          </cell>
          <cell r="AH18" t="str">
            <v>3213</v>
          </cell>
          <cell r="AI18" t="str">
            <v>RP#</v>
          </cell>
          <cell r="AJ18" t="str">
            <v>000</v>
          </cell>
          <cell r="AK18" t="str">
            <v>CTL</v>
          </cell>
          <cell r="AM18" t="str">
            <v>RF#</v>
          </cell>
          <cell r="AU18" t="str">
            <v>I/C-TFB,FPL</v>
          </cell>
          <cell r="AZ18" t="str">
            <v>FPL Fibernet</v>
          </cell>
        </row>
        <row r="19">
          <cell r="A19" t="str">
            <v>107100</v>
          </cell>
          <cell r="B19" t="str">
            <v>0368</v>
          </cell>
          <cell r="C19" t="str">
            <v>01066</v>
          </cell>
          <cell r="D19" t="str">
            <v>OMC000</v>
          </cell>
          <cell r="E19" t="str">
            <v>368000</v>
          </cell>
          <cell r="F19" t="str">
            <v>0625</v>
          </cell>
          <cell r="G19" t="str">
            <v>52450</v>
          </cell>
          <cell r="H19" t="str">
            <v>A</v>
          </cell>
          <cell r="I19" t="str">
            <v>00000041</v>
          </cell>
          <cell r="J19">
            <v>95</v>
          </cell>
          <cell r="K19">
            <v>368</v>
          </cell>
          <cell r="L19">
            <v>3213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0625</v>
          </cell>
          <cell r="R19" t="str">
            <v>52450</v>
          </cell>
          <cell r="S19" t="str">
            <v>200212</v>
          </cell>
          <cell r="T19" t="str">
            <v>SA01</v>
          </cell>
          <cell r="U19">
            <v>4.3099999999999996</v>
          </cell>
          <cell r="W19">
            <v>0</v>
          </cell>
          <cell r="Y19">
            <v>0</v>
          </cell>
          <cell r="Z19">
            <v>0</v>
          </cell>
          <cell r="AA19" t="str">
            <v>BCH</v>
          </cell>
          <cell r="AB19" t="str">
            <v>450002350</v>
          </cell>
          <cell r="AC19" t="str">
            <v>PO#</v>
          </cell>
          <cell r="AE19" t="str">
            <v>S/R</v>
          </cell>
          <cell r="AI19" t="str">
            <v>PYN</v>
          </cell>
          <cell r="AJ19" t="str">
            <v>LOPEZ M L</v>
          </cell>
          <cell r="AK19" t="str">
            <v>VND</v>
          </cell>
          <cell r="AL19" t="str">
            <v>481580814</v>
          </cell>
          <cell r="AM19" t="str">
            <v>FAC</v>
          </cell>
          <cell r="AN19" t="str">
            <v>000</v>
          </cell>
          <cell r="AQ19" t="str">
            <v>NVD</v>
          </cell>
          <cell r="AR19" t="str">
            <v>2002-12-</v>
          </cell>
          <cell r="AU19" t="str">
            <v>M LOPEZ MISC        LOPEZ M L           1900003319</v>
          </cell>
          <cell r="AV19" t="str">
            <v>WF-BATCH</v>
          </cell>
          <cell r="AW19" t="str">
            <v>000</v>
          </cell>
          <cell r="AX19" t="str">
            <v>00</v>
          </cell>
          <cell r="AY19" t="str">
            <v>0</v>
          </cell>
          <cell r="AZ19" t="str">
            <v>FPL Fibernet</v>
          </cell>
        </row>
        <row r="20">
          <cell r="A20" t="str">
            <v>107100</v>
          </cell>
          <cell r="B20" t="str">
            <v>0368</v>
          </cell>
          <cell r="C20" t="str">
            <v>01066</v>
          </cell>
          <cell r="D20" t="str">
            <v>OMC000</v>
          </cell>
          <cell r="E20" t="str">
            <v>368000</v>
          </cell>
          <cell r="F20" t="str">
            <v>0625</v>
          </cell>
          <cell r="G20" t="str">
            <v>65000</v>
          </cell>
          <cell r="H20" t="str">
            <v>A</v>
          </cell>
          <cell r="I20" t="str">
            <v>00000041</v>
          </cell>
          <cell r="J20">
            <v>95</v>
          </cell>
          <cell r="K20">
            <v>368</v>
          </cell>
          <cell r="L20">
            <v>3213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0625</v>
          </cell>
          <cell r="R20" t="str">
            <v>65000</v>
          </cell>
          <cell r="S20" t="str">
            <v>200212</v>
          </cell>
          <cell r="T20" t="str">
            <v>CA01</v>
          </cell>
          <cell r="U20">
            <v>147.33000000000001</v>
          </cell>
          <cell r="V20" t="str">
            <v>LDB</v>
          </cell>
          <cell r="W20">
            <v>0</v>
          </cell>
          <cell r="Y20">
            <v>0</v>
          </cell>
          <cell r="Z20">
            <v>0</v>
          </cell>
          <cell r="AA20" t="str">
            <v>BCH</v>
          </cell>
          <cell r="AB20" t="str">
            <v>0001</v>
          </cell>
          <cell r="AC20" t="str">
            <v>WKS</v>
          </cell>
          <cell r="AE20" t="str">
            <v>JV#</v>
          </cell>
          <cell r="AF20" t="str">
            <v>122A</v>
          </cell>
          <cell r="AG20" t="str">
            <v>FRN</v>
          </cell>
          <cell r="AH20" t="str">
            <v>3213</v>
          </cell>
          <cell r="AI20" t="str">
            <v>RP#</v>
          </cell>
          <cell r="AJ20" t="str">
            <v>000</v>
          </cell>
          <cell r="AK20" t="str">
            <v>CTL</v>
          </cell>
          <cell r="AM20" t="str">
            <v>RF#</v>
          </cell>
          <cell r="AU20" t="str">
            <v>I/C-GAUGER,C,FPL</v>
          </cell>
          <cell r="AZ20" t="str">
            <v>FPL Fibernet</v>
          </cell>
        </row>
        <row r="21">
          <cell r="A21" t="str">
            <v>107100</v>
          </cell>
          <cell r="B21" t="str">
            <v>0368</v>
          </cell>
          <cell r="C21" t="str">
            <v>01066</v>
          </cell>
          <cell r="D21" t="str">
            <v>OMC000</v>
          </cell>
          <cell r="E21" t="str">
            <v>368000</v>
          </cell>
          <cell r="F21" t="str">
            <v>0646</v>
          </cell>
          <cell r="G21" t="str">
            <v>52450</v>
          </cell>
          <cell r="H21" t="str">
            <v>A</v>
          </cell>
          <cell r="I21" t="str">
            <v>00000041</v>
          </cell>
          <cell r="J21">
            <v>95</v>
          </cell>
          <cell r="K21">
            <v>368</v>
          </cell>
          <cell r="L21">
            <v>3213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0646</v>
          </cell>
          <cell r="R21" t="str">
            <v>52450</v>
          </cell>
          <cell r="S21" t="str">
            <v>200212</v>
          </cell>
          <cell r="T21" t="str">
            <v>SA01</v>
          </cell>
          <cell r="U21">
            <v>22.63</v>
          </cell>
          <cell r="W21">
            <v>0</v>
          </cell>
          <cell r="Y21">
            <v>0</v>
          </cell>
          <cell r="Z21">
            <v>0</v>
          </cell>
          <cell r="AA21" t="str">
            <v>BCH</v>
          </cell>
          <cell r="AB21" t="str">
            <v>450002350</v>
          </cell>
          <cell r="AC21" t="str">
            <v>PO#</v>
          </cell>
          <cell r="AE21" t="str">
            <v>S/R</v>
          </cell>
          <cell r="AI21" t="str">
            <v>PYN</v>
          </cell>
          <cell r="AJ21" t="str">
            <v>LOPEZ M L</v>
          </cell>
          <cell r="AK21" t="str">
            <v>VND</v>
          </cell>
          <cell r="AL21" t="str">
            <v>481580814</v>
          </cell>
          <cell r="AM21" t="str">
            <v>FAC</v>
          </cell>
          <cell r="AN21" t="str">
            <v>000</v>
          </cell>
          <cell r="AQ21" t="str">
            <v>NVD</v>
          </cell>
          <cell r="AR21" t="str">
            <v>2002-12-</v>
          </cell>
          <cell r="AU21" t="str">
            <v>M LOPEZ MILEAGE     LOPEZ M L           1900003319</v>
          </cell>
          <cell r="AV21" t="str">
            <v>WF-BATCH</v>
          </cell>
          <cell r="AW21" t="str">
            <v>000</v>
          </cell>
          <cell r="AX21" t="str">
            <v>00</v>
          </cell>
          <cell r="AY21" t="str">
            <v>0</v>
          </cell>
          <cell r="AZ21" t="str">
            <v>FPL Fibernet</v>
          </cell>
        </row>
        <row r="22">
          <cell r="A22" t="str">
            <v>107100</v>
          </cell>
          <cell r="B22" t="str">
            <v>0368</v>
          </cell>
          <cell r="C22" t="str">
            <v>01066</v>
          </cell>
          <cell r="D22" t="str">
            <v>OMC000</v>
          </cell>
          <cell r="E22" t="str">
            <v>368000</v>
          </cell>
          <cell r="F22" t="str">
            <v>0646</v>
          </cell>
          <cell r="G22" t="str">
            <v>52450</v>
          </cell>
          <cell r="H22" t="str">
            <v>A</v>
          </cell>
          <cell r="I22" t="str">
            <v>00000041</v>
          </cell>
          <cell r="J22">
            <v>95</v>
          </cell>
          <cell r="K22">
            <v>368</v>
          </cell>
          <cell r="L22">
            <v>3213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0646</v>
          </cell>
          <cell r="R22" t="str">
            <v>52450</v>
          </cell>
          <cell r="S22" t="str">
            <v>200212</v>
          </cell>
          <cell r="T22" t="str">
            <v>SA01</v>
          </cell>
          <cell r="U22">
            <v>142.43</v>
          </cell>
          <cell r="W22">
            <v>0</v>
          </cell>
          <cell r="Y22">
            <v>0</v>
          </cell>
          <cell r="Z22">
            <v>0</v>
          </cell>
          <cell r="AA22" t="str">
            <v>BCH</v>
          </cell>
          <cell r="AB22" t="str">
            <v>450002350</v>
          </cell>
          <cell r="AC22" t="str">
            <v>PO#</v>
          </cell>
          <cell r="AE22" t="str">
            <v>S/R</v>
          </cell>
          <cell r="AI22" t="str">
            <v>PYN</v>
          </cell>
          <cell r="AJ22" t="str">
            <v>PLA M</v>
          </cell>
          <cell r="AK22" t="str">
            <v>VND</v>
          </cell>
          <cell r="AL22" t="str">
            <v>266378122</v>
          </cell>
          <cell r="AM22" t="str">
            <v>FAC</v>
          </cell>
          <cell r="AN22" t="str">
            <v>000</v>
          </cell>
          <cell r="AQ22" t="str">
            <v>NVD</v>
          </cell>
          <cell r="AR22" t="str">
            <v>2002-12-</v>
          </cell>
          <cell r="AU22" t="str">
            <v>M PLA MILEAGE       PLA M               1900003321</v>
          </cell>
          <cell r="AV22" t="str">
            <v>WF-BATCH</v>
          </cell>
          <cell r="AW22" t="str">
            <v>000</v>
          </cell>
          <cell r="AX22" t="str">
            <v>00</v>
          </cell>
          <cell r="AY22" t="str">
            <v>0</v>
          </cell>
          <cell r="AZ22" t="str">
            <v>FPL Fibernet</v>
          </cell>
        </row>
        <row r="23">
          <cell r="A23" t="str">
            <v>107100</v>
          </cell>
          <cell r="B23" t="str">
            <v>0368</v>
          </cell>
          <cell r="C23" t="str">
            <v>01066</v>
          </cell>
          <cell r="D23" t="str">
            <v>OMC000</v>
          </cell>
          <cell r="E23" t="str">
            <v>368000</v>
          </cell>
          <cell r="F23" t="str">
            <v>0675</v>
          </cell>
          <cell r="G23" t="str">
            <v>65000</v>
          </cell>
          <cell r="H23" t="str">
            <v>A</v>
          </cell>
          <cell r="I23" t="str">
            <v>00000041</v>
          </cell>
          <cell r="J23">
            <v>95</v>
          </cell>
          <cell r="K23">
            <v>368</v>
          </cell>
          <cell r="L23">
            <v>3213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0675</v>
          </cell>
          <cell r="R23" t="str">
            <v>65000</v>
          </cell>
          <cell r="S23" t="str">
            <v>200212</v>
          </cell>
          <cell r="T23" t="str">
            <v>CA01</v>
          </cell>
          <cell r="U23">
            <v>32.31</v>
          </cell>
          <cell r="V23" t="str">
            <v>LDB</v>
          </cell>
          <cell r="W23">
            <v>0</v>
          </cell>
          <cell r="Y23">
            <v>0</v>
          </cell>
          <cell r="Z23">
            <v>0</v>
          </cell>
          <cell r="AA23" t="str">
            <v>BCH</v>
          </cell>
          <cell r="AB23" t="str">
            <v>0001</v>
          </cell>
          <cell r="AC23" t="str">
            <v>WKS</v>
          </cell>
          <cell r="AE23" t="str">
            <v>JV#</v>
          </cell>
          <cell r="AF23" t="str">
            <v>122A</v>
          </cell>
          <cell r="AG23" t="str">
            <v>FRN</v>
          </cell>
          <cell r="AH23" t="str">
            <v>3213</v>
          </cell>
          <cell r="AI23" t="str">
            <v>RP#</v>
          </cell>
          <cell r="AJ23" t="str">
            <v>000</v>
          </cell>
          <cell r="AK23" t="str">
            <v>CTL</v>
          </cell>
          <cell r="AM23" t="str">
            <v>RF#</v>
          </cell>
          <cell r="AU23" t="str">
            <v>I/C-UPS,FPL</v>
          </cell>
          <cell r="AZ23" t="str">
            <v>FPL Fibernet</v>
          </cell>
        </row>
        <row r="24">
          <cell r="A24" t="str">
            <v>107100</v>
          </cell>
          <cell r="B24" t="str">
            <v>0368</v>
          </cell>
          <cell r="C24" t="str">
            <v>01066</v>
          </cell>
          <cell r="D24" t="str">
            <v>OMC000</v>
          </cell>
          <cell r="E24" t="str">
            <v>368000</v>
          </cell>
          <cell r="F24" t="str">
            <v>0675</v>
          </cell>
          <cell r="G24" t="str">
            <v>65000</v>
          </cell>
          <cell r="H24" t="str">
            <v>A</v>
          </cell>
          <cell r="I24" t="str">
            <v>00000041</v>
          </cell>
          <cell r="J24">
            <v>95</v>
          </cell>
          <cell r="K24">
            <v>368</v>
          </cell>
          <cell r="L24">
            <v>3213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0675</v>
          </cell>
          <cell r="R24" t="str">
            <v>65000</v>
          </cell>
          <cell r="S24" t="str">
            <v>200212</v>
          </cell>
          <cell r="T24" t="str">
            <v>CA01</v>
          </cell>
          <cell r="U24">
            <v>1305</v>
          </cell>
          <cell r="V24" t="str">
            <v>LDB</v>
          </cell>
          <cell r="W24">
            <v>0</v>
          </cell>
          <cell r="Y24">
            <v>0</v>
          </cell>
          <cell r="Z24">
            <v>0</v>
          </cell>
          <cell r="AA24" t="str">
            <v>BCH</v>
          </cell>
          <cell r="AB24" t="str">
            <v>0001</v>
          </cell>
          <cell r="AC24" t="str">
            <v>WKS</v>
          </cell>
          <cell r="AE24" t="str">
            <v>JV#</v>
          </cell>
          <cell r="AF24" t="str">
            <v>122A</v>
          </cell>
          <cell r="AG24" t="str">
            <v>FRN</v>
          </cell>
          <cell r="AH24" t="str">
            <v>3213</v>
          </cell>
          <cell r="AI24" t="str">
            <v>RP#</v>
          </cell>
          <cell r="AJ24" t="str">
            <v>000</v>
          </cell>
          <cell r="AK24" t="str">
            <v>CTL</v>
          </cell>
          <cell r="AM24" t="str">
            <v>RF#</v>
          </cell>
          <cell r="AU24" t="str">
            <v>I/C-TNT LOGIST,FPL</v>
          </cell>
          <cell r="AZ24" t="str">
            <v>FPL Fibernet</v>
          </cell>
        </row>
        <row r="25">
          <cell r="A25" t="str">
            <v>107100</v>
          </cell>
          <cell r="B25" t="str">
            <v>0368</v>
          </cell>
          <cell r="C25" t="str">
            <v>01066</v>
          </cell>
          <cell r="D25" t="str">
            <v>OMC000</v>
          </cell>
          <cell r="E25" t="str">
            <v>368000</v>
          </cell>
          <cell r="F25" t="str">
            <v>0676</v>
          </cell>
          <cell r="G25" t="str">
            <v>65000</v>
          </cell>
          <cell r="H25" t="str">
            <v>A</v>
          </cell>
          <cell r="I25" t="str">
            <v>00000041</v>
          </cell>
          <cell r="J25">
            <v>95</v>
          </cell>
          <cell r="K25">
            <v>368</v>
          </cell>
          <cell r="L25">
            <v>3213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0676</v>
          </cell>
          <cell r="R25" t="str">
            <v>65000</v>
          </cell>
          <cell r="S25" t="str">
            <v>200212</v>
          </cell>
          <cell r="T25" t="str">
            <v>CA01</v>
          </cell>
          <cell r="U25">
            <v>39.35</v>
          </cell>
          <cell r="V25" t="str">
            <v>LDB</v>
          </cell>
          <cell r="W25">
            <v>0</v>
          </cell>
          <cell r="Y25">
            <v>0</v>
          </cell>
          <cell r="Z25">
            <v>0</v>
          </cell>
          <cell r="AA25" t="str">
            <v>BCH</v>
          </cell>
          <cell r="AB25" t="str">
            <v>0001</v>
          </cell>
          <cell r="AC25" t="str">
            <v>WKS</v>
          </cell>
          <cell r="AE25" t="str">
            <v>JV#</v>
          </cell>
          <cell r="AF25" t="str">
            <v>122A</v>
          </cell>
          <cell r="AG25" t="str">
            <v>FRN</v>
          </cell>
          <cell r="AH25" t="str">
            <v>3213</v>
          </cell>
          <cell r="AI25" t="str">
            <v>RP#</v>
          </cell>
          <cell r="AJ25" t="str">
            <v>000</v>
          </cell>
          <cell r="AK25" t="str">
            <v>CTL</v>
          </cell>
          <cell r="AM25" t="str">
            <v>RF#</v>
          </cell>
          <cell r="AU25" t="str">
            <v>I/C-M&amp;S,FPL</v>
          </cell>
          <cell r="AZ25" t="str">
            <v>FPL Fibernet</v>
          </cell>
        </row>
        <row r="26">
          <cell r="A26" t="str">
            <v>107100</v>
          </cell>
          <cell r="B26" t="str">
            <v>0368</v>
          </cell>
          <cell r="C26" t="str">
            <v>01066</v>
          </cell>
          <cell r="D26" t="str">
            <v>OMC000</v>
          </cell>
          <cell r="E26" t="str">
            <v>368000</v>
          </cell>
          <cell r="F26" t="str">
            <v>0676</v>
          </cell>
          <cell r="G26" t="str">
            <v>65000</v>
          </cell>
          <cell r="H26" t="str">
            <v>A</v>
          </cell>
          <cell r="I26" t="str">
            <v>00000041</v>
          </cell>
          <cell r="J26">
            <v>95</v>
          </cell>
          <cell r="K26">
            <v>368</v>
          </cell>
          <cell r="L26">
            <v>3213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0676</v>
          </cell>
          <cell r="R26" t="str">
            <v>65000</v>
          </cell>
          <cell r="S26" t="str">
            <v>200212</v>
          </cell>
          <cell r="T26" t="str">
            <v>CA01</v>
          </cell>
          <cell r="U26">
            <v>-4.75</v>
          </cell>
          <cell r="V26" t="str">
            <v>LDB</v>
          </cell>
          <cell r="W26">
            <v>0</v>
          </cell>
          <cell r="Y26">
            <v>0</v>
          </cell>
          <cell r="Z26">
            <v>0</v>
          </cell>
          <cell r="AA26" t="str">
            <v>BCH</v>
          </cell>
          <cell r="AB26" t="str">
            <v>0001</v>
          </cell>
          <cell r="AC26" t="str">
            <v>WKS</v>
          </cell>
          <cell r="AE26" t="str">
            <v>JV#</v>
          </cell>
          <cell r="AF26" t="str">
            <v>122A</v>
          </cell>
          <cell r="AG26" t="str">
            <v>FRN</v>
          </cell>
          <cell r="AH26" t="str">
            <v>3213</v>
          </cell>
          <cell r="AI26" t="str">
            <v>RP#</v>
          </cell>
          <cell r="AJ26" t="str">
            <v>000</v>
          </cell>
          <cell r="AK26" t="str">
            <v>CTL</v>
          </cell>
          <cell r="AM26" t="str">
            <v>RF#</v>
          </cell>
          <cell r="AU26" t="str">
            <v>I/C-M&amp;S,FPL</v>
          </cell>
          <cell r="AZ26" t="str">
            <v>FPL Fibernet</v>
          </cell>
        </row>
        <row r="27">
          <cell r="A27" t="str">
            <v>107100</v>
          </cell>
          <cell r="B27" t="str">
            <v>0368</v>
          </cell>
          <cell r="C27" t="str">
            <v>01066</v>
          </cell>
          <cell r="D27" t="str">
            <v>OMC000</v>
          </cell>
          <cell r="E27" t="str">
            <v>368000</v>
          </cell>
          <cell r="F27" t="str">
            <v>0676</v>
          </cell>
          <cell r="G27" t="str">
            <v>65000</v>
          </cell>
          <cell r="H27" t="str">
            <v>A</v>
          </cell>
          <cell r="I27" t="str">
            <v>00000041</v>
          </cell>
          <cell r="J27">
            <v>95</v>
          </cell>
          <cell r="K27">
            <v>368</v>
          </cell>
          <cell r="L27">
            <v>3213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0676</v>
          </cell>
          <cell r="R27" t="str">
            <v>65000</v>
          </cell>
          <cell r="S27" t="str">
            <v>200212</v>
          </cell>
          <cell r="T27" t="str">
            <v>CA01</v>
          </cell>
          <cell r="U27">
            <v>-9.41</v>
          </cell>
          <cell r="V27" t="str">
            <v>LDB</v>
          </cell>
          <cell r="W27">
            <v>0</v>
          </cell>
          <cell r="Y27">
            <v>0</v>
          </cell>
          <cell r="Z27">
            <v>0</v>
          </cell>
          <cell r="AA27" t="str">
            <v>BCH</v>
          </cell>
          <cell r="AB27" t="str">
            <v>0001</v>
          </cell>
          <cell r="AC27" t="str">
            <v>WKS</v>
          </cell>
          <cell r="AE27" t="str">
            <v>JV#</v>
          </cell>
          <cell r="AF27" t="str">
            <v>122A</v>
          </cell>
          <cell r="AG27" t="str">
            <v>FRN</v>
          </cell>
          <cell r="AH27" t="str">
            <v>3213</v>
          </cell>
          <cell r="AI27" t="str">
            <v>RP#</v>
          </cell>
          <cell r="AJ27" t="str">
            <v>000</v>
          </cell>
          <cell r="AK27" t="str">
            <v>CTL</v>
          </cell>
          <cell r="AM27" t="str">
            <v>RF#</v>
          </cell>
          <cell r="AU27" t="str">
            <v>I/C-M&amp;S,FPL</v>
          </cell>
          <cell r="AZ27" t="str">
            <v>FPL Fibernet</v>
          </cell>
        </row>
        <row r="28">
          <cell r="A28" t="str">
            <v>107100</v>
          </cell>
          <cell r="B28" t="str">
            <v>0368</v>
          </cell>
          <cell r="C28" t="str">
            <v>01066</v>
          </cell>
          <cell r="D28" t="str">
            <v>OMC000</v>
          </cell>
          <cell r="E28" t="str">
            <v>368000</v>
          </cell>
          <cell r="F28" t="str">
            <v>0680</v>
          </cell>
          <cell r="G28" t="str">
            <v>52450</v>
          </cell>
          <cell r="H28" t="str">
            <v>A</v>
          </cell>
          <cell r="I28" t="str">
            <v>00000041</v>
          </cell>
          <cell r="J28">
            <v>95</v>
          </cell>
          <cell r="K28">
            <v>368</v>
          </cell>
          <cell r="L28">
            <v>3213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0680</v>
          </cell>
          <cell r="R28" t="str">
            <v>52450</v>
          </cell>
          <cell r="S28" t="str">
            <v>200212</v>
          </cell>
          <cell r="T28" t="str">
            <v>SA01</v>
          </cell>
          <cell r="U28">
            <v>40</v>
          </cell>
          <cell r="W28">
            <v>0</v>
          </cell>
          <cell r="Y28">
            <v>0</v>
          </cell>
          <cell r="Z28">
            <v>0</v>
          </cell>
          <cell r="AA28" t="str">
            <v>BCH</v>
          </cell>
          <cell r="AB28" t="str">
            <v>450002350</v>
          </cell>
          <cell r="AC28" t="str">
            <v>PO#</v>
          </cell>
          <cell r="AE28" t="str">
            <v>S/R</v>
          </cell>
          <cell r="AI28" t="str">
            <v>PYN</v>
          </cell>
          <cell r="AJ28" t="str">
            <v>PLA M</v>
          </cell>
          <cell r="AK28" t="str">
            <v>VND</v>
          </cell>
          <cell r="AL28" t="str">
            <v>266378122</v>
          </cell>
          <cell r="AM28" t="str">
            <v>FAC</v>
          </cell>
          <cell r="AN28" t="str">
            <v>000</v>
          </cell>
          <cell r="AQ28" t="str">
            <v>NVD</v>
          </cell>
          <cell r="AR28" t="str">
            <v>2002-12-</v>
          </cell>
          <cell r="AU28" t="str">
            <v>M PLA TOOLS         PLA M               1900003321</v>
          </cell>
          <cell r="AV28" t="str">
            <v>WF-BATCH</v>
          </cell>
          <cell r="AW28" t="str">
            <v>000</v>
          </cell>
          <cell r="AX28" t="str">
            <v>00</v>
          </cell>
          <cell r="AY28" t="str">
            <v>0</v>
          </cell>
          <cell r="AZ28" t="str">
            <v>FPL Fibernet</v>
          </cell>
        </row>
        <row r="29">
          <cell r="A29" t="str">
            <v>107100</v>
          </cell>
          <cell r="B29" t="str">
            <v>0368</v>
          </cell>
          <cell r="C29" t="str">
            <v>01066</v>
          </cell>
          <cell r="D29" t="str">
            <v>OMC000</v>
          </cell>
          <cell r="E29" t="str">
            <v>368000</v>
          </cell>
          <cell r="F29" t="str">
            <v>0750</v>
          </cell>
          <cell r="G29" t="str">
            <v>36000</v>
          </cell>
          <cell r="H29" t="str">
            <v>A</v>
          </cell>
          <cell r="I29" t="str">
            <v>00000041</v>
          </cell>
          <cell r="J29">
            <v>95</v>
          </cell>
          <cell r="K29">
            <v>368</v>
          </cell>
          <cell r="L29">
            <v>3213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0750</v>
          </cell>
          <cell r="R29" t="str">
            <v>36000</v>
          </cell>
          <cell r="S29" t="str">
            <v>200212</v>
          </cell>
          <cell r="T29" t="str">
            <v>PY42</v>
          </cell>
          <cell r="U29">
            <v>18.5</v>
          </cell>
          <cell r="V29" t="str">
            <v>LDB</v>
          </cell>
          <cell r="W29">
            <v>0</v>
          </cell>
          <cell r="X29" t="str">
            <v>SHR</v>
          </cell>
          <cell r="Y29">
            <v>0</v>
          </cell>
          <cell r="Z29">
            <v>0</v>
          </cell>
          <cell r="AA29" t="str">
            <v>PYP</v>
          </cell>
          <cell r="AB29" t="str">
            <v xml:space="preserve"> 0000025</v>
          </cell>
          <cell r="AC29" t="str">
            <v>PYL</v>
          </cell>
          <cell r="AD29" t="str">
            <v>004368</v>
          </cell>
          <cell r="AE29" t="str">
            <v>EMP</v>
          </cell>
          <cell r="AF29" t="str">
            <v>64529</v>
          </cell>
          <cell r="AG29" t="str">
            <v>JUL</v>
          </cell>
          <cell r="AH29" t="str">
            <v xml:space="preserve"> 000.00</v>
          </cell>
          <cell r="AI29" t="str">
            <v>BCH</v>
          </cell>
          <cell r="AJ29" t="str">
            <v>P52</v>
          </cell>
          <cell r="AK29" t="str">
            <v>CLS</v>
          </cell>
          <cell r="AL29" t="str">
            <v>R436</v>
          </cell>
          <cell r="AM29" t="str">
            <v>DTA</v>
          </cell>
          <cell r="AN29" t="str">
            <v xml:space="preserve"> 00000000000.00</v>
          </cell>
          <cell r="AO29" t="str">
            <v>DTH</v>
          </cell>
          <cell r="AP29" t="str">
            <v xml:space="preserve"> 00000000000.00</v>
          </cell>
          <cell r="AV29" t="str">
            <v>000000000</v>
          </cell>
          <cell r="AW29" t="str">
            <v>000</v>
          </cell>
          <cell r="AX29" t="str">
            <v>00</v>
          </cell>
          <cell r="AY29" t="str">
            <v>0</v>
          </cell>
          <cell r="AZ29" t="str">
            <v>FPL Fibernet</v>
          </cell>
        </row>
        <row r="30">
          <cell r="A30" t="str">
            <v>107100</v>
          </cell>
          <cell r="B30" t="str">
            <v>0368</v>
          </cell>
          <cell r="C30" t="str">
            <v>01066</v>
          </cell>
          <cell r="D30" t="str">
            <v>OMC000</v>
          </cell>
          <cell r="E30" t="str">
            <v>368000</v>
          </cell>
          <cell r="F30" t="str">
            <v>0750</v>
          </cell>
          <cell r="G30" t="str">
            <v>36000</v>
          </cell>
          <cell r="H30" t="str">
            <v>A</v>
          </cell>
          <cell r="I30" t="str">
            <v>00000041</v>
          </cell>
          <cell r="J30">
            <v>95</v>
          </cell>
          <cell r="K30">
            <v>368</v>
          </cell>
          <cell r="L30">
            <v>3213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0750</v>
          </cell>
          <cell r="R30" t="str">
            <v>36000</v>
          </cell>
          <cell r="S30" t="str">
            <v>200212</v>
          </cell>
          <cell r="T30" t="str">
            <v>PY42</v>
          </cell>
          <cell r="U30">
            <v>18.5</v>
          </cell>
          <cell r="V30" t="str">
            <v>LDB</v>
          </cell>
          <cell r="W30">
            <v>0</v>
          </cell>
          <cell r="X30" t="str">
            <v>SHR</v>
          </cell>
          <cell r="Y30">
            <v>0</v>
          </cell>
          <cell r="Z30">
            <v>0</v>
          </cell>
          <cell r="AA30" t="str">
            <v>PYP</v>
          </cell>
          <cell r="AB30" t="str">
            <v xml:space="preserve"> 0000026</v>
          </cell>
          <cell r="AC30" t="str">
            <v>PYL</v>
          </cell>
          <cell r="AD30" t="str">
            <v>004368</v>
          </cell>
          <cell r="AE30" t="str">
            <v>EMP</v>
          </cell>
          <cell r="AF30" t="str">
            <v>64529</v>
          </cell>
          <cell r="AG30" t="str">
            <v>JUL</v>
          </cell>
          <cell r="AH30" t="str">
            <v xml:space="preserve"> 000.00</v>
          </cell>
          <cell r="AI30" t="str">
            <v>BCH</v>
          </cell>
          <cell r="AJ30" t="str">
            <v>P52</v>
          </cell>
          <cell r="AK30" t="str">
            <v>CLS</v>
          </cell>
          <cell r="AL30" t="str">
            <v>R436</v>
          </cell>
          <cell r="AM30" t="str">
            <v>DTA</v>
          </cell>
          <cell r="AN30" t="str">
            <v xml:space="preserve"> 00000000000.00</v>
          </cell>
          <cell r="AO30" t="str">
            <v>DTH</v>
          </cell>
          <cell r="AP30" t="str">
            <v xml:space="preserve"> 00000000000.00</v>
          </cell>
          <cell r="AV30" t="str">
            <v>000000000</v>
          </cell>
          <cell r="AW30" t="str">
            <v>000</v>
          </cell>
          <cell r="AX30" t="str">
            <v>00</v>
          </cell>
          <cell r="AY30" t="str">
            <v>0</v>
          </cell>
          <cell r="AZ30" t="str">
            <v>FPL Fibernet</v>
          </cell>
        </row>
        <row r="31">
          <cell r="A31" t="str">
            <v>107100</v>
          </cell>
          <cell r="B31" t="str">
            <v>0368</v>
          </cell>
          <cell r="C31" t="str">
            <v>01066</v>
          </cell>
          <cell r="D31" t="str">
            <v>OMC000</v>
          </cell>
          <cell r="E31" t="str">
            <v>368000</v>
          </cell>
          <cell r="F31" t="str">
            <v>0772</v>
          </cell>
          <cell r="G31" t="str">
            <v>65000</v>
          </cell>
          <cell r="H31" t="str">
            <v>A</v>
          </cell>
          <cell r="I31" t="str">
            <v>00000041</v>
          </cell>
          <cell r="J31">
            <v>95</v>
          </cell>
          <cell r="K31">
            <v>368</v>
          </cell>
          <cell r="L31">
            <v>3213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0772</v>
          </cell>
          <cell r="R31" t="str">
            <v>65000</v>
          </cell>
          <cell r="S31" t="str">
            <v>200212</v>
          </cell>
          <cell r="T31" t="str">
            <v>CA01</v>
          </cell>
          <cell r="U31">
            <v>812.19</v>
          </cell>
          <cell r="V31" t="str">
            <v>LDB</v>
          </cell>
          <cell r="W31">
            <v>0</v>
          </cell>
          <cell r="Y31">
            <v>0</v>
          </cell>
          <cell r="Z31">
            <v>0</v>
          </cell>
          <cell r="AA31" t="str">
            <v>BCH</v>
          </cell>
          <cell r="AB31" t="str">
            <v>0001</v>
          </cell>
          <cell r="AC31" t="str">
            <v>WKS</v>
          </cell>
          <cell r="AE31" t="str">
            <v>JV#</v>
          </cell>
          <cell r="AF31" t="str">
            <v>122A</v>
          </cell>
          <cell r="AG31" t="str">
            <v>FRN</v>
          </cell>
          <cell r="AH31" t="str">
            <v>3213</v>
          </cell>
          <cell r="AI31" t="str">
            <v>RP#</v>
          </cell>
          <cell r="AJ31" t="str">
            <v>000</v>
          </cell>
          <cell r="AK31" t="str">
            <v>CTL</v>
          </cell>
          <cell r="AM31" t="str">
            <v>RF#</v>
          </cell>
          <cell r="AU31" t="str">
            <v>,</v>
          </cell>
          <cell r="AZ31" t="str">
            <v>FPL Fibernet</v>
          </cell>
        </row>
        <row r="32">
          <cell r="A32" t="str">
            <v>107100</v>
          </cell>
          <cell r="B32" t="str">
            <v>0368</v>
          </cell>
          <cell r="C32" t="str">
            <v>01066</v>
          </cell>
          <cell r="D32" t="str">
            <v>OMC000</v>
          </cell>
          <cell r="E32" t="str">
            <v>368000</v>
          </cell>
          <cell r="F32" t="str">
            <v>0802</v>
          </cell>
          <cell r="G32" t="str">
            <v>65000</v>
          </cell>
          <cell r="H32" t="str">
            <v>A</v>
          </cell>
          <cell r="I32" t="str">
            <v>00000041</v>
          </cell>
          <cell r="J32">
            <v>95</v>
          </cell>
          <cell r="K32">
            <v>368</v>
          </cell>
          <cell r="L32">
            <v>3213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0802</v>
          </cell>
          <cell r="R32" t="str">
            <v>65000</v>
          </cell>
          <cell r="S32" t="str">
            <v>200212</v>
          </cell>
          <cell r="T32" t="str">
            <v>CA01</v>
          </cell>
          <cell r="U32">
            <v>2409</v>
          </cell>
          <cell r="V32" t="str">
            <v>LDB</v>
          </cell>
          <cell r="W32">
            <v>0</v>
          </cell>
          <cell r="Y32">
            <v>0</v>
          </cell>
          <cell r="Z32">
            <v>0</v>
          </cell>
          <cell r="AA32" t="str">
            <v>BCH</v>
          </cell>
          <cell r="AB32" t="str">
            <v>0001</v>
          </cell>
          <cell r="AC32" t="str">
            <v>WKS</v>
          </cell>
          <cell r="AE32" t="str">
            <v>JV#</v>
          </cell>
          <cell r="AF32" t="str">
            <v>122A</v>
          </cell>
          <cell r="AG32" t="str">
            <v>FRN</v>
          </cell>
          <cell r="AH32" t="str">
            <v>3213</v>
          </cell>
          <cell r="AI32" t="str">
            <v>RP#</v>
          </cell>
          <cell r="AJ32" t="str">
            <v>000</v>
          </cell>
          <cell r="AK32" t="str">
            <v>CTL</v>
          </cell>
          <cell r="AM32" t="str">
            <v>RF#</v>
          </cell>
          <cell r="AU32" t="str">
            <v>I/C-AUGUSTE, M,FPL</v>
          </cell>
          <cell r="AZ32" t="str">
            <v>FPL Fibernet</v>
          </cell>
        </row>
        <row r="33">
          <cell r="A33" t="str">
            <v>107100</v>
          </cell>
          <cell r="B33" t="str">
            <v>0368</v>
          </cell>
          <cell r="C33" t="str">
            <v>01066</v>
          </cell>
          <cell r="D33" t="str">
            <v>OMC000</v>
          </cell>
          <cell r="E33" t="str">
            <v>368000</v>
          </cell>
          <cell r="F33" t="str">
            <v>0802</v>
          </cell>
          <cell r="G33" t="str">
            <v>65000</v>
          </cell>
          <cell r="H33" t="str">
            <v>A</v>
          </cell>
          <cell r="I33" t="str">
            <v>00000041</v>
          </cell>
          <cell r="J33">
            <v>95</v>
          </cell>
          <cell r="K33">
            <v>368</v>
          </cell>
          <cell r="L33">
            <v>3213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0802</v>
          </cell>
          <cell r="R33" t="str">
            <v>65000</v>
          </cell>
          <cell r="S33" t="str">
            <v>200212</v>
          </cell>
          <cell r="T33" t="str">
            <v>CA01</v>
          </cell>
          <cell r="U33">
            <v>3895</v>
          </cell>
          <cell r="V33" t="str">
            <v>LDB</v>
          </cell>
          <cell r="W33">
            <v>0</v>
          </cell>
          <cell r="Y33">
            <v>0</v>
          </cell>
          <cell r="Z33">
            <v>0</v>
          </cell>
          <cell r="AA33" t="str">
            <v>BCH</v>
          </cell>
          <cell r="AB33" t="str">
            <v>0001</v>
          </cell>
          <cell r="AC33" t="str">
            <v>WKS</v>
          </cell>
          <cell r="AE33" t="str">
            <v>JV#</v>
          </cell>
          <cell r="AF33" t="str">
            <v>122A</v>
          </cell>
          <cell r="AG33" t="str">
            <v>FRN</v>
          </cell>
          <cell r="AH33" t="str">
            <v>3213</v>
          </cell>
          <cell r="AI33" t="str">
            <v>RP#</v>
          </cell>
          <cell r="AJ33" t="str">
            <v>000</v>
          </cell>
          <cell r="AK33" t="str">
            <v>CTL</v>
          </cell>
          <cell r="AM33" t="str">
            <v>RF#</v>
          </cell>
          <cell r="AU33" t="str">
            <v>I/C-GAUGER,C,FPL</v>
          </cell>
          <cell r="AZ33" t="str">
            <v>FPL Fibernet</v>
          </cell>
        </row>
        <row r="34">
          <cell r="A34" t="str">
            <v>107100</v>
          </cell>
          <cell r="B34" t="str">
            <v>0368</v>
          </cell>
          <cell r="C34" t="str">
            <v>01066</v>
          </cell>
          <cell r="D34" t="str">
            <v>OMC000</v>
          </cell>
          <cell r="E34" t="str">
            <v>368000</v>
          </cell>
          <cell r="F34" t="str">
            <v>0803</v>
          </cell>
          <cell r="G34" t="str">
            <v>36000</v>
          </cell>
          <cell r="H34" t="str">
            <v>A</v>
          </cell>
          <cell r="I34" t="str">
            <v>00000041</v>
          </cell>
          <cell r="J34">
            <v>95</v>
          </cell>
          <cell r="K34">
            <v>368</v>
          </cell>
          <cell r="L34">
            <v>3213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0803</v>
          </cell>
          <cell r="R34" t="str">
            <v>36000</v>
          </cell>
          <cell r="S34" t="str">
            <v>200212</v>
          </cell>
          <cell r="T34" t="str">
            <v>PY42</v>
          </cell>
          <cell r="U34">
            <v>553.79999999999995</v>
          </cell>
          <cell r="V34" t="str">
            <v>LDB</v>
          </cell>
          <cell r="W34">
            <v>0</v>
          </cell>
          <cell r="X34" t="str">
            <v>SHR</v>
          </cell>
          <cell r="Y34">
            <v>16</v>
          </cell>
          <cell r="Z34">
            <v>16</v>
          </cell>
          <cell r="AA34" t="str">
            <v>PYP</v>
          </cell>
          <cell r="AB34" t="str">
            <v xml:space="preserve"> 0000025</v>
          </cell>
          <cell r="AC34" t="str">
            <v>PYL</v>
          </cell>
          <cell r="AD34" t="str">
            <v>004368</v>
          </cell>
          <cell r="AE34" t="str">
            <v>EMP</v>
          </cell>
          <cell r="AF34" t="str">
            <v>35483</v>
          </cell>
          <cell r="AG34" t="str">
            <v>JUL</v>
          </cell>
          <cell r="AH34" t="str">
            <v xml:space="preserve"> 000.00</v>
          </cell>
          <cell r="AI34" t="str">
            <v>BCH</v>
          </cell>
          <cell r="AJ34" t="str">
            <v>801</v>
          </cell>
          <cell r="AK34" t="str">
            <v>CLS</v>
          </cell>
          <cell r="AL34" t="str">
            <v>R445</v>
          </cell>
          <cell r="AM34" t="str">
            <v>DTA</v>
          </cell>
          <cell r="AN34" t="str">
            <v xml:space="preserve"> 00000000000.00</v>
          </cell>
          <cell r="AO34" t="str">
            <v>DTH</v>
          </cell>
          <cell r="AP34" t="str">
            <v xml:space="preserve"> 00000000000.00</v>
          </cell>
          <cell r="AV34" t="str">
            <v>000000000</v>
          </cell>
          <cell r="AW34" t="str">
            <v>000</v>
          </cell>
          <cell r="AX34" t="str">
            <v>00</v>
          </cell>
          <cell r="AY34" t="str">
            <v>0</v>
          </cell>
          <cell r="AZ34" t="str">
            <v>FPL Fibernet</v>
          </cell>
        </row>
        <row r="35">
          <cell r="A35" t="str">
            <v>107100</v>
          </cell>
          <cell r="B35" t="str">
            <v>0368</v>
          </cell>
          <cell r="C35" t="str">
            <v>01066</v>
          </cell>
          <cell r="D35" t="str">
            <v>OMC000</v>
          </cell>
          <cell r="E35" t="str">
            <v>368000</v>
          </cell>
          <cell r="F35" t="str">
            <v>0803</v>
          </cell>
          <cell r="G35" t="str">
            <v>36000</v>
          </cell>
          <cell r="H35" t="str">
            <v>A</v>
          </cell>
          <cell r="I35" t="str">
            <v>00000041</v>
          </cell>
          <cell r="J35">
            <v>95</v>
          </cell>
          <cell r="K35">
            <v>368</v>
          </cell>
          <cell r="L35">
            <v>3213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>0803</v>
          </cell>
          <cell r="R35" t="str">
            <v>36000</v>
          </cell>
          <cell r="S35" t="str">
            <v>200212</v>
          </cell>
          <cell r="T35" t="str">
            <v>PY42</v>
          </cell>
          <cell r="U35">
            <v>669.6</v>
          </cell>
          <cell r="V35" t="str">
            <v>LDB</v>
          </cell>
          <cell r="W35">
            <v>0</v>
          </cell>
          <cell r="X35" t="str">
            <v>SHR</v>
          </cell>
          <cell r="Y35">
            <v>16</v>
          </cell>
          <cell r="Z35">
            <v>16</v>
          </cell>
          <cell r="AA35" t="str">
            <v>PYP</v>
          </cell>
          <cell r="AB35" t="str">
            <v xml:space="preserve"> 0000026</v>
          </cell>
          <cell r="AC35" t="str">
            <v>PYL</v>
          </cell>
          <cell r="AD35" t="str">
            <v>004368</v>
          </cell>
          <cell r="AE35" t="str">
            <v>EMP</v>
          </cell>
          <cell r="AF35" t="str">
            <v>64529</v>
          </cell>
          <cell r="AG35" t="str">
            <v>JUL</v>
          </cell>
          <cell r="AH35" t="str">
            <v xml:space="preserve"> 000.00</v>
          </cell>
          <cell r="AI35" t="str">
            <v>BCH</v>
          </cell>
          <cell r="AJ35" t="str">
            <v>500</v>
          </cell>
          <cell r="AK35" t="str">
            <v>CLS</v>
          </cell>
          <cell r="AL35" t="str">
            <v>R436</v>
          </cell>
          <cell r="AM35" t="str">
            <v>DTA</v>
          </cell>
          <cell r="AN35" t="str">
            <v xml:space="preserve"> 00000000000.00</v>
          </cell>
          <cell r="AO35" t="str">
            <v>DTH</v>
          </cell>
          <cell r="AP35" t="str">
            <v xml:space="preserve"> 00000000000.00</v>
          </cell>
          <cell r="AV35" t="str">
            <v>000000000</v>
          </cell>
          <cell r="AW35" t="str">
            <v>000</v>
          </cell>
          <cell r="AX35" t="str">
            <v>00</v>
          </cell>
          <cell r="AY35" t="str">
            <v>0</v>
          </cell>
          <cell r="AZ35" t="str">
            <v>FPL Fibernet</v>
          </cell>
        </row>
        <row r="36">
          <cell r="A36" t="str">
            <v>107100</v>
          </cell>
          <cell r="B36" t="str">
            <v>0368</v>
          </cell>
          <cell r="C36" t="str">
            <v>01066</v>
          </cell>
          <cell r="D36" t="str">
            <v>OMC000</v>
          </cell>
          <cell r="E36" t="str">
            <v>368000</v>
          </cell>
          <cell r="F36" t="str">
            <v>0803</v>
          </cell>
          <cell r="G36" t="str">
            <v>36000</v>
          </cell>
          <cell r="H36" t="str">
            <v>A</v>
          </cell>
          <cell r="I36" t="str">
            <v>00000041</v>
          </cell>
          <cell r="J36">
            <v>95</v>
          </cell>
          <cell r="K36">
            <v>368</v>
          </cell>
          <cell r="L36">
            <v>3213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0803</v>
          </cell>
          <cell r="R36" t="str">
            <v>36000</v>
          </cell>
          <cell r="S36" t="str">
            <v>200212</v>
          </cell>
          <cell r="T36" t="str">
            <v>PY42</v>
          </cell>
          <cell r="U36">
            <v>837</v>
          </cell>
          <cell r="V36" t="str">
            <v>LDB</v>
          </cell>
          <cell r="W36">
            <v>0</v>
          </cell>
          <cell r="X36" t="str">
            <v>SHR</v>
          </cell>
          <cell r="Y36">
            <v>20</v>
          </cell>
          <cell r="Z36">
            <v>20</v>
          </cell>
          <cell r="AA36" t="str">
            <v>PYP</v>
          </cell>
          <cell r="AB36" t="str">
            <v xml:space="preserve"> 0000025</v>
          </cell>
          <cell r="AC36" t="str">
            <v>PYL</v>
          </cell>
          <cell r="AD36" t="str">
            <v>004368</v>
          </cell>
          <cell r="AE36" t="str">
            <v>EMP</v>
          </cell>
          <cell r="AF36" t="str">
            <v>64529</v>
          </cell>
          <cell r="AG36" t="str">
            <v>JUL</v>
          </cell>
          <cell r="AH36" t="str">
            <v xml:space="preserve"> 000.00</v>
          </cell>
          <cell r="AI36" t="str">
            <v>BCH</v>
          </cell>
          <cell r="AJ36" t="str">
            <v>500</v>
          </cell>
          <cell r="AK36" t="str">
            <v>CLS</v>
          </cell>
          <cell r="AL36" t="str">
            <v>R436</v>
          </cell>
          <cell r="AM36" t="str">
            <v>DTA</v>
          </cell>
          <cell r="AN36" t="str">
            <v xml:space="preserve"> 00000000000.00</v>
          </cell>
          <cell r="AO36" t="str">
            <v>DTH</v>
          </cell>
          <cell r="AP36" t="str">
            <v xml:space="preserve"> 00000000000.00</v>
          </cell>
          <cell r="AV36" t="str">
            <v>000000000</v>
          </cell>
          <cell r="AW36" t="str">
            <v>000</v>
          </cell>
          <cell r="AX36" t="str">
            <v>00</v>
          </cell>
          <cell r="AY36" t="str">
            <v>0</v>
          </cell>
          <cell r="AZ36" t="str">
            <v>FPL Fibernet</v>
          </cell>
        </row>
        <row r="37">
          <cell r="A37" t="str">
            <v>107100</v>
          </cell>
          <cell r="B37" t="str">
            <v>0368</v>
          </cell>
          <cell r="C37" t="str">
            <v>01066</v>
          </cell>
          <cell r="D37" t="str">
            <v>OMC000</v>
          </cell>
          <cell r="E37" t="str">
            <v>368000</v>
          </cell>
          <cell r="F37" t="str">
            <v>0803</v>
          </cell>
          <cell r="G37" t="str">
            <v>36000</v>
          </cell>
          <cell r="H37" t="str">
            <v>A</v>
          </cell>
          <cell r="I37" t="str">
            <v>00000041</v>
          </cell>
          <cell r="J37">
            <v>95</v>
          </cell>
          <cell r="K37">
            <v>368</v>
          </cell>
          <cell r="L37">
            <v>3213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0803</v>
          </cell>
          <cell r="R37" t="str">
            <v>36000</v>
          </cell>
          <cell r="S37" t="str">
            <v>200212</v>
          </cell>
          <cell r="T37" t="str">
            <v>PY42</v>
          </cell>
          <cell r="U37">
            <v>1384.8</v>
          </cell>
          <cell r="V37" t="str">
            <v>LDB</v>
          </cell>
          <cell r="W37">
            <v>0</v>
          </cell>
          <cell r="X37" t="str">
            <v>SHR</v>
          </cell>
          <cell r="Y37">
            <v>32</v>
          </cell>
          <cell r="Z37">
            <v>32</v>
          </cell>
          <cell r="AA37" t="str">
            <v>PYP</v>
          </cell>
          <cell r="AB37" t="str">
            <v xml:space="preserve"> 0000001</v>
          </cell>
          <cell r="AC37" t="str">
            <v>PYL</v>
          </cell>
          <cell r="AD37" t="str">
            <v>004368</v>
          </cell>
          <cell r="AE37" t="str">
            <v>EMP</v>
          </cell>
          <cell r="AF37" t="str">
            <v>78122</v>
          </cell>
          <cell r="AG37" t="str">
            <v>JUL</v>
          </cell>
          <cell r="AH37" t="str">
            <v xml:space="preserve"> 000.00</v>
          </cell>
          <cell r="AI37" t="str">
            <v>BCH</v>
          </cell>
          <cell r="AJ37" t="str">
            <v>801</v>
          </cell>
          <cell r="AK37" t="str">
            <v>CLS</v>
          </cell>
          <cell r="AL37" t="str">
            <v>1RB8</v>
          </cell>
          <cell r="AM37" t="str">
            <v>DTA</v>
          </cell>
          <cell r="AN37" t="str">
            <v xml:space="preserve"> 00000000000.00</v>
          </cell>
          <cell r="AO37" t="str">
            <v>DTH</v>
          </cell>
          <cell r="AP37" t="str">
            <v xml:space="preserve"> 00000000000.00</v>
          </cell>
          <cell r="AV37" t="str">
            <v>000000000</v>
          </cell>
          <cell r="AW37" t="str">
            <v>000</v>
          </cell>
          <cell r="AX37" t="str">
            <v>00</v>
          </cell>
          <cell r="AY37" t="str">
            <v>0</v>
          </cell>
          <cell r="AZ37" t="str">
            <v>FPL Fibernet</v>
          </cell>
        </row>
        <row r="38">
          <cell r="A38" t="str">
            <v>107100</v>
          </cell>
          <cell r="B38" t="str">
            <v>0368</v>
          </cell>
          <cell r="C38" t="str">
            <v>01066</v>
          </cell>
          <cell r="D38" t="str">
            <v>OMC000</v>
          </cell>
          <cell r="E38" t="str">
            <v>368000</v>
          </cell>
          <cell r="F38" t="str">
            <v>0803</v>
          </cell>
          <cell r="G38" t="str">
            <v>36000</v>
          </cell>
          <cell r="H38" t="str">
            <v>A</v>
          </cell>
          <cell r="I38" t="str">
            <v>00000041</v>
          </cell>
          <cell r="J38">
            <v>95</v>
          </cell>
          <cell r="K38">
            <v>368</v>
          </cell>
          <cell r="L38">
            <v>3213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0803</v>
          </cell>
          <cell r="R38" t="str">
            <v>36000</v>
          </cell>
          <cell r="S38" t="str">
            <v>200212</v>
          </cell>
          <cell r="T38" t="str">
            <v>PY42</v>
          </cell>
          <cell r="U38">
            <v>1471.35</v>
          </cell>
          <cell r="V38" t="str">
            <v>LDB</v>
          </cell>
          <cell r="W38">
            <v>0</v>
          </cell>
          <cell r="X38" t="str">
            <v>SHR</v>
          </cell>
          <cell r="Y38">
            <v>34</v>
          </cell>
          <cell r="Z38">
            <v>34</v>
          </cell>
          <cell r="AA38" t="str">
            <v>PYP</v>
          </cell>
          <cell r="AB38" t="str">
            <v xml:space="preserve"> 0000025</v>
          </cell>
          <cell r="AC38" t="str">
            <v>PYL</v>
          </cell>
          <cell r="AD38" t="str">
            <v>004368</v>
          </cell>
          <cell r="AE38" t="str">
            <v>EMP</v>
          </cell>
          <cell r="AF38" t="str">
            <v>78122</v>
          </cell>
          <cell r="AG38" t="str">
            <v>JUL</v>
          </cell>
          <cell r="AH38" t="str">
            <v xml:space="preserve"> 000.00</v>
          </cell>
          <cell r="AI38" t="str">
            <v>BCH</v>
          </cell>
          <cell r="AJ38" t="str">
            <v>801</v>
          </cell>
          <cell r="AK38" t="str">
            <v>CLS</v>
          </cell>
          <cell r="AL38" t="str">
            <v>1RB8</v>
          </cell>
          <cell r="AM38" t="str">
            <v>DTA</v>
          </cell>
          <cell r="AN38" t="str">
            <v xml:space="preserve"> 00000000000.00</v>
          </cell>
          <cell r="AO38" t="str">
            <v>DTH</v>
          </cell>
          <cell r="AP38" t="str">
            <v xml:space="preserve"> 00000000000.00</v>
          </cell>
          <cell r="AV38" t="str">
            <v>000000000</v>
          </cell>
          <cell r="AW38" t="str">
            <v>000</v>
          </cell>
          <cell r="AX38" t="str">
            <v>00</v>
          </cell>
          <cell r="AY38" t="str">
            <v>0</v>
          </cell>
          <cell r="AZ38" t="str">
            <v>FPL Fibernet</v>
          </cell>
        </row>
        <row r="39">
          <cell r="A39" t="str">
            <v>107100</v>
          </cell>
          <cell r="B39" t="str">
            <v>0368</v>
          </cell>
          <cell r="C39" t="str">
            <v>01066</v>
          </cell>
          <cell r="D39" t="str">
            <v>OMC000</v>
          </cell>
          <cell r="E39" t="str">
            <v>368000</v>
          </cell>
          <cell r="F39" t="str">
            <v>0803</v>
          </cell>
          <cell r="G39" t="str">
            <v>36000</v>
          </cell>
          <cell r="H39" t="str">
            <v>A</v>
          </cell>
          <cell r="I39" t="str">
            <v>00000041</v>
          </cell>
          <cell r="J39">
            <v>95</v>
          </cell>
          <cell r="K39">
            <v>368</v>
          </cell>
          <cell r="L39">
            <v>3213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0803</v>
          </cell>
          <cell r="R39" t="str">
            <v>36000</v>
          </cell>
          <cell r="S39" t="str">
            <v>200212</v>
          </cell>
          <cell r="T39" t="str">
            <v>PY42</v>
          </cell>
          <cell r="U39">
            <v>1617.96</v>
          </cell>
          <cell r="V39" t="str">
            <v>LDB</v>
          </cell>
          <cell r="W39">
            <v>0</v>
          </cell>
          <cell r="X39" t="str">
            <v>SHR</v>
          </cell>
          <cell r="Y39">
            <v>47</v>
          </cell>
          <cell r="Z39">
            <v>47</v>
          </cell>
          <cell r="AA39" t="str">
            <v>PYP</v>
          </cell>
          <cell r="AB39" t="str">
            <v xml:space="preserve"> 0000026</v>
          </cell>
          <cell r="AC39" t="str">
            <v>PYL</v>
          </cell>
          <cell r="AD39" t="str">
            <v>004368</v>
          </cell>
          <cell r="AE39" t="str">
            <v>EMP</v>
          </cell>
          <cell r="AF39" t="str">
            <v>13648</v>
          </cell>
          <cell r="AG39" t="str">
            <v>JUL</v>
          </cell>
          <cell r="AH39" t="str">
            <v xml:space="preserve"> 000.00</v>
          </cell>
          <cell r="AI39" t="str">
            <v>BCH</v>
          </cell>
          <cell r="AJ39" t="str">
            <v>801</v>
          </cell>
          <cell r="AK39" t="str">
            <v>CLS</v>
          </cell>
          <cell r="AL39" t="str">
            <v>R445</v>
          </cell>
          <cell r="AM39" t="str">
            <v>DTA</v>
          </cell>
          <cell r="AN39" t="str">
            <v xml:space="preserve"> 00000000000.00</v>
          </cell>
          <cell r="AO39" t="str">
            <v>DTH</v>
          </cell>
          <cell r="AP39" t="str">
            <v xml:space="preserve"> 00000000000.00</v>
          </cell>
          <cell r="AV39" t="str">
            <v>000000000</v>
          </cell>
          <cell r="AW39" t="str">
            <v>000</v>
          </cell>
          <cell r="AX39" t="str">
            <v>00</v>
          </cell>
          <cell r="AY39" t="str">
            <v>0</v>
          </cell>
          <cell r="AZ39" t="str">
            <v>FPL Fibernet</v>
          </cell>
        </row>
        <row r="40">
          <cell r="A40" t="str">
            <v>107100</v>
          </cell>
          <cell r="B40" t="str">
            <v>0368</v>
          </cell>
          <cell r="C40" t="str">
            <v>01066</v>
          </cell>
          <cell r="D40" t="str">
            <v>OMC000</v>
          </cell>
          <cell r="E40" t="str">
            <v>368000</v>
          </cell>
          <cell r="F40" t="str">
            <v>0803</v>
          </cell>
          <cell r="G40" t="str">
            <v>36000</v>
          </cell>
          <cell r="H40" t="str">
            <v>A</v>
          </cell>
          <cell r="I40" t="str">
            <v>00000041</v>
          </cell>
          <cell r="J40">
            <v>95</v>
          </cell>
          <cell r="K40">
            <v>368</v>
          </cell>
          <cell r="L40">
            <v>3213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0803</v>
          </cell>
          <cell r="R40" t="str">
            <v>36000</v>
          </cell>
          <cell r="S40" t="str">
            <v>200212</v>
          </cell>
          <cell r="T40" t="str">
            <v>PY42</v>
          </cell>
          <cell r="U40">
            <v>1938.3</v>
          </cell>
          <cell r="V40" t="str">
            <v>LDB</v>
          </cell>
          <cell r="W40">
            <v>0</v>
          </cell>
          <cell r="X40" t="str">
            <v>SHR</v>
          </cell>
          <cell r="Y40">
            <v>56</v>
          </cell>
          <cell r="Z40">
            <v>56</v>
          </cell>
          <cell r="AA40" t="str">
            <v>PYP</v>
          </cell>
          <cell r="AB40" t="str">
            <v xml:space="preserve"> 0000001</v>
          </cell>
          <cell r="AC40" t="str">
            <v>PYL</v>
          </cell>
          <cell r="AD40" t="str">
            <v>004368</v>
          </cell>
          <cell r="AE40" t="str">
            <v>EMP</v>
          </cell>
          <cell r="AF40" t="str">
            <v>35483</v>
          </cell>
          <cell r="AG40" t="str">
            <v>JUL</v>
          </cell>
          <cell r="AH40" t="str">
            <v xml:space="preserve"> 000.00</v>
          </cell>
          <cell r="AI40" t="str">
            <v>BCH</v>
          </cell>
          <cell r="AJ40" t="str">
            <v>801</v>
          </cell>
          <cell r="AK40" t="str">
            <v>CLS</v>
          </cell>
          <cell r="AL40" t="str">
            <v>R445</v>
          </cell>
          <cell r="AM40" t="str">
            <v>DTA</v>
          </cell>
          <cell r="AN40" t="str">
            <v xml:space="preserve"> 00000000000.00</v>
          </cell>
          <cell r="AO40" t="str">
            <v>DTH</v>
          </cell>
          <cell r="AP40" t="str">
            <v xml:space="preserve"> 00000000000.00</v>
          </cell>
          <cell r="AV40" t="str">
            <v>000000000</v>
          </cell>
          <cell r="AW40" t="str">
            <v>000</v>
          </cell>
          <cell r="AX40" t="str">
            <v>00</v>
          </cell>
          <cell r="AY40" t="str">
            <v>0</v>
          </cell>
          <cell r="AZ40" t="str">
            <v>FPL Fibernet</v>
          </cell>
        </row>
        <row r="41">
          <cell r="A41" t="str">
            <v>107100</v>
          </cell>
          <cell r="B41" t="str">
            <v>0368</v>
          </cell>
          <cell r="C41" t="str">
            <v>01066</v>
          </cell>
          <cell r="D41" t="str">
            <v>OMC000</v>
          </cell>
          <cell r="E41" t="str">
            <v>368000</v>
          </cell>
          <cell r="F41" t="str">
            <v>0803</v>
          </cell>
          <cell r="G41" t="str">
            <v>36000</v>
          </cell>
          <cell r="H41" t="str">
            <v>A</v>
          </cell>
          <cell r="I41" t="str">
            <v>00000041</v>
          </cell>
          <cell r="J41">
            <v>95</v>
          </cell>
          <cell r="K41">
            <v>368</v>
          </cell>
          <cell r="L41">
            <v>3213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0803</v>
          </cell>
          <cell r="R41" t="str">
            <v>36000</v>
          </cell>
          <cell r="S41" t="str">
            <v>200212</v>
          </cell>
          <cell r="T41" t="str">
            <v>PY42</v>
          </cell>
          <cell r="U41">
            <v>2754</v>
          </cell>
          <cell r="V41" t="str">
            <v>LDB</v>
          </cell>
          <cell r="W41">
            <v>0</v>
          </cell>
          <cell r="X41" t="str">
            <v>SHR</v>
          </cell>
          <cell r="Y41">
            <v>80</v>
          </cell>
          <cell r="Z41">
            <v>80</v>
          </cell>
          <cell r="AA41" t="str">
            <v>PYP</v>
          </cell>
          <cell r="AB41" t="str">
            <v xml:space="preserve"> 0000001</v>
          </cell>
          <cell r="AC41" t="str">
            <v>PYL</v>
          </cell>
          <cell r="AD41" t="str">
            <v>004368</v>
          </cell>
          <cell r="AE41" t="str">
            <v>EMP</v>
          </cell>
          <cell r="AF41" t="str">
            <v>13648</v>
          </cell>
          <cell r="AG41" t="str">
            <v>JUL</v>
          </cell>
          <cell r="AH41" t="str">
            <v xml:space="preserve"> 000.00</v>
          </cell>
          <cell r="AI41" t="str">
            <v>BCH</v>
          </cell>
          <cell r="AJ41" t="str">
            <v>801</v>
          </cell>
          <cell r="AK41" t="str">
            <v>CLS</v>
          </cell>
          <cell r="AL41" t="str">
            <v>R445</v>
          </cell>
          <cell r="AM41" t="str">
            <v>DTA</v>
          </cell>
          <cell r="AN41" t="str">
            <v xml:space="preserve"> 00000000000.00</v>
          </cell>
          <cell r="AO41" t="str">
            <v>DTH</v>
          </cell>
          <cell r="AP41" t="str">
            <v xml:space="preserve"> 00000000000.00</v>
          </cell>
          <cell r="AV41" t="str">
            <v>000000000</v>
          </cell>
          <cell r="AW41" t="str">
            <v>000</v>
          </cell>
          <cell r="AX41" t="str">
            <v>00</v>
          </cell>
          <cell r="AY41" t="str">
            <v>0</v>
          </cell>
          <cell r="AZ41" t="str">
            <v>FPL Fibernet</v>
          </cell>
        </row>
        <row r="42">
          <cell r="A42" t="str">
            <v>107100</v>
          </cell>
          <cell r="B42" t="str">
            <v>0368</v>
          </cell>
          <cell r="C42" t="str">
            <v>01066</v>
          </cell>
          <cell r="D42" t="str">
            <v>OMC000</v>
          </cell>
          <cell r="E42" t="str">
            <v>368000</v>
          </cell>
          <cell r="F42" t="str">
            <v>0803</v>
          </cell>
          <cell r="G42" t="str">
            <v>36000</v>
          </cell>
          <cell r="H42" t="str">
            <v>A</v>
          </cell>
          <cell r="I42" t="str">
            <v>00000041</v>
          </cell>
          <cell r="J42">
            <v>95</v>
          </cell>
          <cell r="K42">
            <v>368</v>
          </cell>
          <cell r="L42">
            <v>3213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0803</v>
          </cell>
          <cell r="R42" t="str">
            <v>36000</v>
          </cell>
          <cell r="S42" t="str">
            <v>200212</v>
          </cell>
          <cell r="T42" t="str">
            <v>PY42</v>
          </cell>
          <cell r="U42">
            <v>2754</v>
          </cell>
          <cell r="V42" t="str">
            <v>LDB</v>
          </cell>
          <cell r="W42">
            <v>0</v>
          </cell>
          <cell r="X42" t="str">
            <v>SHR</v>
          </cell>
          <cell r="Y42">
            <v>80</v>
          </cell>
          <cell r="Z42">
            <v>80</v>
          </cell>
          <cell r="AA42" t="str">
            <v>PYP</v>
          </cell>
          <cell r="AB42" t="str">
            <v xml:space="preserve"> 0000025</v>
          </cell>
          <cell r="AC42" t="str">
            <v>PYL</v>
          </cell>
          <cell r="AD42" t="str">
            <v>004368</v>
          </cell>
          <cell r="AE42" t="str">
            <v>EMP</v>
          </cell>
          <cell r="AF42" t="str">
            <v>13648</v>
          </cell>
          <cell r="AG42" t="str">
            <v>JUL</v>
          </cell>
          <cell r="AH42" t="str">
            <v xml:space="preserve"> 000.00</v>
          </cell>
          <cell r="AI42" t="str">
            <v>BCH</v>
          </cell>
          <cell r="AJ42" t="str">
            <v>801</v>
          </cell>
          <cell r="AK42" t="str">
            <v>CLS</v>
          </cell>
          <cell r="AL42" t="str">
            <v>R445</v>
          </cell>
          <cell r="AM42" t="str">
            <v>DTA</v>
          </cell>
          <cell r="AN42" t="str">
            <v xml:space="preserve"> 00000000000.00</v>
          </cell>
          <cell r="AO42" t="str">
            <v>DTH</v>
          </cell>
          <cell r="AP42" t="str">
            <v xml:space="preserve"> 00000000000.00</v>
          </cell>
          <cell r="AV42" t="str">
            <v>000000000</v>
          </cell>
          <cell r="AW42" t="str">
            <v>000</v>
          </cell>
          <cell r="AX42" t="str">
            <v>00</v>
          </cell>
          <cell r="AY42" t="str">
            <v>0</v>
          </cell>
          <cell r="AZ42" t="str">
            <v>FPL Fibernet</v>
          </cell>
        </row>
        <row r="43">
          <cell r="A43" t="str">
            <v>107100</v>
          </cell>
          <cell r="B43" t="str">
            <v>0368</v>
          </cell>
          <cell r="C43" t="str">
            <v>01066</v>
          </cell>
          <cell r="D43" t="str">
            <v>OMC000</v>
          </cell>
          <cell r="E43" t="str">
            <v>368000</v>
          </cell>
          <cell r="F43" t="str">
            <v>0803</v>
          </cell>
          <cell r="G43" t="str">
            <v>36000</v>
          </cell>
          <cell r="H43" t="str">
            <v>A</v>
          </cell>
          <cell r="I43" t="str">
            <v>00000041</v>
          </cell>
          <cell r="J43">
            <v>95</v>
          </cell>
          <cell r="K43">
            <v>368</v>
          </cell>
          <cell r="L43">
            <v>3213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0803</v>
          </cell>
          <cell r="R43" t="str">
            <v>36000</v>
          </cell>
          <cell r="S43" t="str">
            <v>200212</v>
          </cell>
          <cell r="T43" t="str">
            <v>PY42</v>
          </cell>
          <cell r="U43">
            <v>3348</v>
          </cell>
          <cell r="V43" t="str">
            <v>LDB</v>
          </cell>
          <cell r="W43">
            <v>0</v>
          </cell>
          <cell r="X43" t="str">
            <v>SHR</v>
          </cell>
          <cell r="Y43">
            <v>80</v>
          </cell>
          <cell r="Z43">
            <v>80</v>
          </cell>
          <cell r="AA43" t="str">
            <v>PYP</v>
          </cell>
          <cell r="AB43" t="str">
            <v xml:space="preserve"> 0000001</v>
          </cell>
          <cell r="AC43" t="str">
            <v>PYL</v>
          </cell>
          <cell r="AD43" t="str">
            <v>004368</v>
          </cell>
          <cell r="AE43" t="str">
            <v>EMP</v>
          </cell>
          <cell r="AF43" t="str">
            <v>64529</v>
          </cell>
          <cell r="AG43" t="str">
            <v>JUL</v>
          </cell>
          <cell r="AH43" t="str">
            <v xml:space="preserve"> 000.00</v>
          </cell>
          <cell r="AI43" t="str">
            <v>BCH</v>
          </cell>
          <cell r="AJ43" t="str">
            <v>801</v>
          </cell>
          <cell r="AK43" t="str">
            <v>CLS</v>
          </cell>
          <cell r="AL43" t="str">
            <v>R436</v>
          </cell>
          <cell r="AM43" t="str">
            <v>DTA</v>
          </cell>
          <cell r="AN43" t="str">
            <v xml:space="preserve"> 00000000000.00</v>
          </cell>
          <cell r="AO43" t="str">
            <v>DTH</v>
          </cell>
          <cell r="AP43" t="str">
            <v xml:space="preserve"> 00000000000.00</v>
          </cell>
          <cell r="AV43" t="str">
            <v>000000000</v>
          </cell>
          <cell r="AW43" t="str">
            <v>000</v>
          </cell>
          <cell r="AX43" t="str">
            <v>00</v>
          </cell>
          <cell r="AY43" t="str">
            <v>0</v>
          </cell>
          <cell r="AZ43" t="str">
            <v>FPL Fibernet</v>
          </cell>
        </row>
        <row r="44">
          <cell r="A44" t="str">
            <v>107100</v>
          </cell>
          <cell r="B44" t="str">
            <v>0368</v>
          </cell>
          <cell r="C44" t="str">
            <v>01066</v>
          </cell>
          <cell r="D44" t="str">
            <v>OMC000</v>
          </cell>
          <cell r="E44" t="str">
            <v>368000</v>
          </cell>
          <cell r="F44" t="str">
            <v>0803</v>
          </cell>
          <cell r="G44" t="str">
            <v>36000</v>
          </cell>
          <cell r="H44" t="str">
            <v>A</v>
          </cell>
          <cell r="I44" t="str">
            <v>00000041</v>
          </cell>
          <cell r="J44">
            <v>95</v>
          </cell>
          <cell r="K44">
            <v>368</v>
          </cell>
          <cell r="L44">
            <v>3213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0803</v>
          </cell>
          <cell r="R44" t="str">
            <v>36000</v>
          </cell>
          <cell r="S44" t="str">
            <v>200212</v>
          </cell>
          <cell r="T44" t="str">
            <v>PY42</v>
          </cell>
          <cell r="U44">
            <v>3462</v>
          </cell>
          <cell r="V44" t="str">
            <v>LDB</v>
          </cell>
          <cell r="W44">
            <v>0</v>
          </cell>
          <cell r="X44" t="str">
            <v>SHR</v>
          </cell>
          <cell r="Y44">
            <v>80</v>
          </cell>
          <cell r="Z44">
            <v>80</v>
          </cell>
          <cell r="AA44" t="str">
            <v>PYP</v>
          </cell>
          <cell r="AB44" t="str">
            <v xml:space="preserve"> 0000026</v>
          </cell>
          <cell r="AC44" t="str">
            <v>PYL</v>
          </cell>
          <cell r="AD44" t="str">
            <v>004368</v>
          </cell>
          <cell r="AE44" t="str">
            <v>EMP</v>
          </cell>
          <cell r="AF44" t="str">
            <v>78122</v>
          </cell>
          <cell r="AG44" t="str">
            <v>JUL</v>
          </cell>
          <cell r="AH44" t="str">
            <v xml:space="preserve"> 000.00</v>
          </cell>
          <cell r="AI44" t="str">
            <v>BCH</v>
          </cell>
          <cell r="AJ44" t="str">
            <v>801</v>
          </cell>
          <cell r="AK44" t="str">
            <v>CLS</v>
          </cell>
          <cell r="AL44" t="str">
            <v>1RB8</v>
          </cell>
          <cell r="AM44" t="str">
            <v>DTA</v>
          </cell>
          <cell r="AN44" t="str">
            <v xml:space="preserve"> 00000000000.00</v>
          </cell>
          <cell r="AO44" t="str">
            <v>DTH</v>
          </cell>
          <cell r="AP44" t="str">
            <v xml:space="preserve"> 00000000000.00</v>
          </cell>
          <cell r="AV44" t="str">
            <v>000000000</v>
          </cell>
          <cell r="AW44" t="str">
            <v>000</v>
          </cell>
          <cell r="AX44" t="str">
            <v>00</v>
          </cell>
          <cell r="AY44" t="str">
            <v>0</v>
          </cell>
          <cell r="AZ44" t="str">
            <v>FPL Fibernet</v>
          </cell>
        </row>
        <row r="45">
          <cell r="A45" t="str">
            <v>107100</v>
          </cell>
          <cell r="B45" t="str">
            <v>0368</v>
          </cell>
          <cell r="C45" t="str">
            <v>01066</v>
          </cell>
          <cell r="D45" t="str">
            <v>OMC000</v>
          </cell>
          <cell r="E45" t="str">
            <v>368000</v>
          </cell>
          <cell r="F45" t="str">
            <v>0805</v>
          </cell>
          <cell r="G45" t="str">
            <v>65000</v>
          </cell>
          <cell r="H45" t="str">
            <v>A</v>
          </cell>
          <cell r="I45" t="str">
            <v>00000041</v>
          </cell>
          <cell r="J45">
            <v>95</v>
          </cell>
          <cell r="K45">
            <v>368</v>
          </cell>
          <cell r="L45">
            <v>3213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0805</v>
          </cell>
          <cell r="R45" t="str">
            <v>65000</v>
          </cell>
          <cell r="S45" t="str">
            <v>200212</v>
          </cell>
          <cell r="T45" t="str">
            <v>CA01</v>
          </cell>
          <cell r="U45">
            <v>609</v>
          </cell>
          <cell r="V45" t="str">
            <v>LDB</v>
          </cell>
          <cell r="W45">
            <v>0</v>
          </cell>
          <cell r="Y45">
            <v>0</v>
          </cell>
          <cell r="Z45">
            <v>0</v>
          </cell>
          <cell r="AA45" t="str">
            <v>BCH</v>
          </cell>
          <cell r="AB45" t="str">
            <v>0001</v>
          </cell>
          <cell r="AC45" t="str">
            <v>WKS</v>
          </cell>
          <cell r="AE45" t="str">
            <v>JV#</v>
          </cell>
          <cell r="AF45" t="str">
            <v>122A</v>
          </cell>
          <cell r="AG45" t="str">
            <v>FRN</v>
          </cell>
          <cell r="AH45" t="str">
            <v>3213</v>
          </cell>
          <cell r="AI45" t="str">
            <v>RP#</v>
          </cell>
          <cell r="AJ45" t="str">
            <v>000</v>
          </cell>
          <cell r="AK45" t="str">
            <v>CTL</v>
          </cell>
          <cell r="AM45" t="str">
            <v>RF#</v>
          </cell>
          <cell r="AU45" t="str">
            <v>I/C-AMLONG,T,FPL</v>
          </cell>
          <cell r="AZ45" t="str">
            <v>FPL Fibernet</v>
          </cell>
        </row>
        <row r="46">
          <cell r="A46" t="str">
            <v>107100</v>
          </cell>
          <cell r="B46" t="str">
            <v>0368</v>
          </cell>
          <cell r="C46" t="str">
            <v>01066</v>
          </cell>
          <cell r="D46" t="str">
            <v>OMC000</v>
          </cell>
          <cell r="E46" t="str">
            <v>368000</v>
          </cell>
          <cell r="F46" t="str">
            <v>0805</v>
          </cell>
          <cell r="G46" t="str">
            <v>65000</v>
          </cell>
          <cell r="H46" t="str">
            <v>A</v>
          </cell>
          <cell r="I46" t="str">
            <v>00000041</v>
          </cell>
          <cell r="J46">
            <v>95</v>
          </cell>
          <cell r="K46">
            <v>368</v>
          </cell>
          <cell r="L46">
            <v>3213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0805</v>
          </cell>
          <cell r="R46" t="str">
            <v>65000</v>
          </cell>
          <cell r="S46" t="str">
            <v>200212</v>
          </cell>
          <cell r="T46" t="str">
            <v>CA01</v>
          </cell>
          <cell r="U46">
            <v>767.25</v>
          </cell>
          <cell r="V46" t="str">
            <v>LDB</v>
          </cell>
          <cell r="W46">
            <v>0</v>
          </cell>
          <cell r="Y46">
            <v>0</v>
          </cell>
          <cell r="Z46">
            <v>0</v>
          </cell>
          <cell r="AA46" t="str">
            <v>BCH</v>
          </cell>
          <cell r="AB46" t="str">
            <v>0001</v>
          </cell>
          <cell r="AC46" t="str">
            <v>WKS</v>
          </cell>
          <cell r="AE46" t="str">
            <v>JV#</v>
          </cell>
          <cell r="AF46" t="str">
            <v>122A</v>
          </cell>
          <cell r="AG46" t="str">
            <v>FRN</v>
          </cell>
          <cell r="AH46" t="str">
            <v>3213</v>
          </cell>
          <cell r="AI46" t="str">
            <v>RP#</v>
          </cell>
          <cell r="AJ46" t="str">
            <v>000</v>
          </cell>
          <cell r="AK46" t="str">
            <v>CTL</v>
          </cell>
          <cell r="AM46" t="str">
            <v>RF#</v>
          </cell>
          <cell r="AU46" t="str">
            <v>I/C-GILBERTI,D,FPL</v>
          </cell>
          <cell r="AZ46" t="str">
            <v>FPL Fibernet</v>
          </cell>
        </row>
        <row r="47">
          <cell r="A47" t="str">
            <v>107100</v>
          </cell>
          <cell r="B47" t="str">
            <v>0368</v>
          </cell>
          <cell r="C47" t="str">
            <v>01066</v>
          </cell>
          <cell r="D47" t="str">
            <v>OMC000</v>
          </cell>
          <cell r="E47" t="str">
            <v>368000</v>
          </cell>
          <cell r="F47" t="str">
            <v>0805</v>
          </cell>
          <cell r="G47" t="str">
            <v>65000</v>
          </cell>
          <cell r="H47" t="str">
            <v>A</v>
          </cell>
          <cell r="I47" t="str">
            <v>00000041</v>
          </cell>
          <cell r="J47">
            <v>95</v>
          </cell>
          <cell r="K47">
            <v>368</v>
          </cell>
          <cell r="L47">
            <v>3213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0805</v>
          </cell>
          <cell r="R47" t="str">
            <v>65000</v>
          </cell>
          <cell r="S47" t="str">
            <v>200212</v>
          </cell>
          <cell r="T47" t="str">
            <v>CA01</v>
          </cell>
          <cell r="U47">
            <v>1435.5</v>
          </cell>
          <cell r="V47" t="str">
            <v>LDB</v>
          </cell>
          <cell r="W47">
            <v>0</v>
          </cell>
          <cell r="Y47">
            <v>0</v>
          </cell>
          <cell r="Z47">
            <v>0</v>
          </cell>
          <cell r="AA47" t="str">
            <v>BCH</v>
          </cell>
          <cell r="AB47" t="str">
            <v>0001</v>
          </cell>
          <cell r="AC47" t="str">
            <v>WKS</v>
          </cell>
          <cell r="AE47" t="str">
            <v>JV#</v>
          </cell>
          <cell r="AF47" t="str">
            <v>122A</v>
          </cell>
          <cell r="AG47" t="str">
            <v>FRN</v>
          </cell>
          <cell r="AH47" t="str">
            <v>3213</v>
          </cell>
          <cell r="AI47" t="str">
            <v>RP#</v>
          </cell>
          <cell r="AJ47" t="str">
            <v>000</v>
          </cell>
          <cell r="AK47" t="str">
            <v>CTL</v>
          </cell>
          <cell r="AM47" t="str">
            <v>RF#</v>
          </cell>
          <cell r="AU47" t="str">
            <v>I/C-AUGUSTE, M,FPL</v>
          </cell>
          <cell r="AZ47" t="str">
            <v>FPL Fibernet</v>
          </cell>
        </row>
        <row r="48">
          <cell r="A48" t="str">
            <v>107100</v>
          </cell>
          <cell r="B48" t="str">
            <v>0368</v>
          </cell>
          <cell r="C48" t="str">
            <v>01066</v>
          </cell>
          <cell r="D48" t="str">
            <v>OMC000</v>
          </cell>
          <cell r="E48" t="str">
            <v>368000</v>
          </cell>
          <cell r="F48" t="str">
            <v>0805</v>
          </cell>
          <cell r="G48" t="str">
            <v>65000</v>
          </cell>
          <cell r="H48" t="str">
            <v>A</v>
          </cell>
          <cell r="I48" t="str">
            <v>00000041</v>
          </cell>
          <cell r="J48">
            <v>95</v>
          </cell>
          <cell r="K48">
            <v>368</v>
          </cell>
          <cell r="L48">
            <v>3213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0805</v>
          </cell>
          <cell r="R48" t="str">
            <v>65000</v>
          </cell>
          <cell r="S48" t="str">
            <v>200212</v>
          </cell>
          <cell r="T48" t="str">
            <v>CA01</v>
          </cell>
          <cell r="U48">
            <v>3228.75</v>
          </cell>
          <cell r="V48" t="str">
            <v>LDB</v>
          </cell>
          <cell r="W48">
            <v>0</v>
          </cell>
          <cell r="Y48">
            <v>0</v>
          </cell>
          <cell r="Z48">
            <v>0</v>
          </cell>
          <cell r="AA48" t="str">
            <v>BCH</v>
          </cell>
          <cell r="AB48" t="str">
            <v>0001</v>
          </cell>
          <cell r="AC48" t="str">
            <v>WKS</v>
          </cell>
          <cell r="AE48" t="str">
            <v>JV#</v>
          </cell>
          <cell r="AF48" t="str">
            <v>122A</v>
          </cell>
          <cell r="AG48" t="str">
            <v>FRN</v>
          </cell>
          <cell r="AH48" t="str">
            <v>3213</v>
          </cell>
          <cell r="AI48" t="str">
            <v>RP#</v>
          </cell>
          <cell r="AJ48" t="str">
            <v>000</v>
          </cell>
          <cell r="AK48" t="str">
            <v>CTL</v>
          </cell>
          <cell r="AM48" t="str">
            <v>RF#</v>
          </cell>
          <cell r="AU48" t="str">
            <v>I/C-GAUGER,C,FPL</v>
          </cell>
          <cell r="AZ48" t="str">
            <v>FPL Fibernet</v>
          </cell>
        </row>
        <row r="49">
          <cell r="A49" t="str">
            <v>107100</v>
          </cell>
          <cell r="B49" t="str">
            <v>0368</v>
          </cell>
          <cell r="C49" t="str">
            <v>01066</v>
          </cell>
          <cell r="D49" t="str">
            <v>OMC000</v>
          </cell>
          <cell r="E49" t="str">
            <v>368000</v>
          </cell>
          <cell r="F49" t="str">
            <v>0810</v>
          </cell>
          <cell r="G49" t="str">
            <v>65000</v>
          </cell>
          <cell r="H49" t="str">
            <v>A</v>
          </cell>
          <cell r="I49" t="str">
            <v>00000041</v>
          </cell>
          <cell r="J49">
            <v>95</v>
          </cell>
          <cell r="K49">
            <v>368</v>
          </cell>
          <cell r="L49">
            <v>3213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0810</v>
          </cell>
          <cell r="R49" t="str">
            <v>65000</v>
          </cell>
          <cell r="S49" t="str">
            <v>200212</v>
          </cell>
          <cell r="T49" t="str">
            <v>CA01</v>
          </cell>
          <cell r="U49">
            <v>37.11</v>
          </cell>
          <cell r="V49" t="str">
            <v>LDB</v>
          </cell>
          <cell r="W49">
            <v>0</v>
          </cell>
          <cell r="Y49">
            <v>0</v>
          </cell>
          <cell r="Z49">
            <v>0</v>
          </cell>
          <cell r="AA49" t="str">
            <v>BCH</v>
          </cell>
          <cell r="AB49" t="str">
            <v>0001</v>
          </cell>
          <cell r="AC49" t="str">
            <v>WKS</v>
          </cell>
          <cell r="AE49" t="str">
            <v>JV#</v>
          </cell>
          <cell r="AF49" t="str">
            <v>122A</v>
          </cell>
          <cell r="AG49" t="str">
            <v>FRN</v>
          </cell>
          <cell r="AH49" t="str">
            <v>3213</v>
          </cell>
          <cell r="AI49" t="str">
            <v>RP#</v>
          </cell>
          <cell r="AJ49" t="str">
            <v>000</v>
          </cell>
          <cell r="AK49" t="str">
            <v>CTL</v>
          </cell>
          <cell r="AM49" t="str">
            <v>RF#</v>
          </cell>
          <cell r="AU49" t="str">
            <v>I/C-PHONE CHARGES,FPL</v>
          </cell>
          <cell r="AZ49" t="str">
            <v>FPL Fibernet</v>
          </cell>
        </row>
        <row r="50">
          <cell r="A50" t="str">
            <v>107100</v>
          </cell>
          <cell r="B50" t="str">
            <v>0368</v>
          </cell>
          <cell r="C50" t="str">
            <v>01066</v>
          </cell>
          <cell r="D50" t="str">
            <v>OMC000</v>
          </cell>
          <cell r="E50" t="str">
            <v>368000</v>
          </cell>
          <cell r="F50" t="str">
            <v>0814</v>
          </cell>
          <cell r="G50" t="str">
            <v>52450</v>
          </cell>
          <cell r="H50" t="str">
            <v>A</v>
          </cell>
          <cell r="I50" t="str">
            <v>00000041</v>
          </cell>
          <cell r="J50">
            <v>95</v>
          </cell>
          <cell r="K50">
            <v>368</v>
          </cell>
          <cell r="L50">
            <v>3213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0814</v>
          </cell>
          <cell r="R50" t="str">
            <v>52450</v>
          </cell>
          <cell r="S50" t="str">
            <v>200212</v>
          </cell>
          <cell r="T50" t="str">
            <v>SA01</v>
          </cell>
          <cell r="U50">
            <v>70.48</v>
          </cell>
          <cell r="W50">
            <v>0</v>
          </cell>
          <cell r="Y50">
            <v>0</v>
          </cell>
          <cell r="Z50">
            <v>0</v>
          </cell>
          <cell r="AA50" t="str">
            <v>BCH</v>
          </cell>
          <cell r="AB50" t="str">
            <v>450002350</v>
          </cell>
          <cell r="AC50" t="str">
            <v>PO#</v>
          </cell>
          <cell r="AE50" t="str">
            <v>S/R</v>
          </cell>
          <cell r="AI50" t="str">
            <v>PYN</v>
          </cell>
          <cell r="AJ50" t="str">
            <v>LOPEZ M L</v>
          </cell>
          <cell r="AK50" t="str">
            <v>VND</v>
          </cell>
          <cell r="AL50" t="str">
            <v>481580814</v>
          </cell>
          <cell r="AM50" t="str">
            <v>FAC</v>
          </cell>
          <cell r="AN50" t="str">
            <v>000</v>
          </cell>
          <cell r="AQ50" t="str">
            <v>NVD</v>
          </cell>
          <cell r="AR50" t="str">
            <v>2002-12-</v>
          </cell>
          <cell r="AU50" t="str">
            <v>M LOPEZ CELLPHONE   LOPEZ M L           1900003319</v>
          </cell>
          <cell r="AV50" t="str">
            <v>WF-BATCH</v>
          </cell>
          <cell r="AW50" t="str">
            <v>000</v>
          </cell>
          <cell r="AX50" t="str">
            <v>00</v>
          </cell>
          <cell r="AY50" t="str">
            <v>0</v>
          </cell>
          <cell r="AZ50" t="str">
            <v>FPL Fibernet</v>
          </cell>
        </row>
        <row r="51">
          <cell r="A51" t="str">
            <v>107100</v>
          </cell>
          <cell r="B51" t="str">
            <v>0368</v>
          </cell>
          <cell r="C51" t="str">
            <v>01066</v>
          </cell>
          <cell r="D51" t="str">
            <v>OMC000</v>
          </cell>
          <cell r="E51" t="str">
            <v>368000</v>
          </cell>
          <cell r="F51" t="str">
            <v>0814</v>
          </cell>
          <cell r="G51" t="str">
            <v>52450</v>
          </cell>
          <cell r="H51" t="str">
            <v>A</v>
          </cell>
          <cell r="I51" t="str">
            <v>00000041</v>
          </cell>
          <cell r="J51">
            <v>95</v>
          </cell>
          <cell r="K51">
            <v>368</v>
          </cell>
          <cell r="L51">
            <v>3213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0814</v>
          </cell>
          <cell r="R51" t="str">
            <v>52450</v>
          </cell>
          <cell r="S51" t="str">
            <v>200212</v>
          </cell>
          <cell r="T51" t="str">
            <v>SA01</v>
          </cell>
          <cell r="U51">
            <v>78.05</v>
          </cell>
          <cell r="W51">
            <v>0</v>
          </cell>
          <cell r="Y51">
            <v>0</v>
          </cell>
          <cell r="Z51">
            <v>0</v>
          </cell>
          <cell r="AA51" t="str">
            <v>BCH</v>
          </cell>
          <cell r="AB51" t="str">
            <v>450002350</v>
          </cell>
          <cell r="AC51" t="str">
            <v>PO#</v>
          </cell>
          <cell r="AE51" t="str">
            <v>S/R</v>
          </cell>
          <cell r="AI51" t="str">
            <v>PYN</v>
          </cell>
          <cell r="AJ51" t="str">
            <v>PLA M</v>
          </cell>
          <cell r="AK51" t="str">
            <v>VND</v>
          </cell>
          <cell r="AL51" t="str">
            <v>266378122</v>
          </cell>
          <cell r="AM51" t="str">
            <v>FAC</v>
          </cell>
          <cell r="AN51" t="str">
            <v>000</v>
          </cell>
          <cell r="AQ51" t="str">
            <v>NVD</v>
          </cell>
          <cell r="AR51" t="str">
            <v>2002-12-</v>
          </cell>
          <cell r="AU51" t="str">
            <v>M PLA CELL PHONE    PLA M               1900003321</v>
          </cell>
          <cell r="AV51" t="str">
            <v>WF-BATCH</v>
          </cell>
          <cell r="AW51" t="str">
            <v>000</v>
          </cell>
          <cell r="AX51" t="str">
            <v>00</v>
          </cell>
          <cell r="AY51" t="str">
            <v>0</v>
          </cell>
          <cell r="AZ51" t="str">
            <v>FPL Fibernet</v>
          </cell>
        </row>
        <row r="52">
          <cell r="A52" t="str">
            <v>107100</v>
          </cell>
          <cell r="B52" t="str">
            <v>0368</v>
          </cell>
          <cell r="C52" t="str">
            <v>01066</v>
          </cell>
          <cell r="D52" t="str">
            <v>OMC000</v>
          </cell>
          <cell r="E52" t="str">
            <v>368000</v>
          </cell>
          <cell r="F52" t="str">
            <v>0901</v>
          </cell>
          <cell r="G52" t="str">
            <v>65000</v>
          </cell>
          <cell r="H52" t="str">
            <v>A</v>
          </cell>
          <cell r="I52" t="str">
            <v>00000041</v>
          </cell>
          <cell r="J52">
            <v>95</v>
          </cell>
          <cell r="K52">
            <v>368</v>
          </cell>
          <cell r="L52">
            <v>3213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0901</v>
          </cell>
          <cell r="R52" t="str">
            <v>65000</v>
          </cell>
          <cell r="S52" t="str">
            <v>200212</v>
          </cell>
          <cell r="T52" t="str">
            <v>CA01</v>
          </cell>
          <cell r="U52">
            <v>48.12</v>
          </cell>
          <cell r="V52" t="str">
            <v>LDB</v>
          </cell>
          <cell r="W52">
            <v>0</v>
          </cell>
          <cell r="Y52">
            <v>0</v>
          </cell>
          <cell r="Z52">
            <v>0</v>
          </cell>
          <cell r="AA52" t="str">
            <v>BCH</v>
          </cell>
          <cell r="AB52" t="str">
            <v>0001</v>
          </cell>
          <cell r="AC52" t="str">
            <v>WKS</v>
          </cell>
          <cell r="AE52" t="str">
            <v>JV#</v>
          </cell>
          <cell r="AF52" t="str">
            <v>122A</v>
          </cell>
          <cell r="AG52" t="str">
            <v>FRN</v>
          </cell>
          <cell r="AH52" t="str">
            <v>3213</v>
          </cell>
          <cell r="AI52" t="str">
            <v>RP#</v>
          </cell>
          <cell r="AJ52" t="str">
            <v>000</v>
          </cell>
          <cell r="AK52" t="str">
            <v>CTL</v>
          </cell>
          <cell r="AM52" t="str">
            <v>RF#</v>
          </cell>
          <cell r="AU52" t="str">
            <v>I/C-GAUGER,C,FPL</v>
          </cell>
          <cell r="AZ52" t="str">
            <v>FPL Fibernet</v>
          </cell>
        </row>
        <row r="53">
          <cell r="A53" t="str">
            <v>107100</v>
          </cell>
          <cell r="B53" t="str">
            <v>0368</v>
          </cell>
          <cell r="C53" t="str">
            <v>01066</v>
          </cell>
          <cell r="D53" t="str">
            <v>OMC000</v>
          </cell>
          <cell r="E53" t="str">
            <v>368000</v>
          </cell>
          <cell r="F53" t="str">
            <v>0902</v>
          </cell>
          <cell r="G53" t="str">
            <v>65000</v>
          </cell>
          <cell r="H53" t="str">
            <v>A</v>
          </cell>
          <cell r="I53" t="str">
            <v>00000041</v>
          </cell>
          <cell r="J53">
            <v>95</v>
          </cell>
          <cell r="K53">
            <v>368</v>
          </cell>
          <cell r="L53">
            <v>3213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>0902</v>
          </cell>
          <cell r="R53" t="str">
            <v>65000</v>
          </cell>
          <cell r="S53" t="str">
            <v>200212</v>
          </cell>
          <cell r="T53" t="str">
            <v>CA01</v>
          </cell>
          <cell r="U53">
            <v>109.89</v>
          </cell>
          <cell r="V53" t="str">
            <v>LDB</v>
          </cell>
          <cell r="W53">
            <v>0</v>
          </cell>
          <cell r="Y53">
            <v>0</v>
          </cell>
          <cell r="Z53">
            <v>0</v>
          </cell>
          <cell r="AA53" t="str">
            <v>BCH</v>
          </cell>
          <cell r="AB53" t="str">
            <v>0001</v>
          </cell>
          <cell r="AC53" t="str">
            <v>WKS</v>
          </cell>
          <cell r="AE53" t="str">
            <v>JV#</v>
          </cell>
          <cell r="AF53" t="str">
            <v>122A</v>
          </cell>
          <cell r="AG53" t="str">
            <v>FRN</v>
          </cell>
          <cell r="AH53" t="str">
            <v>3213</v>
          </cell>
          <cell r="AI53" t="str">
            <v>RP#</v>
          </cell>
          <cell r="AJ53" t="str">
            <v>000</v>
          </cell>
          <cell r="AK53" t="str">
            <v>CTL</v>
          </cell>
          <cell r="AM53" t="str">
            <v>RF#</v>
          </cell>
          <cell r="AU53" t="str">
            <v>I/C-GAUGER,C,FPL</v>
          </cell>
          <cell r="AZ53" t="str">
            <v>FPL Fibernet</v>
          </cell>
        </row>
        <row r="54">
          <cell r="A54" t="str">
            <v>107100</v>
          </cell>
          <cell r="B54" t="str">
            <v>0399</v>
          </cell>
          <cell r="C54" t="str">
            <v>01066</v>
          </cell>
          <cell r="D54" t="str">
            <v>OMC000</v>
          </cell>
          <cell r="E54" t="str">
            <v>399000</v>
          </cell>
          <cell r="F54" t="str">
            <v>0625</v>
          </cell>
          <cell r="G54" t="str">
            <v>52450</v>
          </cell>
          <cell r="H54" t="str">
            <v>A</v>
          </cell>
          <cell r="I54" t="str">
            <v>00000041</v>
          </cell>
          <cell r="J54">
            <v>95</v>
          </cell>
          <cell r="K54">
            <v>399</v>
          </cell>
          <cell r="L54">
            <v>3218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0625</v>
          </cell>
          <cell r="R54" t="str">
            <v>52450</v>
          </cell>
          <cell r="S54" t="str">
            <v>200212</v>
          </cell>
          <cell r="T54" t="str">
            <v>SA01</v>
          </cell>
          <cell r="U54">
            <v>15.5</v>
          </cell>
          <cell r="W54">
            <v>0</v>
          </cell>
          <cell r="Y54">
            <v>0</v>
          </cell>
          <cell r="Z54">
            <v>0</v>
          </cell>
          <cell r="AA54" t="str">
            <v>BCH</v>
          </cell>
          <cell r="AB54" t="str">
            <v>450002347</v>
          </cell>
          <cell r="AC54" t="str">
            <v>PO#</v>
          </cell>
          <cell r="AE54" t="str">
            <v>S/R</v>
          </cell>
          <cell r="AI54" t="str">
            <v>PYN</v>
          </cell>
          <cell r="AJ54" t="str">
            <v>KREAFLE J E</v>
          </cell>
          <cell r="AK54" t="str">
            <v>VND</v>
          </cell>
          <cell r="AL54" t="str">
            <v>212864529</v>
          </cell>
          <cell r="AM54" t="str">
            <v>FAC</v>
          </cell>
          <cell r="AN54" t="str">
            <v>000</v>
          </cell>
          <cell r="AQ54" t="str">
            <v>NVD</v>
          </cell>
          <cell r="AR54" t="str">
            <v>2002-12-</v>
          </cell>
          <cell r="AU54" t="str">
            <v>J KREAFLE MISC      KREAFLE J E         1900003310</v>
          </cell>
          <cell r="AV54" t="str">
            <v>WF-BATCH</v>
          </cell>
          <cell r="AW54" t="str">
            <v>000</v>
          </cell>
          <cell r="AX54" t="str">
            <v>00</v>
          </cell>
          <cell r="AY54" t="str">
            <v>0</v>
          </cell>
          <cell r="AZ54" t="str">
            <v>FPL Fibernet</v>
          </cell>
        </row>
        <row r="55">
          <cell r="A55" t="str">
            <v>107100</v>
          </cell>
          <cell r="B55" t="str">
            <v>0399</v>
          </cell>
          <cell r="C55" t="str">
            <v>01066</v>
          </cell>
          <cell r="D55" t="str">
            <v>OMC000</v>
          </cell>
          <cell r="E55" t="str">
            <v>399000</v>
          </cell>
          <cell r="F55" t="str">
            <v>0625</v>
          </cell>
          <cell r="G55" t="str">
            <v>52450</v>
          </cell>
          <cell r="H55" t="str">
            <v>A</v>
          </cell>
          <cell r="I55" t="str">
            <v>00000041</v>
          </cell>
          <cell r="J55">
            <v>95</v>
          </cell>
          <cell r="K55">
            <v>399</v>
          </cell>
          <cell r="L55">
            <v>3218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0625</v>
          </cell>
          <cell r="R55" t="str">
            <v>52450</v>
          </cell>
          <cell r="S55" t="str">
            <v>200212</v>
          </cell>
          <cell r="T55" t="str">
            <v>SA01</v>
          </cell>
          <cell r="U55">
            <v>48</v>
          </cell>
          <cell r="W55">
            <v>0</v>
          </cell>
          <cell r="Y55">
            <v>0</v>
          </cell>
          <cell r="Z55">
            <v>0</v>
          </cell>
          <cell r="AA55" t="str">
            <v>BCH</v>
          </cell>
          <cell r="AB55" t="str">
            <v>450002361</v>
          </cell>
          <cell r="AC55" t="str">
            <v>PO#</v>
          </cell>
          <cell r="AE55" t="str">
            <v>S/R</v>
          </cell>
          <cell r="AI55" t="str">
            <v>PYN</v>
          </cell>
          <cell r="AJ55" t="str">
            <v>LOPEZ-GUERRERO A</v>
          </cell>
          <cell r="AK55" t="str">
            <v>VND</v>
          </cell>
          <cell r="AL55" t="str">
            <v>592927026</v>
          </cell>
          <cell r="AM55" t="str">
            <v>FAC</v>
          </cell>
          <cell r="AN55" t="str">
            <v>000</v>
          </cell>
          <cell r="AQ55" t="str">
            <v>NVD</v>
          </cell>
          <cell r="AR55" t="str">
            <v>2002-12-</v>
          </cell>
          <cell r="AU55" t="str">
            <v>A LOPEZ MISC        LOPEZ-GUERRERO A    1900003484</v>
          </cell>
          <cell r="AV55" t="str">
            <v>WF-BATCH</v>
          </cell>
          <cell r="AW55" t="str">
            <v>000</v>
          </cell>
          <cell r="AX55" t="str">
            <v>00</v>
          </cell>
          <cell r="AY55" t="str">
            <v>0</v>
          </cell>
          <cell r="AZ55" t="str">
            <v>FPL Fibernet</v>
          </cell>
        </row>
        <row r="56">
          <cell r="A56" t="str">
            <v>107100</v>
          </cell>
          <cell r="B56" t="str">
            <v>0399</v>
          </cell>
          <cell r="C56" t="str">
            <v>01066</v>
          </cell>
          <cell r="D56" t="str">
            <v>OMC000</v>
          </cell>
          <cell r="E56" t="str">
            <v>399000</v>
          </cell>
          <cell r="F56" t="str">
            <v>0625</v>
          </cell>
          <cell r="G56" t="str">
            <v>52450</v>
          </cell>
          <cell r="H56" t="str">
            <v>A</v>
          </cell>
          <cell r="I56" t="str">
            <v>00000041</v>
          </cell>
          <cell r="J56">
            <v>95</v>
          </cell>
          <cell r="K56">
            <v>399</v>
          </cell>
          <cell r="L56">
            <v>3218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0625</v>
          </cell>
          <cell r="R56" t="str">
            <v>52450</v>
          </cell>
          <cell r="S56" t="str">
            <v>200212</v>
          </cell>
          <cell r="T56" t="str">
            <v>SA01</v>
          </cell>
          <cell r="U56">
            <v>68.36</v>
          </cell>
          <cell r="W56">
            <v>0</v>
          </cell>
          <cell r="Y56">
            <v>0</v>
          </cell>
          <cell r="Z56">
            <v>0</v>
          </cell>
          <cell r="AA56" t="str">
            <v>BCH</v>
          </cell>
          <cell r="AB56" t="str">
            <v>450002350</v>
          </cell>
          <cell r="AC56" t="str">
            <v>PO#</v>
          </cell>
          <cell r="AE56" t="str">
            <v>S/R</v>
          </cell>
          <cell r="AI56" t="str">
            <v>PYN</v>
          </cell>
          <cell r="AJ56" t="str">
            <v>WOLFSON L</v>
          </cell>
          <cell r="AK56" t="str">
            <v>VND</v>
          </cell>
          <cell r="AL56" t="str">
            <v>266735412</v>
          </cell>
          <cell r="AM56" t="str">
            <v>FAC</v>
          </cell>
          <cell r="AN56" t="str">
            <v>000</v>
          </cell>
          <cell r="AQ56" t="str">
            <v>NVD</v>
          </cell>
          <cell r="AR56" t="str">
            <v>2002-12-</v>
          </cell>
          <cell r="AU56" t="str">
            <v>L WOLFSON MISC      WOLFSON L           1900003320</v>
          </cell>
          <cell r="AV56" t="str">
            <v>WF-BATCH</v>
          </cell>
          <cell r="AW56" t="str">
            <v>000</v>
          </cell>
          <cell r="AX56" t="str">
            <v>00</v>
          </cell>
          <cell r="AY56" t="str">
            <v>0</v>
          </cell>
          <cell r="AZ56" t="str">
            <v>FPL Fibernet</v>
          </cell>
        </row>
        <row r="57">
          <cell r="A57" t="str">
            <v>107100</v>
          </cell>
          <cell r="B57" t="str">
            <v>0399</v>
          </cell>
          <cell r="C57" t="str">
            <v>01066</v>
          </cell>
          <cell r="D57" t="str">
            <v>OMC000</v>
          </cell>
          <cell r="E57" t="str">
            <v>399000</v>
          </cell>
          <cell r="F57" t="str">
            <v>0630</v>
          </cell>
          <cell r="G57" t="str">
            <v>52450</v>
          </cell>
          <cell r="H57" t="str">
            <v>A</v>
          </cell>
          <cell r="I57" t="str">
            <v>00000041</v>
          </cell>
          <cell r="J57">
            <v>95</v>
          </cell>
          <cell r="K57">
            <v>399</v>
          </cell>
          <cell r="L57">
            <v>3218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0630</v>
          </cell>
          <cell r="R57" t="str">
            <v>52450</v>
          </cell>
          <cell r="S57" t="str">
            <v>200212</v>
          </cell>
          <cell r="T57" t="str">
            <v>SA01</v>
          </cell>
          <cell r="U57">
            <v>124.46</v>
          </cell>
          <cell r="W57">
            <v>0</v>
          </cell>
          <cell r="Y57">
            <v>0</v>
          </cell>
          <cell r="Z57">
            <v>0</v>
          </cell>
          <cell r="AA57" t="str">
            <v>BCH</v>
          </cell>
          <cell r="AB57" t="str">
            <v>450002357</v>
          </cell>
          <cell r="AC57" t="str">
            <v>PO#</v>
          </cell>
          <cell r="AE57" t="str">
            <v>S/R</v>
          </cell>
          <cell r="AI57" t="str">
            <v>PYN</v>
          </cell>
          <cell r="AJ57" t="str">
            <v>US BANK NATIONAL ASSOCIAT</v>
          </cell>
          <cell r="AK57" t="str">
            <v>VND</v>
          </cell>
          <cell r="AL57" t="str">
            <v>411881896</v>
          </cell>
          <cell r="AM57" t="str">
            <v>FAC</v>
          </cell>
          <cell r="AN57" t="str">
            <v>000</v>
          </cell>
          <cell r="AQ57" t="str">
            <v>NVD</v>
          </cell>
          <cell r="AR57" t="str">
            <v>2002-11-</v>
          </cell>
          <cell r="AU57" t="str">
            <v>4246040009043359    US BANK NATIONAL ASS1900003452</v>
          </cell>
          <cell r="AV57" t="str">
            <v>WF-BATCH</v>
          </cell>
          <cell r="AW57" t="str">
            <v>000</v>
          </cell>
          <cell r="AX57" t="str">
            <v>00</v>
          </cell>
          <cell r="AY57" t="str">
            <v>0</v>
          </cell>
          <cell r="AZ57" t="str">
            <v>FPL Fibernet</v>
          </cell>
        </row>
        <row r="58">
          <cell r="A58" t="str">
            <v>107100</v>
          </cell>
          <cell r="B58" t="str">
            <v>0399</v>
          </cell>
          <cell r="C58" t="str">
            <v>01066</v>
          </cell>
          <cell r="D58" t="str">
            <v>OMC000</v>
          </cell>
          <cell r="E58" t="str">
            <v>399000</v>
          </cell>
          <cell r="F58" t="str">
            <v>0646</v>
          </cell>
          <cell r="G58" t="str">
            <v>52450</v>
          </cell>
          <cell r="H58" t="str">
            <v>A</v>
          </cell>
          <cell r="I58" t="str">
            <v>00000041</v>
          </cell>
          <cell r="J58">
            <v>95</v>
          </cell>
          <cell r="K58">
            <v>399</v>
          </cell>
          <cell r="L58">
            <v>3218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0646</v>
          </cell>
          <cell r="R58" t="str">
            <v>52450</v>
          </cell>
          <cell r="S58" t="str">
            <v>200212</v>
          </cell>
          <cell r="T58" t="str">
            <v>SA01</v>
          </cell>
          <cell r="U58">
            <v>75.92</v>
          </cell>
          <cell r="W58">
            <v>0</v>
          </cell>
          <cell r="Y58">
            <v>0</v>
          </cell>
          <cell r="Z58">
            <v>0</v>
          </cell>
          <cell r="AA58" t="str">
            <v>BCH</v>
          </cell>
          <cell r="AB58" t="str">
            <v>450002350</v>
          </cell>
          <cell r="AC58" t="str">
            <v>PO#</v>
          </cell>
          <cell r="AE58" t="str">
            <v>S/R</v>
          </cell>
          <cell r="AI58" t="str">
            <v>PYN</v>
          </cell>
          <cell r="AJ58" t="str">
            <v>DE ZAYAS J M</v>
          </cell>
          <cell r="AK58" t="str">
            <v>VND</v>
          </cell>
          <cell r="AL58" t="str">
            <v>589128454</v>
          </cell>
          <cell r="AM58" t="str">
            <v>FAC</v>
          </cell>
          <cell r="AN58" t="str">
            <v>000</v>
          </cell>
          <cell r="AQ58" t="str">
            <v>NVD</v>
          </cell>
          <cell r="AR58" t="str">
            <v>2002-12-</v>
          </cell>
          <cell r="AU58" t="str">
            <v>J DEZAYAS MILEAGE   DE ZAYAS J M        1900003316</v>
          </cell>
          <cell r="AV58" t="str">
            <v>WF-BATCH</v>
          </cell>
          <cell r="AW58" t="str">
            <v>000</v>
          </cell>
          <cell r="AX58" t="str">
            <v>00</v>
          </cell>
          <cell r="AY58" t="str">
            <v>0</v>
          </cell>
          <cell r="AZ58" t="str">
            <v>FPL Fibernet</v>
          </cell>
        </row>
        <row r="59">
          <cell r="A59" t="str">
            <v>107100</v>
          </cell>
          <cell r="B59" t="str">
            <v>0399</v>
          </cell>
          <cell r="C59" t="str">
            <v>01066</v>
          </cell>
          <cell r="D59" t="str">
            <v>OMC000</v>
          </cell>
          <cell r="E59" t="str">
            <v>399000</v>
          </cell>
          <cell r="F59" t="str">
            <v>0646</v>
          </cell>
          <cell r="G59" t="str">
            <v>52450</v>
          </cell>
          <cell r="H59" t="str">
            <v>A</v>
          </cell>
          <cell r="I59" t="str">
            <v>00000041</v>
          </cell>
          <cell r="J59">
            <v>95</v>
          </cell>
          <cell r="K59">
            <v>399</v>
          </cell>
          <cell r="L59">
            <v>3218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0646</v>
          </cell>
          <cell r="R59" t="str">
            <v>52450</v>
          </cell>
          <cell r="S59" t="str">
            <v>200212</v>
          </cell>
          <cell r="T59" t="str">
            <v>SA01</v>
          </cell>
          <cell r="U59">
            <v>489.83</v>
          </cell>
          <cell r="W59">
            <v>0</v>
          </cell>
          <cell r="Y59">
            <v>0</v>
          </cell>
          <cell r="Z59">
            <v>0</v>
          </cell>
          <cell r="AA59" t="str">
            <v>BCH</v>
          </cell>
          <cell r="AB59" t="str">
            <v>450002361</v>
          </cell>
          <cell r="AC59" t="str">
            <v>PO#</v>
          </cell>
          <cell r="AE59" t="str">
            <v>S/R</v>
          </cell>
          <cell r="AI59" t="str">
            <v>PYN</v>
          </cell>
          <cell r="AJ59" t="str">
            <v>LOPEZ-GUERRERO A</v>
          </cell>
          <cell r="AK59" t="str">
            <v>VND</v>
          </cell>
          <cell r="AL59" t="str">
            <v>592927026</v>
          </cell>
          <cell r="AM59" t="str">
            <v>FAC</v>
          </cell>
          <cell r="AN59" t="str">
            <v>000</v>
          </cell>
          <cell r="AQ59" t="str">
            <v>NVD</v>
          </cell>
          <cell r="AR59" t="str">
            <v>2002-12-</v>
          </cell>
          <cell r="AU59" t="str">
            <v>A LOPEZ MILEAGE     LOPEZ-GUERRERO A    1900003484</v>
          </cell>
          <cell r="AV59" t="str">
            <v>WF-BATCH</v>
          </cell>
          <cell r="AW59" t="str">
            <v>000</v>
          </cell>
          <cell r="AX59" t="str">
            <v>00</v>
          </cell>
          <cell r="AY59" t="str">
            <v>0</v>
          </cell>
          <cell r="AZ59" t="str">
            <v>FPL Fibernet</v>
          </cell>
        </row>
        <row r="60">
          <cell r="A60" t="str">
            <v>107100</v>
          </cell>
          <cell r="B60" t="str">
            <v>0399</v>
          </cell>
          <cell r="C60" t="str">
            <v>01066</v>
          </cell>
          <cell r="D60" t="str">
            <v>OMC000</v>
          </cell>
          <cell r="E60" t="str">
            <v>399000</v>
          </cell>
          <cell r="F60" t="str">
            <v>0648</v>
          </cell>
          <cell r="G60" t="str">
            <v>52450</v>
          </cell>
          <cell r="H60" t="str">
            <v>A</v>
          </cell>
          <cell r="I60" t="str">
            <v>00000041</v>
          </cell>
          <cell r="J60">
            <v>95</v>
          </cell>
          <cell r="K60">
            <v>399</v>
          </cell>
          <cell r="L60">
            <v>3218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0648</v>
          </cell>
          <cell r="R60" t="str">
            <v>52450</v>
          </cell>
          <cell r="S60" t="str">
            <v>200212</v>
          </cell>
          <cell r="T60" t="str">
            <v>SA01</v>
          </cell>
          <cell r="U60">
            <v>232.14</v>
          </cell>
          <cell r="W60">
            <v>0</v>
          </cell>
          <cell r="Y60">
            <v>0</v>
          </cell>
          <cell r="Z60">
            <v>0</v>
          </cell>
          <cell r="AA60" t="str">
            <v>BCH</v>
          </cell>
          <cell r="AB60" t="str">
            <v>450002347</v>
          </cell>
          <cell r="AC60" t="str">
            <v>PO#</v>
          </cell>
          <cell r="AE60" t="str">
            <v>S/R</v>
          </cell>
          <cell r="AI60" t="str">
            <v>PYN</v>
          </cell>
          <cell r="AJ60" t="str">
            <v>KREAFLE J E</v>
          </cell>
          <cell r="AK60" t="str">
            <v>VND</v>
          </cell>
          <cell r="AL60" t="str">
            <v>212864529</v>
          </cell>
          <cell r="AM60" t="str">
            <v>FAC</v>
          </cell>
          <cell r="AN60" t="str">
            <v>000</v>
          </cell>
          <cell r="AQ60" t="str">
            <v>NVD</v>
          </cell>
          <cell r="AR60" t="str">
            <v>2002-12-</v>
          </cell>
          <cell r="AU60" t="str">
            <v>J KREAFLE MILEAGE   KREAFLE J E         1900003310</v>
          </cell>
          <cell r="AV60" t="str">
            <v>WF-BATCH</v>
          </cell>
          <cell r="AW60" t="str">
            <v>000</v>
          </cell>
          <cell r="AX60" t="str">
            <v>00</v>
          </cell>
          <cell r="AY60" t="str">
            <v>0</v>
          </cell>
          <cell r="AZ60" t="str">
            <v>FPL Fibernet</v>
          </cell>
        </row>
        <row r="61">
          <cell r="A61" t="str">
            <v>107100</v>
          </cell>
          <cell r="B61" t="str">
            <v>0399</v>
          </cell>
          <cell r="C61" t="str">
            <v>01066</v>
          </cell>
          <cell r="D61" t="str">
            <v>OMC000</v>
          </cell>
          <cell r="E61" t="str">
            <v>399000</v>
          </cell>
          <cell r="F61" t="str">
            <v>0648</v>
          </cell>
          <cell r="G61" t="str">
            <v>52450</v>
          </cell>
          <cell r="H61" t="str">
            <v>A</v>
          </cell>
          <cell r="I61" t="str">
            <v>00000041</v>
          </cell>
          <cell r="J61">
            <v>95</v>
          </cell>
          <cell r="K61">
            <v>399</v>
          </cell>
          <cell r="L61">
            <v>3218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0648</v>
          </cell>
          <cell r="R61" t="str">
            <v>52450</v>
          </cell>
          <cell r="S61" t="str">
            <v>200212</v>
          </cell>
          <cell r="T61" t="str">
            <v>SA01</v>
          </cell>
          <cell r="U61">
            <v>478.88</v>
          </cell>
          <cell r="W61">
            <v>0</v>
          </cell>
          <cell r="Y61">
            <v>0</v>
          </cell>
          <cell r="Z61">
            <v>0</v>
          </cell>
          <cell r="AA61" t="str">
            <v>BCH</v>
          </cell>
          <cell r="AB61" t="str">
            <v>450002350</v>
          </cell>
          <cell r="AC61" t="str">
            <v>PO#</v>
          </cell>
          <cell r="AE61" t="str">
            <v>S/R</v>
          </cell>
          <cell r="AI61" t="str">
            <v>PYN</v>
          </cell>
          <cell r="AJ61" t="str">
            <v>WOLFSON L</v>
          </cell>
          <cell r="AK61" t="str">
            <v>VND</v>
          </cell>
          <cell r="AL61" t="str">
            <v>266735412</v>
          </cell>
          <cell r="AM61" t="str">
            <v>FAC</v>
          </cell>
          <cell r="AN61" t="str">
            <v>000</v>
          </cell>
          <cell r="AQ61" t="str">
            <v>NVD</v>
          </cell>
          <cell r="AR61" t="str">
            <v>2002-12-</v>
          </cell>
          <cell r="AU61" t="str">
            <v>L WOLFSON MILEAGE   WOLFSON L           1900003320</v>
          </cell>
          <cell r="AV61" t="str">
            <v>WF-BATCH</v>
          </cell>
          <cell r="AW61" t="str">
            <v>000</v>
          </cell>
          <cell r="AX61" t="str">
            <v>00</v>
          </cell>
          <cell r="AY61" t="str">
            <v>0</v>
          </cell>
          <cell r="AZ61" t="str">
            <v>FPL Fibernet</v>
          </cell>
        </row>
        <row r="62">
          <cell r="A62" t="str">
            <v>107100</v>
          </cell>
          <cell r="B62" t="str">
            <v>0399</v>
          </cell>
          <cell r="C62" t="str">
            <v>01066</v>
          </cell>
          <cell r="D62" t="str">
            <v>OMC000</v>
          </cell>
          <cell r="E62" t="str">
            <v>399000</v>
          </cell>
          <cell r="F62" t="str">
            <v>0668</v>
          </cell>
          <cell r="G62" t="str">
            <v>65000</v>
          </cell>
          <cell r="H62" t="str">
            <v>A</v>
          </cell>
          <cell r="I62" t="str">
            <v>00000041</v>
          </cell>
          <cell r="J62">
            <v>95</v>
          </cell>
          <cell r="K62">
            <v>399</v>
          </cell>
          <cell r="L62">
            <v>3218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0668</v>
          </cell>
          <cell r="R62" t="str">
            <v>65000</v>
          </cell>
          <cell r="S62" t="str">
            <v>200212</v>
          </cell>
          <cell r="T62" t="str">
            <v>CA01</v>
          </cell>
          <cell r="U62">
            <v>255</v>
          </cell>
          <cell r="V62" t="str">
            <v>LDB</v>
          </cell>
          <cell r="W62">
            <v>0</v>
          </cell>
          <cell r="Y62">
            <v>0</v>
          </cell>
          <cell r="Z62">
            <v>0</v>
          </cell>
          <cell r="AA62" t="str">
            <v>BCH</v>
          </cell>
          <cell r="AB62" t="str">
            <v>0001</v>
          </cell>
          <cell r="AC62" t="str">
            <v>WKS</v>
          </cell>
          <cell r="AE62" t="str">
            <v>JV#</v>
          </cell>
          <cell r="AF62" t="str">
            <v>122A</v>
          </cell>
          <cell r="AG62" t="str">
            <v>FRN</v>
          </cell>
          <cell r="AH62" t="str">
            <v>3218</v>
          </cell>
          <cell r="AI62" t="str">
            <v>RP#</v>
          </cell>
          <cell r="AJ62" t="str">
            <v>000</v>
          </cell>
          <cell r="AK62" t="str">
            <v>CTL</v>
          </cell>
          <cell r="AM62" t="str">
            <v>RF#</v>
          </cell>
          <cell r="AU62" t="str">
            <v>I/C-WOLFSON,L,FPL</v>
          </cell>
          <cell r="AZ62" t="str">
            <v>FPL Fibernet</v>
          </cell>
        </row>
        <row r="63">
          <cell r="A63" t="str">
            <v>107100</v>
          </cell>
          <cell r="B63" t="str">
            <v>0399</v>
          </cell>
          <cell r="C63" t="str">
            <v>01066</v>
          </cell>
          <cell r="D63" t="str">
            <v>OMC000</v>
          </cell>
          <cell r="E63" t="str">
            <v>399000</v>
          </cell>
          <cell r="F63" t="str">
            <v>0750</v>
          </cell>
          <cell r="G63" t="str">
            <v>36000</v>
          </cell>
          <cell r="H63" t="str">
            <v>A</v>
          </cell>
          <cell r="I63" t="str">
            <v>00000041</v>
          </cell>
          <cell r="J63">
            <v>95</v>
          </cell>
          <cell r="K63">
            <v>399</v>
          </cell>
          <cell r="L63">
            <v>3218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0750</v>
          </cell>
          <cell r="R63" t="str">
            <v>36000</v>
          </cell>
          <cell r="S63" t="str">
            <v>200212</v>
          </cell>
          <cell r="T63" t="str">
            <v>PY42</v>
          </cell>
          <cell r="U63">
            <v>13.5</v>
          </cell>
          <cell r="V63" t="str">
            <v>LDB</v>
          </cell>
          <cell r="W63">
            <v>0</v>
          </cell>
          <cell r="X63" t="str">
            <v>SHR</v>
          </cell>
          <cell r="Y63">
            <v>0</v>
          </cell>
          <cell r="Z63">
            <v>0</v>
          </cell>
          <cell r="AA63" t="str">
            <v>PYP</v>
          </cell>
          <cell r="AB63" t="str">
            <v xml:space="preserve"> 0000025</v>
          </cell>
          <cell r="AC63" t="str">
            <v>PYL</v>
          </cell>
          <cell r="AD63" t="str">
            <v>004399</v>
          </cell>
          <cell r="AE63" t="str">
            <v>EMP</v>
          </cell>
          <cell r="AF63" t="str">
            <v>35412</v>
          </cell>
          <cell r="AG63" t="str">
            <v>JUL</v>
          </cell>
          <cell r="AH63" t="str">
            <v xml:space="preserve"> 000.00</v>
          </cell>
          <cell r="AI63" t="str">
            <v>BCH</v>
          </cell>
          <cell r="AJ63" t="str">
            <v>P51</v>
          </cell>
          <cell r="AK63" t="str">
            <v>CLS</v>
          </cell>
          <cell r="AL63" t="str">
            <v>R436</v>
          </cell>
          <cell r="AM63" t="str">
            <v>DTA</v>
          </cell>
          <cell r="AN63" t="str">
            <v xml:space="preserve"> 00000000000.00</v>
          </cell>
          <cell r="AO63" t="str">
            <v>DTH</v>
          </cell>
          <cell r="AP63" t="str">
            <v xml:space="preserve"> 00000000000.00</v>
          </cell>
          <cell r="AV63" t="str">
            <v>000000000</v>
          </cell>
          <cell r="AW63" t="str">
            <v>000</v>
          </cell>
          <cell r="AX63" t="str">
            <v>00</v>
          </cell>
          <cell r="AY63" t="str">
            <v>0</v>
          </cell>
          <cell r="AZ63" t="str">
            <v>FPL Fibernet</v>
          </cell>
        </row>
        <row r="64">
          <cell r="A64" t="str">
            <v>107100</v>
          </cell>
          <cell r="B64" t="str">
            <v>0399</v>
          </cell>
          <cell r="C64" t="str">
            <v>01066</v>
          </cell>
          <cell r="D64" t="str">
            <v>OMC000</v>
          </cell>
          <cell r="E64" t="str">
            <v>399000</v>
          </cell>
          <cell r="F64" t="str">
            <v>0750</v>
          </cell>
          <cell r="G64" t="str">
            <v>36000</v>
          </cell>
          <cell r="H64" t="str">
            <v>A</v>
          </cell>
          <cell r="I64" t="str">
            <v>00000041</v>
          </cell>
          <cell r="J64">
            <v>95</v>
          </cell>
          <cell r="K64">
            <v>399</v>
          </cell>
          <cell r="L64">
            <v>3218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0750</v>
          </cell>
          <cell r="R64" t="str">
            <v>36000</v>
          </cell>
          <cell r="S64" t="str">
            <v>200212</v>
          </cell>
          <cell r="T64" t="str">
            <v>PY42</v>
          </cell>
          <cell r="U64">
            <v>13.5</v>
          </cell>
          <cell r="V64" t="str">
            <v>LDB</v>
          </cell>
          <cell r="W64">
            <v>0</v>
          </cell>
          <cell r="X64" t="str">
            <v>SHR</v>
          </cell>
          <cell r="Y64">
            <v>0</v>
          </cell>
          <cell r="Z64">
            <v>0</v>
          </cell>
          <cell r="AA64" t="str">
            <v>PYP</v>
          </cell>
          <cell r="AB64" t="str">
            <v xml:space="preserve"> 0000026</v>
          </cell>
          <cell r="AC64" t="str">
            <v>PYL</v>
          </cell>
          <cell r="AD64" t="str">
            <v>004399</v>
          </cell>
          <cell r="AE64" t="str">
            <v>EMP</v>
          </cell>
          <cell r="AF64" t="str">
            <v>35412</v>
          </cell>
          <cell r="AG64" t="str">
            <v>JUL</v>
          </cell>
          <cell r="AH64" t="str">
            <v xml:space="preserve"> 000.00</v>
          </cell>
          <cell r="AI64" t="str">
            <v>BCH</v>
          </cell>
          <cell r="AJ64" t="str">
            <v>P51</v>
          </cell>
          <cell r="AK64" t="str">
            <v>CLS</v>
          </cell>
          <cell r="AL64" t="str">
            <v>R436</v>
          </cell>
          <cell r="AM64" t="str">
            <v>DTA</v>
          </cell>
          <cell r="AN64" t="str">
            <v xml:space="preserve"> 00000000000.00</v>
          </cell>
          <cell r="AO64" t="str">
            <v>DTH</v>
          </cell>
          <cell r="AP64" t="str">
            <v xml:space="preserve"> 00000000000.00</v>
          </cell>
          <cell r="AV64" t="str">
            <v>000000000</v>
          </cell>
          <cell r="AW64" t="str">
            <v>000</v>
          </cell>
          <cell r="AX64" t="str">
            <v>00</v>
          </cell>
          <cell r="AY64" t="str">
            <v>0</v>
          </cell>
          <cell r="AZ64" t="str">
            <v>FPL Fibernet</v>
          </cell>
        </row>
        <row r="65">
          <cell r="A65" t="str">
            <v>107100</v>
          </cell>
          <cell r="B65" t="str">
            <v>0399</v>
          </cell>
          <cell r="C65" t="str">
            <v>01066</v>
          </cell>
          <cell r="D65" t="str">
            <v>OMC000</v>
          </cell>
          <cell r="E65" t="str">
            <v>399000</v>
          </cell>
          <cell r="F65" t="str">
            <v>0772</v>
          </cell>
          <cell r="G65" t="str">
            <v>52450</v>
          </cell>
          <cell r="H65" t="str">
            <v>A</v>
          </cell>
          <cell r="I65" t="str">
            <v>00000041</v>
          </cell>
          <cell r="J65">
            <v>95</v>
          </cell>
          <cell r="K65">
            <v>399</v>
          </cell>
          <cell r="L65">
            <v>3218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0772</v>
          </cell>
          <cell r="R65" t="str">
            <v>52450</v>
          </cell>
          <cell r="S65" t="str">
            <v>200212</v>
          </cell>
          <cell r="T65" t="str">
            <v>SA01</v>
          </cell>
          <cell r="U65">
            <v>49.69</v>
          </cell>
          <cell r="W65">
            <v>0</v>
          </cell>
          <cell r="Y65">
            <v>0</v>
          </cell>
          <cell r="Z65">
            <v>0</v>
          </cell>
          <cell r="AA65" t="str">
            <v>BCH</v>
          </cell>
          <cell r="AB65" t="str">
            <v>450002350</v>
          </cell>
          <cell r="AC65" t="str">
            <v>PO#</v>
          </cell>
          <cell r="AE65" t="str">
            <v>S/R</v>
          </cell>
          <cell r="AI65" t="str">
            <v>PYN</v>
          </cell>
          <cell r="AJ65" t="str">
            <v>WOLFSON L</v>
          </cell>
          <cell r="AK65" t="str">
            <v>VND</v>
          </cell>
          <cell r="AL65" t="str">
            <v>266735412</v>
          </cell>
          <cell r="AM65" t="str">
            <v>FAC</v>
          </cell>
          <cell r="AN65" t="str">
            <v>000</v>
          </cell>
          <cell r="AQ65" t="str">
            <v>NVD</v>
          </cell>
          <cell r="AR65" t="str">
            <v>2002-12-</v>
          </cell>
          <cell r="AU65" t="str">
            <v>L WOLFSON CAR RENTALWOLFSON L           1900003320</v>
          </cell>
          <cell r="AV65" t="str">
            <v>WF-BATCH</v>
          </cell>
          <cell r="AW65" t="str">
            <v>000</v>
          </cell>
          <cell r="AX65" t="str">
            <v>00</v>
          </cell>
          <cell r="AY65" t="str">
            <v>0</v>
          </cell>
          <cell r="AZ65" t="str">
            <v>FPL Fibernet</v>
          </cell>
        </row>
        <row r="66">
          <cell r="A66" t="str">
            <v>107100</v>
          </cell>
          <cell r="B66" t="str">
            <v>0399</v>
          </cell>
          <cell r="C66" t="str">
            <v>01066</v>
          </cell>
          <cell r="D66" t="str">
            <v>OMC000</v>
          </cell>
          <cell r="E66" t="str">
            <v>399000</v>
          </cell>
          <cell r="F66" t="str">
            <v>0772</v>
          </cell>
          <cell r="G66" t="str">
            <v>52450</v>
          </cell>
          <cell r="H66" t="str">
            <v>A</v>
          </cell>
          <cell r="I66" t="str">
            <v>00000041</v>
          </cell>
          <cell r="J66">
            <v>95</v>
          </cell>
          <cell r="K66">
            <v>399</v>
          </cell>
          <cell r="L66">
            <v>3218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0772</v>
          </cell>
          <cell r="R66" t="str">
            <v>52450</v>
          </cell>
          <cell r="S66" t="str">
            <v>200212</v>
          </cell>
          <cell r="T66" t="str">
            <v>SA01</v>
          </cell>
          <cell r="U66">
            <v>69.42</v>
          </cell>
          <cell r="W66">
            <v>0</v>
          </cell>
          <cell r="Y66">
            <v>0</v>
          </cell>
          <cell r="Z66">
            <v>0</v>
          </cell>
          <cell r="AA66" t="str">
            <v>BCH</v>
          </cell>
          <cell r="AB66" t="str">
            <v>450002361</v>
          </cell>
          <cell r="AC66" t="str">
            <v>PO#</v>
          </cell>
          <cell r="AE66" t="str">
            <v>S/R</v>
          </cell>
          <cell r="AI66" t="str">
            <v>PYN</v>
          </cell>
          <cell r="AJ66" t="str">
            <v>LOPEZ-GUERRERO A</v>
          </cell>
          <cell r="AK66" t="str">
            <v>VND</v>
          </cell>
          <cell r="AL66" t="str">
            <v>592927026</v>
          </cell>
          <cell r="AM66" t="str">
            <v>FAC</v>
          </cell>
          <cell r="AN66" t="str">
            <v>000</v>
          </cell>
          <cell r="AQ66" t="str">
            <v>NVD</v>
          </cell>
          <cell r="AR66" t="str">
            <v>2002-12-</v>
          </cell>
          <cell r="AU66" t="str">
            <v>A LOPEZ CAR RENTAL  LOPEZ-GUERRERO A    1900003484</v>
          </cell>
          <cell r="AV66" t="str">
            <v>WF-BATCH</v>
          </cell>
          <cell r="AW66" t="str">
            <v>000</v>
          </cell>
          <cell r="AX66" t="str">
            <v>00</v>
          </cell>
          <cell r="AY66" t="str">
            <v>0</v>
          </cell>
          <cell r="AZ66" t="str">
            <v>FPL Fibernet</v>
          </cell>
        </row>
        <row r="67">
          <cell r="A67" t="str">
            <v>107100</v>
          </cell>
          <cell r="B67" t="str">
            <v>0399</v>
          </cell>
          <cell r="C67" t="str">
            <v>01066</v>
          </cell>
          <cell r="D67" t="str">
            <v>OMC000</v>
          </cell>
          <cell r="E67" t="str">
            <v>399000</v>
          </cell>
          <cell r="F67" t="str">
            <v>0803</v>
          </cell>
          <cell r="G67" t="str">
            <v>36000</v>
          </cell>
          <cell r="H67" t="str">
            <v>A</v>
          </cell>
          <cell r="I67" t="str">
            <v>00000041</v>
          </cell>
          <cell r="J67">
            <v>95</v>
          </cell>
          <cell r="K67">
            <v>399</v>
          </cell>
          <cell r="L67">
            <v>3218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 t="str">
            <v>0803</v>
          </cell>
          <cell r="R67" t="str">
            <v>36000</v>
          </cell>
          <cell r="S67" t="str">
            <v>200212</v>
          </cell>
          <cell r="T67" t="str">
            <v>PY42</v>
          </cell>
          <cell r="U67">
            <v>694.75</v>
          </cell>
          <cell r="V67" t="str">
            <v>LDB</v>
          </cell>
          <cell r="W67">
            <v>0</v>
          </cell>
          <cell r="X67" t="str">
            <v>SHR</v>
          </cell>
          <cell r="Y67">
            <v>20</v>
          </cell>
          <cell r="Z67">
            <v>20</v>
          </cell>
          <cell r="AA67" t="str">
            <v>PYP</v>
          </cell>
          <cell r="AB67" t="str">
            <v xml:space="preserve"> 0000025</v>
          </cell>
          <cell r="AC67" t="str">
            <v>PYL</v>
          </cell>
          <cell r="AD67" t="str">
            <v>004399</v>
          </cell>
          <cell r="AE67" t="str">
            <v>EMP</v>
          </cell>
          <cell r="AF67" t="str">
            <v>27026</v>
          </cell>
          <cell r="AG67" t="str">
            <v>JUL</v>
          </cell>
          <cell r="AH67" t="str">
            <v xml:space="preserve"> 000.00</v>
          </cell>
          <cell r="AI67" t="str">
            <v>BCH</v>
          </cell>
          <cell r="AJ67" t="str">
            <v>801</v>
          </cell>
          <cell r="AK67" t="str">
            <v>CLS</v>
          </cell>
          <cell r="AL67" t="str">
            <v>R445</v>
          </cell>
          <cell r="AM67" t="str">
            <v>DTA</v>
          </cell>
          <cell r="AN67" t="str">
            <v xml:space="preserve"> 00000000000.00</v>
          </cell>
          <cell r="AO67" t="str">
            <v>DTH</v>
          </cell>
          <cell r="AP67" t="str">
            <v xml:space="preserve"> 00000000000.00</v>
          </cell>
          <cell r="AV67" t="str">
            <v>000000000</v>
          </cell>
          <cell r="AW67" t="str">
            <v>000</v>
          </cell>
          <cell r="AX67" t="str">
            <v>00</v>
          </cell>
          <cell r="AY67" t="str">
            <v>0</v>
          </cell>
          <cell r="AZ67" t="str">
            <v>FPL Fibernet</v>
          </cell>
        </row>
        <row r="68">
          <cell r="A68" t="str">
            <v>107100</v>
          </cell>
          <cell r="B68" t="str">
            <v>0399</v>
          </cell>
          <cell r="C68" t="str">
            <v>01066</v>
          </cell>
          <cell r="D68" t="str">
            <v>OMC000</v>
          </cell>
          <cell r="E68" t="str">
            <v>399000</v>
          </cell>
          <cell r="F68" t="str">
            <v>0803</v>
          </cell>
          <cell r="G68" t="str">
            <v>36000</v>
          </cell>
          <cell r="H68" t="str">
            <v>A</v>
          </cell>
          <cell r="I68" t="str">
            <v>00000041</v>
          </cell>
          <cell r="J68">
            <v>95</v>
          </cell>
          <cell r="K68">
            <v>399</v>
          </cell>
          <cell r="L68">
            <v>3218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str">
            <v>0803</v>
          </cell>
          <cell r="R68" t="str">
            <v>36000</v>
          </cell>
          <cell r="S68" t="str">
            <v>200212</v>
          </cell>
          <cell r="T68" t="str">
            <v>PY42</v>
          </cell>
          <cell r="U68">
            <v>833.7</v>
          </cell>
          <cell r="V68" t="str">
            <v>LDB</v>
          </cell>
          <cell r="W68">
            <v>0</v>
          </cell>
          <cell r="X68" t="str">
            <v>SHR</v>
          </cell>
          <cell r="Y68">
            <v>24</v>
          </cell>
          <cell r="Z68">
            <v>24</v>
          </cell>
          <cell r="AA68" t="str">
            <v>PYP</v>
          </cell>
          <cell r="AB68" t="str">
            <v xml:space="preserve"> 0000026</v>
          </cell>
          <cell r="AC68" t="str">
            <v>PYL</v>
          </cell>
          <cell r="AD68" t="str">
            <v>004399</v>
          </cell>
          <cell r="AE68" t="str">
            <v>EMP</v>
          </cell>
          <cell r="AF68" t="str">
            <v>27026</v>
          </cell>
          <cell r="AG68" t="str">
            <v>JUL</v>
          </cell>
          <cell r="AH68" t="str">
            <v xml:space="preserve"> 000.00</v>
          </cell>
          <cell r="AI68" t="str">
            <v>BCH</v>
          </cell>
          <cell r="AJ68" t="str">
            <v>801</v>
          </cell>
          <cell r="AK68" t="str">
            <v>CLS</v>
          </cell>
          <cell r="AL68" t="str">
            <v>R445</v>
          </cell>
          <cell r="AM68" t="str">
            <v>DTA</v>
          </cell>
          <cell r="AN68" t="str">
            <v xml:space="preserve"> 00000000000.00</v>
          </cell>
          <cell r="AO68" t="str">
            <v>DTH</v>
          </cell>
          <cell r="AP68" t="str">
            <v xml:space="preserve"> 00000000000.00</v>
          </cell>
          <cell r="AV68" t="str">
            <v>000000000</v>
          </cell>
          <cell r="AW68" t="str">
            <v>000</v>
          </cell>
          <cell r="AX68" t="str">
            <v>00</v>
          </cell>
          <cell r="AY68" t="str">
            <v>0</v>
          </cell>
          <cell r="AZ68" t="str">
            <v>FPL Fibernet</v>
          </cell>
        </row>
        <row r="69">
          <cell r="A69" t="str">
            <v>107100</v>
          </cell>
          <cell r="B69" t="str">
            <v>0399</v>
          </cell>
          <cell r="C69" t="str">
            <v>01066</v>
          </cell>
          <cell r="D69" t="str">
            <v>OMC000</v>
          </cell>
          <cell r="E69" t="str">
            <v>399000</v>
          </cell>
          <cell r="F69" t="str">
            <v>0803</v>
          </cell>
          <cell r="G69" t="str">
            <v>36000</v>
          </cell>
          <cell r="H69" t="str">
            <v>A</v>
          </cell>
          <cell r="I69" t="str">
            <v>00000041</v>
          </cell>
          <cell r="J69">
            <v>95</v>
          </cell>
          <cell r="K69">
            <v>399</v>
          </cell>
          <cell r="L69">
            <v>3218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0803</v>
          </cell>
          <cell r="R69" t="str">
            <v>36000</v>
          </cell>
          <cell r="S69" t="str">
            <v>200212</v>
          </cell>
          <cell r="T69" t="str">
            <v>PY42</v>
          </cell>
          <cell r="U69">
            <v>984.9</v>
          </cell>
          <cell r="V69" t="str">
            <v>LDB</v>
          </cell>
          <cell r="W69">
            <v>0</v>
          </cell>
          <cell r="X69" t="str">
            <v>SHR</v>
          </cell>
          <cell r="Y69">
            <v>24</v>
          </cell>
          <cell r="Z69">
            <v>24</v>
          </cell>
          <cell r="AA69" t="str">
            <v>PYP</v>
          </cell>
          <cell r="AB69" t="str">
            <v xml:space="preserve"> 0000025</v>
          </cell>
          <cell r="AC69" t="str">
            <v>PYL</v>
          </cell>
          <cell r="AD69" t="str">
            <v>004399</v>
          </cell>
          <cell r="AE69" t="str">
            <v>EMP</v>
          </cell>
          <cell r="AF69" t="str">
            <v>35412</v>
          </cell>
          <cell r="AG69" t="str">
            <v>JUL</v>
          </cell>
          <cell r="AH69" t="str">
            <v xml:space="preserve"> 000.00</v>
          </cell>
          <cell r="AI69" t="str">
            <v>BCH</v>
          </cell>
          <cell r="AJ69" t="str">
            <v>801</v>
          </cell>
          <cell r="AK69" t="str">
            <v>CLS</v>
          </cell>
          <cell r="AL69" t="str">
            <v>R436</v>
          </cell>
          <cell r="AM69" t="str">
            <v>DTA</v>
          </cell>
          <cell r="AN69" t="str">
            <v xml:space="preserve"> 00000000000.00</v>
          </cell>
          <cell r="AO69" t="str">
            <v>DTH</v>
          </cell>
          <cell r="AP69" t="str">
            <v xml:space="preserve"> 00000000000.00</v>
          </cell>
          <cell r="AV69" t="str">
            <v>000000000</v>
          </cell>
          <cell r="AW69" t="str">
            <v>000</v>
          </cell>
          <cell r="AX69" t="str">
            <v>00</v>
          </cell>
          <cell r="AY69" t="str">
            <v>0</v>
          </cell>
          <cell r="AZ69" t="str">
            <v>FPL Fibernet</v>
          </cell>
        </row>
        <row r="70">
          <cell r="A70" t="str">
            <v>107100</v>
          </cell>
          <cell r="B70" t="str">
            <v>0399</v>
          </cell>
          <cell r="C70" t="str">
            <v>01066</v>
          </cell>
          <cell r="D70" t="str">
            <v>OMC000</v>
          </cell>
          <cell r="E70" t="str">
            <v>399000</v>
          </cell>
          <cell r="F70" t="str">
            <v>0803</v>
          </cell>
          <cell r="G70" t="str">
            <v>36000</v>
          </cell>
          <cell r="H70" t="str">
            <v>A</v>
          </cell>
          <cell r="I70" t="str">
            <v>00000041</v>
          </cell>
          <cell r="J70">
            <v>95</v>
          </cell>
          <cell r="K70">
            <v>399</v>
          </cell>
          <cell r="L70">
            <v>3218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0803</v>
          </cell>
          <cell r="R70" t="str">
            <v>36000</v>
          </cell>
          <cell r="S70" t="str">
            <v>200212</v>
          </cell>
          <cell r="T70" t="str">
            <v>PY42</v>
          </cell>
          <cell r="U70">
            <v>1615.6</v>
          </cell>
          <cell r="V70" t="str">
            <v>LDB</v>
          </cell>
          <cell r="W70">
            <v>0</v>
          </cell>
          <cell r="X70" t="str">
            <v>SHR</v>
          </cell>
          <cell r="Y70">
            <v>32</v>
          </cell>
          <cell r="Z70">
            <v>32</v>
          </cell>
          <cell r="AA70" t="str">
            <v>PYP</v>
          </cell>
          <cell r="AB70" t="str">
            <v xml:space="preserve"> 0000025</v>
          </cell>
          <cell r="AC70" t="str">
            <v>PYL</v>
          </cell>
          <cell r="AD70" t="str">
            <v>004399</v>
          </cell>
          <cell r="AE70" t="str">
            <v>EMP</v>
          </cell>
          <cell r="AF70" t="str">
            <v>40663</v>
          </cell>
          <cell r="AG70" t="str">
            <v>JUL</v>
          </cell>
          <cell r="AH70" t="str">
            <v xml:space="preserve"> 000.00</v>
          </cell>
          <cell r="AI70" t="str">
            <v>BCH</v>
          </cell>
          <cell r="AJ70" t="str">
            <v>801</v>
          </cell>
          <cell r="AK70" t="str">
            <v>CLS</v>
          </cell>
          <cell r="AL70" t="str">
            <v>1RB8</v>
          </cell>
          <cell r="AM70" t="str">
            <v>DTA</v>
          </cell>
          <cell r="AN70" t="str">
            <v xml:space="preserve"> 00000000000.00</v>
          </cell>
          <cell r="AO70" t="str">
            <v>DTH</v>
          </cell>
          <cell r="AP70" t="str">
            <v xml:space="preserve"> 00000000000.00</v>
          </cell>
          <cell r="AV70" t="str">
            <v>000000000</v>
          </cell>
          <cell r="AW70" t="str">
            <v>000</v>
          </cell>
          <cell r="AX70" t="str">
            <v>00</v>
          </cell>
          <cell r="AY70" t="str">
            <v>0</v>
          </cell>
          <cell r="AZ70" t="str">
            <v>FPL Fibernet</v>
          </cell>
        </row>
        <row r="71">
          <cell r="A71" t="str">
            <v>107100</v>
          </cell>
          <cell r="B71" t="str">
            <v>0399</v>
          </cell>
          <cell r="C71" t="str">
            <v>01066</v>
          </cell>
          <cell r="D71" t="str">
            <v>OMC000</v>
          </cell>
          <cell r="E71" t="str">
            <v>399000</v>
          </cell>
          <cell r="F71" t="str">
            <v>0803</v>
          </cell>
          <cell r="G71" t="str">
            <v>36000</v>
          </cell>
          <cell r="H71" t="str">
            <v>A</v>
          </cell>
          <cell r="I71" t="str">
            <v>00000041</v>
          </cell>
          <cell r="J71">
            <v>95</v>
          </cell>
          <cell r="K71">
            <v>399</v>
          </cell>
          <cell r="L71">
            <v>3218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0803</v>
          </cell>
          <cell r="R71" t="str">
            <v>36000</v>
          </cell>
          <cell r="S71" t="str">
            <v>200212</v>
          </cell>
          <cell r="T71" t="str">
            <v>PY42</v>
          </cell>
          <cell r="U71">
            <v>1641.5</v>
          </cell>
          <cell r="V71" t="str">
            <v>LDB</v>
          </cell>
          <cell r="W71">
            <v>0</v>
          </cell>
          <cell r="X71" t="str">
            <v>SHR</v>
          </cell>
          <cell r="Y71">
            <v>40</v>
          </cell>
          <cell r="Z71">
            <v>40</v>
          </cell>
          <cell r="AA71" t="str">
            <v>PYP</v>
          </cell>
          <cell r="AB71" t="str">
            <v xml:space="preserve"> 0000001</v>
          </cell>
          <cell r="AC71" t="str">
            <v>PYL</v>
          </cell>
          <cell r="AD71" t="str">
            <v>004399</v>
          </cell>
          <cell r="AE71" t="str">
            <v>EMP</v>
          </cell>
          <cell r="AF71" t="str">
            <v>35412</v>
          </cell>
          <cell r="AG71" t="str">
            <v>JUL</v>
          </cell>
          <cell r="AH71" t="str">
            <v xml:space="preserve"> 000.00</v>
          </cell>
          <cell r="AI71" t="str">
            <v>BCH</v>
          </cell>
          <cell r="AJ71" t="str">
            <v>801</v>
          </cell>
          <cell r="AK71" t="str">
            <v>CLS</v>
          </cell>
          <cell r="AL71" t="str">
            <v>R436</v>
          </cell>
          <cell r="AM71" t="str">
            <v>DTA</v>
          </cell>
          <cell r="AN71" t="str">
            <v xml:space="preserve"> 00000000000.00</v>
          </cell>
          <cell r="AO71" t="str">
            <v>DTH</v>
          </cell>
          <cell r="AP71" t="str">
            <v xml:space="preserve"> 00000000000.00</v>
          </cell>
          <cell r="AV71" t="str">
            <v>000000000</v>
          </cell>
          <cell r="AW71" t="str">
            <v>000</v>
          </cell>
          <cell r="AX71" t="str">
            <v>00</v>
          </cell>
          <cell r="AY71" t="str">
            <v>0</v>
          </cell>
          <cell r="AZ71" t="str">
            <v>FPL Fibernet</v>
          </cell>
        </row>
        <row r="72">
          <cell r="A72" t="str">
            <v>107100</v>
          </cell>
          <cell r="B72" t="str">
            <v>0399</v>
          </cell>
          <cell r="C72" t="str">
            <v>01066</v>
          </cell>
          <cell r="D72" t="str">
            <v>OMC000</v>
          </cell>
          <cell r="E72" t="str">
            <v>399000</v>
          </cell>
          <cell r="F72" t="str">
            <v>0803</v>
          </cell>
          <cell r="G72" t="str">
            <v>36000</v>
          </cell>
          <cell r="H72" t="str">
            <v>A</v>
          </cell>
          <cell r="I72" t="str">
            <v>00000041</v>
          </cell>
          <cell r="J72">
            <v>95</v>
          </cell>
          <cell r="K72">
            <v>399</v>
          </cell>
          <cell r="L72">
            <v>3218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0803</v>
          </cell>
          <cell r="R72" t="str">
            <v>36000</v>
          </cell>
          <cell r="S72" t="str">
            <v>200212</v>
          </cell>
          <cell r="T72" t="str">
            <v>PY42</v>
          </cell>
          <cell r="U72">
            <v>1767.06</v>
          </cell>
          <cell r="V72" t="str">
            <v>LDB</v>
          </cell>
          <cell r="W72">
            <v>0</v>
          </cell>
          <cell r="X72" t="str">
            <v>SHR</v>
          </cell>
          <cell r="Y72">
            <v>35</v>
          </cell>
          <cell r="Z72">
            <v>35</v>
          </cell>
          <cell r="AA72" t="str">
            <v>PYP</v>
          </cell>
          <cell r="AB72" t="str">
            <v xml:space="preserve"> 0000026</v>
          </cell>
          <cell r="AC72" t="str">
            <v>PYL</v>
          </cell>
          <cell r="AD72" t="str">
            <v>004399</v>
          </cell>
          <cell r="AE72" t="str">
            <v>EMP</v>
          </cell>
          <cell r="AF72" t="str">
            <v>40663</v>
          </cell>
          <cell r="AG72" t="str">
            <v>JUL</v>
          </cell>
          <cell r="AH72" t="str">
            <v xml:space="preserve"> 000.00</v>
          </cell>
          <cell r="AI72" t="str">
            <v>BCH</v>
          </cell>
          <cell r="AJ72" t="str">
            <v>801</v>
          </cell>
          <cell r="AK72" t="str">
            <v>CLS</v>
          </cell>
          <cell r="AL72" t="str">
            <v>1RB8</v>
          </cell>
          <cell r="AM72" t="str">
            <v>DTA</v>
          </cell>
          <cell r="AN72" t="str">
            <v xml:space="preserve"> 00000000000.00</v>
          </cell>
          <cell r="AO72" t="str">
            <v>DTH</v>
          </cell>
          <cell r="AP72" t="str">
            <v xml:space="preserve"> 00000000000.00</v>
          </cell>
          <cell r="AV72" t="str">
            <v>000000000</v>
          </cell>
          <cell r="AW72" t="str">
            <v>000</v>
          </cell>
          <cell r="AX72" t="str">
            <v>00</v>
          </cell>
          <cell r="AY72" t="str">
            <v>0</v>
          </cell>
          <cell r="AZ72" t="str">
            <v>FPL Fibernet</v>
          </cell>
        </row>
        <row r="73">
          <cell r="A73" t="str">
            <v>107100</v>
          </cell>
          <cell r="B73" t="str">
            <v>0399</v>
          </cell>
          <cell r="C73" t="str">
            <v>01066</v>
          </cell>
          <cell r="D73" t="str">
            <v>OMC000</v>
          </cell>
          <cell r="E73" t="str">
            <v>399000</v>
          </cell>
          <cell r="F73" t="str">
            <v>0803</v>
          </cell>
          <cell r="G73" t="str">
            <v>36000</v>
          </cell>
          <cell r="H73" t="str">
            <v>A</v>
          </cell>
          <cell r="I73" t="str">
            <v>00000041</v>
          </cell>
          <cell r="J73">
            <v>95</v>
          </cell>
          <cell r="K73">
            <v>399</v>
          </cell>
          <cell r="L73">
            <v>3218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0803</v>
          </cell>
          <cell r="R73" t="str">
            <v>36000</v>
          </cell>
          <cell r="S73" t="str">
            <v>200212</v>
          </cell>
          <cell r="T73" t="str">
            <v>PY42</v>
          </cell>
          <cell r="U73">
            <v>1890.63</v>
          </cell>
          <cell r="V73" t="str">
            <v>LDB</v>
          </cell>
          <cell r="W73">
            <v>0</v>
          </cell>
          <cell r="X73" t="str">
            <v>SHR</v>
          </cell>
          <cell r="Y73">
            <v>50</v>
          </cell>
          <cell r="Z73">
            <v>50</v>
          </cell>
          <cell r="AA73" t="str">
            <v>PYP</v>
          </cell>
          <cell r="AB73" t="str">
            <v xml:space="preserve"> 0000001</v>
          </cell>
          <cell r="AC73" t="str">
            <v>PYL</v>
          </cell>
          <cell r="AD73" t="str">
            <v>004399</v>
          </cell>
          <cell r="AE73" t="str">
            <v>EMP</v>
          </cell>
          <cell r="AF73" t="str">
            <v>80814</v>
          </cell>
          <cell r="AG73" t="str">
            <v>JUL</v>
          </cell>
          <cell r="AH73" t="str">
            <v xml:space="preserve"> 000.00</v>
          </cell>
          <cell r="AI73" t="str">
            <v>BCH</v>
          </cell>
          <cell r="AJ73" t="str">
            <v>801</v>
          </cell>
          <cell r="AK73" t="str">
            <v>CLS</v>
          </cell>
          <cell r="AL73" t="str">
            <v>R437</v>
          </cell>
          <cell r="AM73" t="str">
            <v>DTA</v>
          </cell>
          <cell r="AN73" t="str">
            <v xml:space="preserve"> 00000000000.00</v>
          </cell>
          <cell r="AO73" t="str">
            <v>DTH</v>
          </cell>
          <cell r="AP73" t="str">
            <v xml:space="preserve"> 00000000000.00</v>
          </cell>
          <cell r="AV73" t="str">
            <v>000000000</v>
          </cell>
          <cell r="AW73" t="str">
            <v>000</v>
          </cell>
          <cell r="AX73" t="str">
            <v>00</v>
          </cell>
          <cell r="AY73" t="str">
            <v>0</v>
          </cell>
          <cell r="AZ73" t="str">
            <v>FPL Fibernet</v>
          </cell>
        </row>
        <row r="74">
          <cell r="A74" t="str">
            <v>107100</v>
          </cell>
          <cell r="B74" t="str">
            <v>0399</v>
          </cell>
          <cell r="C74" t="str">
            <v>01066</v>
          </cell>
          <cell r="D74" t="str">
            <v>OMC000</v>
          </cell>
          <cell r="E74" t="str">
            <v>399000</v>
          </cell>
          <cell r="F74" t="str">
            <v>0803</v>
          </cell>
          <cell r="G74" t="str">
            <v>36000</v>
          </cell>
          <cell r="H74" t="str">
            <v>A</v>
          </cell>
          <cell r="I74" t="str">
            <v>00000041</v>
          </cell>
          <cell r="J74">
            <v>95</v>
          </cell>
          <cell r="K74">
            <v>399</v>
          </cell>
          <cell r="L74">
            <v>3218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0803</v>
          </cell>
          <cell r="R74" t="str">
            <v>36000</v>
          </cell>
          <cell r="S74" t="str">
            <v>200212</v>
          </cell>
          <cell r="T74" t="str">
            <v>PY42</v>
          </cell>
          <cell r="U74">
            <v>2019.5</v>
          </cell>
          <cell r="V74" t="str">
            <v>LDB</v>
          </cell>
          <cell r="W74">
            <v>0</v>
          </cell>
          <cell r="X74" t="str">
            <v>SHR</v>
          </cell>
          <cell r="Y74">
            <v>40</v>
          </cell>
          <cell r="Z74">
            <v>40</v>
          </cell>
          <cell r="AA74" t="str">
            <v>PYP</v>
          </cell>
          <cell r="AB74" t="str">
            <v xml:space="preserve"> 0000001</v>
          </cell>
          <cell r="AC74" t="str">
            <v>PYL</v>
          </cell>
          <cell r="AD74" t="str">
            <v>004399</v>
          </cell>
          <cell r="AE74" t="str">
            <v>EMP</v>
          </cell>
          <cell r="AF74" t="str">
            <v>40663</v>
          </cell>
          <cell r="AG74" t="str">
            <v>JUL</v>
          </cell>
          <cell r="AH74" t="str">
            <v xml:space="preserve"> 000.00</v>
          </cell>
          <cell r="AI74" t="str">
            <v>BCH</v>
          </cell>
          <cell r="AJ74" t="str">
            <v>801</v>
          </cell>
          <cell r="AK74" t="str">
            <v>CLS</v>
          </cell>
          <cell r="AL74" t="str">
            <v>1RB8</v>
          </cell>
          <cell r="AM74" t="str">
            <v>DTA</v>
          </cell>
          <cell r="AN74" t="str">
            <v xml:space="preserve"> 00000000000.00</v>
          </cell>
          <cell r="AO74" t="str">
            <v>DTH</v>
          </cell>
          <cell r="AP74" t="str">
            <v xml:space="preserve"> 00000000000.00</v>
          </cell>
          <cell r="AV74" t="str">
            <v>000000000</v>
          </cell>
          <cell r="AW74" t="str">
            <v>000</v>
          </cell>
          <cell r="AX74" t="str">
            <v>00</v>
          </cell>
          <cell r="AY74" t="str">
            <v>0</v>
          </cell>
          <cell r="AZ74" t="str">
            <v>FPL Fibernet</v>
          </cell>
        </row>
        <row r="75">
          <cell r="A75" t="str">
            <v>107100</v>
          </cell>
          <cell r="B75" t="str">
            <v>0399</v>
          </cell>
          <cell r="C75" t="str">
            <v>01066</v>
          </cell>
          <cell r="D75" t="str">
            <v>OMC000</v>
          </cell>
          <cell r="E75" t="str">
            <v>399000</v>
          </cell>
          <cell r="F75" t="str">
            <v>0803</v>
          </cell>
          <cell r="G75" t="str">
            <v>36000</v>
          </cell>
          <cell r="H75" t="str">
            <v>A</v>
          </cell>
          <cell r="I75" t="str">
            <v>00000041</v>
          </cell>
          <cell r="J75">
            <v>95</v>
          </cell>
          <cell r="K75">
            <v>399</v>
          </cell>
          <cell r="L75">
            <v>3218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 t="str">
            <v>0803</v>
          </cell>
          <cell r="R75" t="str">
            <v>36000</v>
          </cell>
          <cell r="S75" t="str">
            <v>200212</v>
          </cell>
          <cell r="T75" t="str">
            <v>PY42</v>
          </cell>
          <cell r="U75">
            <v>2268.75</v>
          </cell>
          <cell r="V75" t="str">
            <v>LDB</v>
          </cell>
          <cell r="W75">
            <v>0</v>
          </cell>
          <cell r="X75" t="str">
            <v>SHR</v>
          </cell>
          <cell r="Y75">
            <v>60</v>
          </cell>
          <cell r="Z75">
            <v>60</v>
          </cell>
          <cell r="AA75" t="str">
            <v>PYP</v>
          </cell>
          <cell r="AB75" t="str">
            <v xml:space="preserve"> 0000025</v>
          </cell>
          <cell r="AC75" t="str">
            <v>PYL</v>
          </cell>
          <cell r="AD75" t="str">
            <v>004399</v>
          </cell>
          <cell r="AE75" t="str">
            <v>EMP</v>
          </cell>
          <cell r="AF75" t="str">
            <v>80814</v>
          </cell>
          <cell r="AG75" t="str">
            <v>JUL</v>
          </cell>
          <cell r="AH75" t="str">
            <v xml:space="preserve"> 000.00</v>
          </cell>
          <cell r="AI75" t="str">
            <v>BCH</v>
          </cell>
          <cell r="AJ75" t="str">
            <v>801</v>
          </cell>
          <cell r="AK75" t="str">
            <v>CLS</v>
          </cell>
          <cell r="AL75" t="str">
            <v>R437</v>
          </cell>
          <cell r="AM75" t="str">
            <v>DTA</v>
          </cell>
          <cell r="AN75" t="str">
            <v xml:space="preserve"> 00000000000.00</v>
          </cell>
          <cell r="AO75" t="str">
            <v>DTH</v>
          </cell>
          <cell r="AP75" t="str">
            <v xml:space="preserve"> 00000000000.00</v>
          </cell>
          <cell r="AV75" t="str">
            <v>000000000</v>
          </cell>
          <cell r="AW75" t="str">
            <v>000</v>
          </cell>
          <cell r="AX75" t="str">
            <v>00</v>
          </cell>
          <cell r="AY75" t="str">
            <v>0</v>
          </cell>
          <cell r="AZ75" t="str">
            <v>FPL Fibernet</v>
          </cell>
        </row>
        <row r="76">
          <cell r="A76" t="str">
            <v>107100</v>
          </cell>
          <cell r="B76" t="str">
            <v>0399</v>
          </cell>
          <cell r="C76" t="str">
            <v>01066</v>
          </cell>
          <cell r="D76" t="str">
            <v>OMC000</v>
          </cell>
          <cell r="E76" t="str">
            <v>399000</v>
          </cell>
          <cell r="F76" t="str">
            <v>0803</v>
          </cell>
          <cell r="G76" t="str">
            <v>36000</v>
          </cell>
          <cell r="H76" t="str">
            <v>A</v>
          </cell>
          <cell r="I76" t="str">
            <v>00000041</v>
          </cell>
          <cell r="J76">
            <v>95</v>
          </cell>
          <cell r="K76">
            <v>399</v>
          </cell>
          <cell r="L76">
            <v>3218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0803</v>
          </cell>
          <cell r="R76" t="str">
            <v>36000</v>
          </cell>
          <cell r="S76" t="str">
            <v>200212</v>
          </cell>
          <cell r="T76" t="str">
            <v>PY42</v>
          </cell>
          <cell r="U76">
            <v>2344.36</v>
          </cell>
          <cell r="V76" t="str">
            <v>LDB</v>
          </cell>
          <cell r="W76">
            <v>0</v>
          </cell>
          <cell r="X76" t="str">
            <v>SHR</v>
          </cell>
          <cell r="Y76">
            <v>62</v>
          </cell>
          <cell r="Z76">
            <v>62</v>
          </cell>
          <cell r="AA76" t="str">
            <v>PYP</v>
          </cell>
          <cell r="AB76" t="str">
            <v xml:space="preserve"> 0000026</v>
          </cell>
          <cell r="AC76" t="str">
            <v>PYL</v>
          </cell>
          <cell r="AD76" t="str">
            <v>004399</v>
          </cell>
          <cell r="AE76" t="str">
            <v>EMP</v>
          </cell>
          <cell r="AF76" t="str">
            <v>80814</v>
          </cell>
          <cell r="AG76" t="str">
            <v>JUL</v>
          </cell>
          <cell r="AH76" t="str">
            <v xml:space="preserve"> 000.00</v>
          </cell>
          <cell r="AI76" t="str">
            <v>BCH</v>
          </cell>
          <cell r="AJ76" t="str">
            <v>801</v>
          </cell>
          <cell r="AK76" t="str">
            <v>CLS</v>
          </cell>
          <cell r="AL76" t="str">
            <v>R437</v>
          </cell>
          <cell r="AM76" t="str">
            <v>DTA</v>
          </cell>
          <cell r="AN76" t="str">
            <v xml:space="preserve"> 00000000000.00</v>
          </cell>
          <cell r="AO76" t="str">
            <v>DTH</v>
          </cell>
          <cell r="AP76" t="str">
            <v xml:space="preserve"> 00000000000.00</v>
          </cell>
          <cell r="AV76" t="str">
            <v>000000000</v>
          </cell>
          <cell r="AW76" t="str">
            <v>000</v>
          </cell>
          <cell r="AX76" t="str">
            <v>00</v>
          </cell>
          <cell r="AY76" t="str">
            <v>0</v>
          </cell>
          <cell r="AZ76" t="str">
            <v>FPL Fibernet</v>
          </cell>
        </row>
        <row r="77">
          <cell r="A77" t="str">
            <v>107100</v>
          </cell>
          <cell r="B77" t="str">
            <v>0399</v>
          </cell>
          <cell r="C77" t="str">
            <v>01066</v>
          </cell>
          <cell r="D77" t="str">
            <v>OMC000</v>
          </cell>
          <cell r="E77" t="str">
            <v>399000</v>
          </cell>
          <cell r="F77" t="str">
            <v>0803</v>
          </cell>
          <cell r="G77" t="str">
            <v>36000</v>
          </cell>
          <cell r="H77" t="str">
            <v>A</v>
          </cell>
          <cell r="I77" t="str">
            <v>00000041</v>
          </cell>
          <cell r="J77">
            <v>95</v>
          </cell>
          <cell r="K77">
            <v>399</v>
          </cell>
          <cell r="L77">
            <v>3218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0803</v>
          </cell>
          <cell r="R77" t="str">
            <v>36000</v>
          </cell>
          <cell r="S77" t="str">
            <v>200212</v>
          </cell>
          <cell r="T77" t="str">
            <v>PY42</v>
          </cell>
          <cell r="U77">
            <v>2570.58</v>
          </cell>
          <cell r="V77" t="str">
            <v>LDB</v>
          </cell>
          <cell r="W77">
            <v>0</v>
          </cell>
          <cell r="X77" t="str">
            <v>SHR</v>
          </cell>
          <cell r="Y77">
            <v>74</v>
          </cell>
          <cell r="Z77">
            <v>74</v>
          </cell>
          <cell r="AA77" t="str">
            <v>PYP</v>
          </cell>
          <cell r="AB77" t="str">
            <v xml:space="preserve"> 0000001</v>
          </cell>
          <cell r="AC77" t="str">
            <v>PYL</v>
          </cell>
          <cell r="AD77" t="str">
            <v>004399</v>
          </cell>
          <cell r="AE77" t="str">
            <v>EMP</v>
          </cell>
          <cell r="AF77" t="str">
            <v>27026</v>
          </cell>
          <cell r="AG77" t="str">
            <v>JUL</v>
          </cell>
          <cell r="AH77" t="str">
            <v xml:space="preserve"> 000.00</v>
          </cell>
          <cell r="AI77" t="str">
            <v>BCH</v>
          </cell>
          <cell r="AJ77" t="str">
            <v>801</v>
          </cell>
          <cell r="AK77" t="str">
            <v>CLS</v>
          </cell>
          <cell r="AL77" t="str">
            <v>R445</v>
          </cell>
          <cell r="AM77" t="str">
            <v>DTA</v>
          </cell>
          <cell r="AN77" t="str">
            <v xml:space="preserve"> 00000000000.00</v>
          </cell>
          <cell r="AO77" t="str">
            <v>DTH</v>
          </cell>
          <cell r="AP77" t="str">
            <v xml:space="preserve"> 00000000000.00</v>
          </cell>
          <cell r="AV77" t="str">
            <v>000000000</v>
          </cell>
          <cell r="AW77" t="str">
            <v>000</v>
          </cell>
          <cell r="AX77" t="str">
            <v>00</v>
          </cell>
          <cell r="AY77" t="str">
            <v>0</v>
          </cell>
          <cell r="AZ77" t="str">
            <v>FPL Fibernet</v>
          </cell>
        </row>
        <row r="78">
          <cell r="A78" t="str">
            <v>107100</v>
          </cell>
          <cell r="B78" t="str">
            <v>0399</v>
          </cell>
          <cell r="C78" t="str">
            <v>01066</v>
          </cell>
          <cell r="D78" t="str">
            <v>OMC000</v>
          </cell>
          <cell r="E78" t="str">
            <v>399000</v>
          </cell>
          <cell r="F78" t="str">
            <v>0803</v>
          </cell>
          <cell r="G78" t="str">
            <v>36000</v>
          </cell>
          <cell r="H78" t="str">
            <v>A</v>
          </cell>
          <cell r="I78" t="str">
            <v>00000041</v>
          </cell>
          <cell r="J78">
            <v>95</v>
          </cell>
          <cell r="K78">
            <v>399</v>
          </cell>
          <cell r="L78">
            <v>3218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0803</v>
          </cell>
          <cell r="R78" t="str">
            <v>36000</v>
          </cell>
          <cell r="S78" t="str">
            <v>200212</v>
          </cell>
          <cell r="T78" t="str">
            <v>PY42</v>
          </cell>
          <cell r="U78">
            <v>2782</v>
          </cell>
          <cell r="V78" t="str">
            <v>LDB</v>
          </cell>
          <cell r="W78">
            <v>0</v>
          </cell>
          <cell r="X78" t="str">
            <v>SHR</v>
          </cell>
          <cell r="Y78">
            <v>80</v>
          </cell>
          <cell r="Z78">
            <v>80</v>
          </cell>
          <cell r="AA78" t="str">
            <v>PYP</v>
          </cell>
          <cell r="AB78" t="str">
            <v xml:space="preserve"> 0000001</v>
          </cell>
          <cell r="AC78" t="str">
            <v>PYL</v>
          </cell>
          <cell r="AD78" t="str">
            <v>004399</v>
          </cell>
          <cell r="AE78" t="str">
            <v>EMP</v>
          </cell>
          <cell r="AF78" t="str">
            <v>28454</v>
          </cell>
          <cell r="AG78" t="str">
            <v>JUL</v>
          </cell>
          <cell r="AH78" t="str">
            <v xml:space="preserve"> 000.00</v>
          </cell>
          <cell r="AI78" t="str">
            <v>BCH</v>
          </cell>
          <cell r="AJ78" t="str">
            <v>801</v>
          </cell>
          <cell r="AK78" t="str">
            <v>CLS</v>
          </cell>
          <cell r="AL78" t="str">
            <v>R437</v>
          </cell>
          <cell r="AM78" t="str">
            <v>DTA</v>
          </cell>
          <cell r="AN78" t="str">
            <v xml:space="preserve"> 00000000000.00</v>
          </cell>
          <cell r="AO78" t="str">
            <v>DTH</v>
          </cell>
          <cell r="AP78" t="str">
            <v xml:space="preserve"> 00000000000.00</v>
          </cell>
          <cell r="AV78" t="str">
            <v>000000000</v>
          </cell>
          <cell r="AW78" t="str">
            <v>000</v>
          </cell>
          <cell r="AX78" t="str">
            <v>00</v>
          </cell>
          <cell r="AY78" t="str">
            <v>0</v>
          </cell>
          <cell r="AZ78" t="str">
            <v>FPL Fibernet</v>
          </cell>
        </row>
        <row r="79">
          <cell r="A79" t="str">
            <v>107100</v>
          </cell>
          <cell r="B79" t="str">
            <v>0399</v>
          </cell>
          <cell r="C79" t="str">
            <v>01066</v>
          </cell>
          <cell r="D79" t="str">
            <v>OMC000</v>
          </cell>
          <cell r="E79" t="str">
            <v>399000</v>
          </cell>
          <cell r="F79" t="str">
            <v>0803</v>
          </cell>
          <cell r="G79" t="str">
            <v>36000</v>
          </cell>
          <cell r="H79" t="str">
            <v>A</v>
          </cell>
          <cell r="I79" t="str">
            <v>00000041</v>
          </cell>
          <cell r="J79">
            <v>95</v>
          </cell>
          <cell r="K79">
            <v>399</v>
          </cell>
          <cell r="L79">
            <v>3218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0803</v>
          </cell>
          <cell r="R79" t="str">
            <v>36000</v>
          </cell>
          <cell r="S79" t="str">
            <v>200212</v>
          </cell>
          <cell r="T79" t="str">
            <v>PY42</v>
          </cell>
          <cell r="U79">
            <v>2782</v>
          </cell>
          <cell r="V79" t="str">
            <v>LDB</v>
          </cell>
          <cell r="W79">
            <v>0</v>
          </cell>
          <cell r="X79" t="str">
            <v>SHR</v>
          </cell>
          <cell r="Y79">
            <v>80</v>
          </cell>
          <cell r="Z79">
            <v>80</v>
          </cell>
          <cell r="AA79" t="str">
            <v>PYP</v>
          </cell>
          <cell r="AB79" t="str">
            <v xml:space="preserve"> 0000025</v>
          </cell>
          <cell r="AC79" t="str">
            <v>PYL</v>
          </cell>
          <cell r="AD79" t="str">
            <v>004399</v>
          </cell>
          <cell r="AE79" t="str">
            <v>EMP</v>
          </cell>
          <cell r="AF79" t="str">
            <v>28454</v>
          </cell>
          <cell r="AG79" t="str">
            <v>JUL</v>
          </cell>
          <cell r="AH79" t="str">
            <v xml:space="preserve"> 000.00</v>
          </cell>
          <cell r="AI79" t="str">
            <v>BCH</v>
          </cell>
          <cell r="AJ79" t="str">
            <v>801</v>
          </cell>
          <cell r="AK79" t="str">
            <v>CLS</v>
          </cell>
          <cell r="AL79" t="str">
            <v>R437</v>
          </cell>
          <cell r="AM79" t="str">
            <v>DTA</v>
          </cell>
          <cell r="AN79" t="str">
            <v xml:space="preserve"> 00000000000.00</v>
          </cell>
          <cell r="AO79" t="str">
            <v>DTH</v>
          </cell>
          <cell r="AP79" t="str">
            <v xml:space="preserve"> 00000000000.00</v>
          </cell>
          <cell r="AV79" t="str">
            <v>000000000</v>
          </cell>
          <cell r="AW79" t="str">
            <v>000</v>
          </cell>
          <cell r="AX79" t="str">
            <v>00</v>
          </cell>
          <cell r="AY79" t="str">
            <v>0</v>
          </cell>
          <cell r="AZ79" t="str">
            <v>FPL Fibernet</v>
          </cell>
        </row>
        <row r="80">
          <cell r="A80" t="str">
            <v>107100</v>
          </cell>
          <cell r="B80" t="str">
            <v>0399</v>
          </cell>
          <cell r="C80" t="str">
            <v>01066</v>
          </cell>
          <cell r="D80" t="str">
            <v>OMC000</v>
          </cell>
          <cell r="E80" t="str">
            <v>399000</v>
          </cell>
          <cell r="F80" t="str">
            <v>0803</v>
          </cell>
          <cell r="G80" t="str">
            <v>36000</v>
          </cell>
          <cell r="H80" t="str">
            <v>A</v>
          </cell>
          <cell r="I80" t="str">
            <v>00000041</v>
          </cell>
          <cell r="J80">
            <v>95</v>
          </cell>
          <cell r="K80">
            <v>399</v>
          </cell>
          <cell r="L80">
            <v>3218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0803</v>
          </cell>
          <cell r="R80" t="str">
            <v>36000</v>
          </cell>
          <cell r="S80" t="str">
            <v>200212</v>
          </cell>
          <cell r="T80" t="str">
            <v>PY42</v>
          </cell>
          <cell r="U80">
            <v>2782</v>
          </cell>
          <cell r="V80" t="str">
            <v>LDB</v>
          </cell>
          <cell r="W80">
            <v>0</v>
          </cell>
          <cell r="X80" t="str">
            <v>SHR</v>
          </cell>
          <cell r="Y80">
            <v>80</v>
          </cell>
          <cell r="Z80">
            <v>80</v>
          </cell>
          <cell r="AA80" t="str">
            <v>PYP</v>
          </cell>
          <cell r="AB80" t="str">
            <v xml:space="preserve"> 0000026</v>
          </cell>
          <cell r="AC80" t="str">
            <v>PYL</v>
          </cell>
          <cell r="AD80" t="str">
            <v>004399</v>
          </cell>
          <cell r="AE80" t="str">
            <v>EMP</v>
          </cell>
          <cell r="AF80" t="str">
            <v>28454</v>
          </cell>
          <cell r="AG80" t="str">
            <v>JUL</v>
          </cell>
          <cell r="AH80" t="str">
            <v xml:space="preserve"> 000.00</v>
          </cell>
          <cell r="AI80" t="str">
            <v>BCH</v>
          </cell>
          <cell r="AJ80" t="str">
            <v>801</v>
          </cell>
          <cell r="AK80" t="str">
            <v>CLS</v>
          </cell>
          <cell r="AL80" t="str">
            <v>R437</v>
          </cell>
          <cell r="AM80" t="str">
            <v>DTA</v>
          </cell>
          <cell r="AN80" t="str">
            <v xml:space="preserve"> 00000000000.00</v>
          </cell>
          <cell r="AO80" t="str">
            <v>DTH</v>
          </cell>
          <cell r="AP80" t="str">
            <v xml:space="preserve"> 00000000000.00</v>
          </cell>
          <cell r="AV80" t="str">
            <v>000000000</v>
          </cell>
          <cell r="AW80" t="str">
            <v>000</v>
          </cell>
          <cell r="AX80" t="str">
            <v>00</v>
          </cell>
          <cell r="AY80" t="str">
            <v>0</v>
          </cell>
          <cell r="AZ80" t="str">
            <v>FPL Fibernet</v>
          </cell>
        </row>
        <row r="81">
          <cell r="A81" t="str">
            <v>107100</v>
          </cell>
          <cell r="B81" t="str">
            <v>0399</v>
          </cell>
          <cell r="C81" t="str">
            <v>01066</v>
          </cell>
          <cell r="D81" t="str">
            <v>OMC000</v>
          </cell>
          <cell r="E81" t="str">
            <v>399000</v>
          </cell>
          <cell r="F81" t="str">
            <v>0803</v>
          </cell>
          <cell r="G81" t="str">
            <v>36000</v>
          </cell>
          <cell r="H81" t="str">
            <v>A</v>
          </cell>
          <cell r="I81" t="str">
            <v>00000041</v>
          </cell>
          <cell r="J81">
            <v>95</v>
          </cell>
          <cell r="K81">
            <v>399</v>
          </cell>
          <cell r="L81">
            <v>3218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0803</v>
          </cell>
          <cell r="R81" t="str">
            <v>36000</v>
          </cell>
          <cell r="S81" t="str">
            <v>200212</v>
          </cell>
          <cell r="T81" t="str">
            <v>PY42</v>
          </cell>
          <cell r="U81">
            <v>4001</v>
          </cell>
          <cell r="V81" t="str">
            <v>LDB</v>
          </cell>
          <cell r="W81">
            <v>0</v>
          </cell>
          <cell r="X81" t="str">
            <v>SHR</v>
          </cell>
          <cell r="Y81">
            <v>80</v>
          </cell>
          <cell r="Z81">
            <v>80</v>
          </cell>
          <cell r="AA81" t="str">
            <v>PYP</v>
          </cell>
          <cell r="AB81" t="str">
            <v xml:space="preserve"> 0000001</v>
          </cell>
          <cell r="AC81" t="str">
            <v>PYL</v>
          </cell>
          <cell r="AD81" t="str">
            <v>003054</v>
          </cell>
          <cell r="AE81" t="str">
            <v>EMP</v>
          </cell>
          <cell r="AF81" t="str">
            <v>04875</v>
          </cell>
          <cell r="AG81" t="str">
            <v>JUL</v>
          </cell>
          <cell r="AH81" t="str">
            <v xml:space="preserve"> 000.00</v>
          </cell>
          <cell r="AI81" t="str">
            <v>BCH</v>
          </cell>
          <cell r="AJ81" t="str">
            <v>801</v>
          </cell>
          <cell r="AK81" t="str">
            <v>CLS</v>
          </cell>
          <cell r="AL81" t="str">
            <v>R447</v>
          </cell>
          <cell r="AM81" t="str">
            <v>DTA</v>
          </cell>
          <cell r="AN81" t="str">
            <v xml:space="preserve"> 00000000000.00</v>
          </cell>
          <cell r="AO81" t="str">
            <v>DTH</v>
          </cell>
          <cell r="AP81" t="str">
            <v xml:space="preserve"> 00000000000.00</v>
          </cell>
          <cell r="AV81" t="str">
            <v>000000000</v>
          </cell>
          <cell r="AW81" t="str">
            <v>000</v>
          </cell>
          <cell r="AX81" t="str">
            <v>00</v>
          </cell>
          <cell r="AY81" t="str">
            <v>0</v>
          </cell>
          <cell r="AZ81" t="str">
            <v>FPL Fibernet</v>
          </cell>
        </row>
        <row r="82">
          <cell r="A82" t="str">
            <v>107100</v>
          </cell>
          <cell r="B82" t="str">
            <v>0399</v>
          </cell>
          <cell r="C82" t="str">
            <v>01066</v>
          </cell>
          <cell r="D82" t="str">
            <v>OMC000</v>
          </cell>
          <cell r="E82" t="str">
            <v>399000</v>
          </cell>
          <cell r="F82" t="str">
            <v>0803</v>
          </cell>
          <cell r="G82" t="str">
            <v>36000</v>
          </cell>
          <cell r="H82" t="str">
            <v>A</v>
          </cell>
          <cell r="I82" t="str">
            <v>00000041</v>
          </cell>
          <cell r="J82">
            <v>95</v>
          </cell>
          <cell r="K82">
            <v>399</v>
          </cell>
          <cell r="L82">
            <v>3218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0803</v>
          </cell>
          <cell r="R82" t="str">
            <v>36000</v>
          </cell>
          <cell r="S82" t="str">
            <v>200212</v>
          </cell>
          <cell r="T82" t="str">
            <v>PY42</v>
          </cell>
          <cell r="U82">
            <v>4001</v>
          </cell>
          <cell r="V82" t="str">
            <v>LDB</v>
          </cell>
          <cell r="W82">
            <v>0</v>
          </cell>
          <cell r="X82" t="str">
            <v>SHR</v>
          </cell>
          <cell r="Y82">
            <v>80</v>
          </cell>
          <cell r="Z82">
            <v>80</v>
          </cell>
          <cell r="AA82" t="str">
            <v>PYP</v>
          </cell>
          <cell r="AB82" t="str">
            <v xml:space="preserve"> 0000025</v>
          </cell>
          <cell r="AC82" t="str">
            <v>PYL</v>
          </cell>
          <cell r="AD82" t="str">
            <v>003054</v>
          </cell>
          <cell r="AE82" t="str">
            <v>EMP</v>
          </cell>
          <cell r="AF82" t="str">
            <v>04875</v>
          </cell>
          <cell r="AG82" t="str">
            <v>JUL</v>
          </cell>
          <cell r="AH82" t="str">
            <v xml:space="preserve"> 000.00</v>
          </cell>
          <cell r="AI82" t="str">
            <v>BCH</v>
          </cell>
          <cell r="AJ82" t="str">
            <v>801</v>
          </cell>
          <cell r="AK82" t="str">
            <v>CLS</v>
          </cell>
          <cell r="AL82" t="str">
            <v>R447</v>
          </cell>
          <cell r="AM82" t="str">
            <v>DTA</v>
          </cell>
          <cell r="AN82" t="str">
            <v xml:space="preserve"> 00000000000.00</v>
          </cell>
          <cell r="AO82" t="str">
            <v>DTH</v>
          </cell>
          <cell r="AP82" t="str">
            <v xml:space="preserve"> 00000000000.00</v>
          </cell>
          <cell r="AV82" t="str">
            <v>000000000</v>
          </cell>
          <cell r="AW82" t="str">
            <v>000</v>
          </cell>
          <cell r="AX82" t="str">
            <v>00</v>
          </cell>
          <cell r="AY82" t="str">
            <v>0</v>
          </cell>
          <cell r="AZ82" t="str">
            <v>FPL Fibernet</v>
          </cell>
        </row>
        <row r="83">
          <cell r="A83" t="str">
            <v>107100</v>
          </cell>
          <cell r="B83" t="str">
            <v>0399</v>
          </cell>
          <cell r="C83" t="str">
            <v>01066</v>
          </cell>
          <cell r="D83" t="str">
            <v>OMC000</v>
          </cell>
          <cell r="E83" t="str">
            <v>399000</v>
          </cell>
          <cell r="F83" t="str">
            <v>0803</v>
          </cell>
          <cell r="G83" t="str">
            <v>36000</v>
          </cell>
          <cell r="H83" t="str">
            <v>A</v>
          </cell>
          <cell r="I83" t="str">
            <v>00000041</v>
          </cell>
          <cell r="J83">
            <v>95</v>
          </cell>
          <cell r="K83">
            <v>399</v>
          </cell>
          <cell r="L83">
            <v>3218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0803</v>
          </cell>
          <cell r="R83" t="str">
            <v>36000</v>
          </cell>
          <cell r="S83" t="str">
            <v>200212</v>
          </cell>
          <cell r="T83" t="str">
            <v>PY42</v>
          </cell>
          <cell r="U83">
            <v>4001</v>
          </cell>
          <cell r="V83" t="str">
            <v>LDB</v>
          </cell>
          <cell r="W83">
            <v>0</v>
          </cell>
          <cell r="X83" t="str">
            <v>SHR</v>
          </cell>
          <cell r="Y83">
            <v>80</v>
          </cell>
          <cell r="Z83">
            <v>80</v>
          </cell>
          <cell r="AA83" t="str">
            <v>PYP</v>
          </cell>
          <cell r="AB83" t="str">
            <v xml:space="preserve"> 0000026</v>
          </cell>
          <cell r="AC83" t="str">
            <v>PYL</v>
          </cell>
          <cell r="AD83" t="str">
            <v>003054</v>
          </cell>
          <cell r="AE83" t="str">
            <v>EMP</v>
          </cell>
          <cell r="AF83" t="str">
            <v>04875</v>
          </cell>
          <cell r="AG83" t="str">
            <v>JUL</v>
          </cell>
          <cell r="AH83" t="str">
            <v xml:space="preserve"> 000.00</v>
          </cell>
          <cell r="AI83" t="str">
            <v>BCH</v>
          </cell>
          <cell r="AJ83" t="str">
            <v>801</v>
          </cell>
          <cell r="AK83" t="str">
            <v>CLS</v>
          </cell>
          <cell r="AL83" t="str">
            <v>R447</v>
          </cell>
          <cell r="AM83" t="str">
            <v>DTA</v>
          </cell>
          <cell r="AN83" t="str">
            <v xml:space="preserve"> 00000000000.00</v>
          </cell>
          <cell r="AO83" t="str">
            <v>DTH</v>
          </cell>
          <cell r="AP83" t="str">
            <v xml:space="preserve"> 00000000000.00</v>
          </cell>
          <cell r="AV83" t="str">
            <v>000000000</v>
          </cell>
          <cell r="AW83" t="str">
            <v>000</v>
          </cell>
          <cell r="AX83" t="str">
            <v>00</v>
          </cell>
          <cell r="AY83" t="str">
            <v>0</v>
          </cell>
          <cell r="AZ83" t="str">
            <v>FPL Fibernet</v>
          </cell>
        </row>
        <row r="84">
          <cell r="A84" t="str">
            <v>107100</v>
          </cell>
          <cell r="B84" t="str">
            <v>0399</v>
          </cell>
          <cell r="C84" t="str">
            <v>01066</v>
          </cell>
          <cell r="D84" t="str">
            <v>OMC000</v>
          </cell>
          <cell r="E84" t="str">
            <v>399000</v>
          </cell>
          <cell r="F84" t="str">
            <v>0810</v>
          </cell>
          <cell r="G84" t="str">
            <v>65000</v>
          </cell>
          <cell r="H84" t="str">
            <v>A</v>
          </cell>
          <cell r="I84" t="str">
            <v>00000041</v>
          </cell>
          <cell r="J84">
            <v>95</v>
          </cell>
          <cell r="K84">
            <v>399</v>
          </cell>
          <cell r="L84">
            <v>3218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0810</v>
          </cell>
          <cell r="R84" t="str">
            <v>65000</v>
          </cell>
          <cell r="S84" t="str">
            <v>200212</v>
          </cell>
          <cell r="T84" t="str">
            <v>CA01</v>
          </cell>
          <cell r="U84">
            <v>36.909999999999997</v>
          </cell>
          <cell r="V84" t="str">
            <v>LDB</v>
          </cell>
          <cell r="W84">
            <v>0</v>
          </cell>
          <cell r="Y84">
            <v>0</v>
          </cell>
          <cell r="Z84">
            <v>0</v>
          </cell>
          <cell r="AA84" t="str">
            <v>BCH</v>
          </cell>
          <cell r="AB84" t="str">
            <v>0001</v>
          </cell>
          <cell r="AC84" t="str">
            <v>WKS</v>
          </cell>
          <cell r="AE84" t="str">
            <v>JV#</v>
          </cell>
          <cell r="AF84" t="str">
            <v>122A</v>
          </cell>
          <cell r="AG84" t="str">
            <v>FRN</v>
          </cell>
          <cell r="AH84" t="str">
            <v>3218</v>
          </cell>
          <cell r="AI84" t="str">
            <v>RP#</v>
          </cell>
          <cell r="AJ84" t="str">
            <v>000</v>
          </cell>
          <cell r="AK84" t="str">
            <v>CTL</v>
          </cell>
          <cell r="AM84" t="str">
            <v>RF#</v>
          </cell>
          <cell r="AU84" t="str">
            <v>I/C-PHONE CHARGES,FPL</v>
          </cell>
          <cell r="AZ84" t="str">
            <v>FPL Fibernet</v>
          </cell>
        </row>
        <row r="85">
          <cell r="A85" t="str">
            <v>107100</v>
          </cell>
          <cell r="B85" t="str">
            <v>0399</v>
          </cell>
          <cell r="C85" t="str">
            <v>01066</v>
          </cell>
          <cell r="D85" t="str">
            <v>OMC000</v>
          </cell>
          <cell r="E85" t="str">
            <v>399000</v>
          </cell>
          <cell r="F85" t="str">
            <v>0811</v>
          </cell>
          <cell r="G85" t="str">
            <v>52450</v>
          </cell>
          <cell r="H85" t="str">
            <v>A</v>
          </cell>
          <cell r="I85" t="str">
            <v>00000041</v>
          </cell>
          <cell r="J85">
            <v>95</v>
          </cell>
          <cell r="K85">
            <v>399</v>
          </cell>
          <cell r="L85">
            <v>3218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 t="str">
            <v>0811</v>
          </cell>
          <cell r="R85" t="str">
            <v>52450</v>
          </cell>
          <cell r="S85" t="str">
            <v>200212</v>
          </cell>
          <cell r="T85" t="str">
            <v>SA01</v>
          </cell>
          <cell r="U85">
            <v>21.37</v>
          </cell>
          <cell r="W85">
            <v>0</v>
          </cell>
          <cell r="Y85">
            <v>0</v>
          </cell>
          <cell r="Z85">
            <v>0</v>
          </cell>
          <cell r="AA85" t="str">
            <v>BCH</v>
          </cell>
          <cell r="AB85" t="str">
            <v>450002350</v>
          </cell>
          <cell r="AC85" t="str">
            <v>PO#</v>
          </cell>
          <cell r="AE85" t="str">
            <v>S/R</v>
          </cell>
          <cell r="AI85" t="str">
            <v>PYN</v>
          </cell>
          <cell r="AJ85" t="str">
            <v>WOLFSON L</v>
          </cell>
          <cell r="AK85" t="str">
            <v>VND</v>
          </cell>
          <cell r="AL85" t="str">
            <v>266735412</v>
          </cell>
          <cell r="AM85" t="str">
            <v>FAC</v>
          </cell>
          <cell r="AN85" t="str">
            <v>000</v>
          </cell>
          <cell r="AQ85" t="str">
            <v>NVD</v>
          </cell>
          <cell r="AR85" t="str">
            <v>2002-12-</v>
          </cell>
          <cell r="AU85" t="str">
            <v>L WOLFSON LOCALCALLSWOLFSON L           1900003320</v>
          </cell>
          <cell r="AV85" t="str">
            <v>WF-BATCH</v>
          </cell>
          <cell r="AW85" t="str">
            <v>000</v>
          </cell>
          <cell r="AX85" t="str">
            <v>00</v>
          </cell>
          <cell r="AY85" t="str">
            <v>0</v>
          </cell>
          <cell r="AZ85" t="str">
            <v>FPL Fibernet</v>
          </cell>
        </row>
        <row r="86">
          <cell r="A86" t="str">
            <v>107100</v>
          </cell>
          <cell r="B86" t="str">
            <v>0399</v>
          </cell>
          <cell r="C86" t="str">
            <v>01066</v>
          </cell>
          <cell r="D86" t="str">
            <v>OMC000</v>
          </cell>
          <cell r="E86" t="str">
            <v>399000</v>
          </cell>
          <cell r="F86" t="str">
            <v>0814</v>
          </cell>
          <cell r="G86" t="str">
            <v>52450</v>
          </cell>
          <cell r="H86" t="str">
            <v>A</v>
          </cell>
          <cell r="I86" t="str">
            <v>00000041</v>
          </cell>
          <cell r="J86">
            <v>95</v>
          </cell>
          <cell r="K86">
            <v>399</v>
          </cell>
          <cell r="L86">
            <v>3218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0814</v>
          </cell>
          <cell r="R86" t="str">
            <v>52450</v>
          </cell>
          <cell r="S86" t="str">
            <v>200212</v>
          </cell>
          <cell r="T86" t="str">
            <v>SA01</v>
          </cell>
          <cell r="U86">
            <v>33.5</v>
          </cell>
          <cell r="W86">
            <v>0</v>
          </cell>
          <cell r="Y86">
            <v>0</v>
          </cell>
          <cell r="Z86">
            <v>0</v>
          </cell>
          <cell r="AA86" t="str">
            <v>BCH</v>
          </cell>
          <cell r="AB86" t="str">
            <v>450002347</v>
          </cell>
          <cell r="AC86" t="str">
            <v>PO#</v>
          </cell>
          <cell r="AE86" t="str">
            <v>S/R</v>
          </cell>
          <cell r="AI86" t="str">
            <v>PYN</v>
          </cell>
          <cell r="AJ86" t="str">
            <v>KREAFLE J E</v>
          </cell>
          <cell r="AK86" t="str">
            <v>VND</v>
          </cell>
          <cell r="AL86" t="str">
            <v>212864529</v>
          </cell>
          <cell r="AM86" t="str">
            <v>FAC</v>
          </cell>
          <cell r="AN86" t="str">
            <v>000</v>
          </cell>
          <cell r="AQ86" t="str">
            <v>NVD</v>
          </cell>
          <cell r="AR86" t="str">
            <v>2002-12-</v>
          </cell>
          <cell r="AU86" t="str">
            <v>J KREAFLE CELLPHONE KREAFLE J E         1900003310</v>
          </cell>
          <cell r="AV86" t="str">
            <v>WF-BATCH</v>
          </cell>
          <cell r="AW86" t="str">
            <v>000</v>
          </cell>
          <cell r="AX86" t="str">
            <v>00</v>
          </cell>
          <cell r="AY86" t="str">
            <v>0</v>
          </cell>
          <cell r="AZ86" t="str">
            <v>FPL Fibernet</v>
          </cell>
        </row>
        <row r="87">
          <cell r="A87" t="str">
            <v>107100</v>
          </cell>
          <cell r="B87" t="str">
            <v>0399</v>
          </cell>
          <cell r="C87" t="str">
            <v>01066</v>
          </cell>
          <cell r="D87" t="str">
            <v>OMC000</v>
          </cell>
          <cell r="E87" t="str">
            <v>399000</v>
          </cell>
          <cell r="F87" t="str">
            <v>0814</v>
          </cell>
          <cell r="G87" t="str">
            <v>52450</v>
          </cell>
          <cell r="H87" t="str">
            <v>A</v>
          </cell>
          <cell r="I87" t="str">
            <v>00000041</v>
          </cell>
          <cell r="J87">
            <v>95</v>
          </cell>
          <cell r="K87">
            <v>399</v>
          </cell>
          <cell r="L87">
            <v>3218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0814</v>
          </cell>
          <cell r="R87" t="str">
            <v>52450</v>
          </cell>
          <cell r="S87" t="str">
            <v>200212</v>
          </cell>
          <cell r="T87" t="str">
            <v>SA01</v>
          </cell>
          <cell r="U87">
            <v>56.5</v>
          </cell>
          <cell r="W87">
            <v>0</v>
          </cell>
          <cell r="Y87">
            <v>0</v>
          </cell>
          <cell r="Z87">
            <v>0</v>
          </cell>
          <cell r="AA87" t="str">
            <v>BCH</v>
          </cell>
          <cell r="AB87" t="str">
            <v>450002350</v>
          </cell>
          <cell r="AC87" t="str">
            <v>PO#</v>
          </cell>
          <cell r="AE87" t="str">
            <v>S/R</v>
          </cell>
          <cell r="AI87" t="str">
            <v>PYN</v>
          </cell>
          <cell r="AJ87" t="str">
            <v>WOLFSON L</v>
          </cell>
          <cell r="AK87" t="str">
            <v>VND</v>
          </cell>
          <cell r="AL87" t="str">
            <v>266735412</v>
          </cell>
          <cell r="AM87" t="str">
            <v>FAC</v>
          </cell>
          <cell r="AN87" t="str">
            <v>000</v>
          </cell>
          <cell r="AQ87" t="str">
            <v>NVD</v>
          </cell>
          <cell r="AR87" t="str">
            <v>2002-12-</v>
          </cell>
          <cell r="AU87" t="str">
            <v>L WOLFSON CELL PHONEWOLFSON L           1900003320</v>
          </cell>
          <cell r="AV87" t="str">
            <v>WF-BATCH</v>
          </cell>
          <cell r="AW87" t="str">
            <v>000</v>
          </cell>
          <cell r="AX87" t="str">
            <v>00</v>
          </cell>
          <cell r="AY87" t="str">
            <v>0</v>
          </cell>
          <cell r="AZ87" t="str">
            <v>FPL Fibernet</v>
          </cell>
        </row>
        <row r="88">
          <cell r="A88" t="str">
            <v>107100</v>
          </cell>
          <cell r="B88" t="str">
            <v>0399</v>
          </cell>
          <cell r="C88" t="str">
            <v>01066</v>
          </cell>
          <cell r="D88" t="str">
            <v>OMC000</v>
          </cell>
          <cell r="E88" t="str">
            <v>399000</v>
          </cell>
          <cell r="F88" t="str">
            <v>0814</v>
          </cell>
          <cell r="G88" t="str">
            <v>52450</v>
          </cell>
          <cell r="H88" t="str">
            <v>A</v>
          </cell>
          <cell r="I88" t="str">
            <v>00000041</v>
          </cell>
          <cell r="J88">
            <v>95</v>
          </cell>
          <cell r="K88">
            <v>399</v>
          </cell>
          <cell r="L88">
            <v>3218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0814</v>
          </cell>
          <cell r="R88" t="str">
            <v>52450</v>
          </cell>
          <cell r="S88" t="str">
            <v>200212</v>
          </cell>
          <cell r="T88" t="str">
            <v>SA01</v>
          </cell>
          <cell r="U88">
            <v>73.2</v>
          </cell>
          <cell r="W88">
            <v>0</v>
          </cell>
          <cell r="Y88">
            <v>0</v>
          </cell>
          <cell r="Z88">
            <v>0</v>
          </cell>
          <cell r="AA88" t="str">
            <v>BCH</v>
          </cell>
          <cell r="AB88" t="str">
            <v>450002350</v>
          </cell>
          <cell r="AC88" t="str">
            <v>PO#</v>
          </cell>
          <cell r="AE88" t="str">
            <v>S/R</v>
          </cell>
          <cell r="AI88" t="str">
            <v>PYN</v>
          </cell>
          <cell r="AJ88" t="str">
            <v>DE ZAYAS J M</v>
          </cell>
          <cell r="AK88" t="str">
            <v>VND</v>
          </cell>
          <cell r="AL88" t="str">
            <v>589128454</v>
          </cell>
          <cell r="AM88" t="str">
            <v>FAC</v>
          </cell>
          <cell r="AN88" t="str">
            <v>000</v>
          </cell>
          <cell r="AQ88" t="str">
            <v>NVD</v>
          </cell>
          <cell r="AR88" t="str">
            <v>2002-12-</v>
          </cell>
          <cell r="AU88" t="str">
            <v>J DEZAYAS CELLPHONE DE ZAYAS J M        1900003316</v>
          </cell>
          <cell r="AV88" t="str">
            <v>WF-BATCH</v>
          </cell>
          <cell r="AW88" t="str">
            <v>000</v>
          </cell>
          <cell r="AX88" t="str">
            <v>00</v>
          </cell>
          <cell r="AY88" t="str">
            <v>0</v>
          </cell>
          <cell r="AZ88" t="str">
            <v>FPL Fibernet</v>
          </cell>
        </row>
        <row r="89">
          <cell r="A89" t="str">
            <v>107100</v>
          </cell>
          <cell r="B89" t="str">
            <v>0399</v>
          </cell>
          <cell r="C89" t="str">
            <v>01066</v>
          </cell>
          <cell r="D89" t="str">
            <v>OMC000</v>
          </cell>
          <cell r="E89" t="str">
            <v>399000</v>
          </cell>
          <cell r="F89" t="str">
            <v>0814</v>
          </cell>
          <cell r="G89" t="str">
            <v>52450</v>
          </cell>
          <cell r="H89" t="str">
            <v>A</v>
          </cell>
          <cell r="I89" t="str">
            <v>00000041</v>
          </cell>
          <cell r="J89">
            <v>95</v>
          </cell>
          <cell r="K89">
            <v>399</v>
          </cell>
          <cell r="L89">
            <v>3218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0814</v>
          </cell>
          <cell r="R89" t="str">
            <v>52450</v>
          </cell>
          <cell r="S89" t="str">
            <v>200212</v>
          </cell>
          <cell r="T89" t="str">
            <v>SA01</v>
          </cell>
          <cell r="U89">
            <v>89.46</v>
          </cell>
          <cell r="W89">
            <v>0</v>
          </cell>
          <cell r="Y89">
            <v>0</v>
          </cell>
          <cell r="Z89">
            <v>0</v>
          </cell>
          <cell r="AA89" t="str">
            <v>BCH</v>
          </cell>
          <cell r="AB89" t="str">
            <v>450002340</v>
          </cell>
          <cell r="AC89" t="str">
            <v>PO#</v>
          </cell>
          <cell r="AE89" t="str">
            <v>S/R</v>
          </cell>
          <cell r="AI89" t="str">
            <v>PYN</v>
          </cell>
          <cell r="AJ89" t="str">
            <v>DE ZAYAS J M</v>
          </cell>
          <cell r="AK89" t="str">
            <v>VND</v>
          </cell>
          <cell r="AL89" t="str">
            <v>589128454</v>
          </cell>
          <cell r="AM89" t="str">
            <v>FAC</v>
          </cell>
          <cell r="AN89" t="str">
            <v>000</v>
          </cell>
          <cell r="AQ89" t="str">
            <v>NVD</v>
          </cell>
          <cell r="AR89" t="str">
            <v>2002-12-</v>
          </cell>
          <cell r="AU89" t="str">
            <v>J DEZAYAS CELLPHONE DE ZAYAS J M        1900003277</v>
          </cell>
          <cell r="AV89" t="str">
            <v>WF-BATCH</v>
          </cell>
          <cell r="AW89" t="str">
            <v>000</v>
          </cell>
          <cell r="AX89" t="str">
            <v>00</v>
          </cell>
          <cell r="AY89" t="str">
            <v>0</v>
          </cell>
          <cell r="AZ89" t="str">
            <v>FPL Fibernet</v>
          </cell>
        </row>
        <row r="90">
          <cell r="A90" t="str">
            <v>107100</v>
          </cell>
          <cell r="B90" t="str">
            <v>0399</v>
          </cell>
          <cell r="C90" t="str">
            <v>01066</v>
          </cell>
          <cell r="D90" t="str">
            <v>OMC000</v>
          </cell>
          <cell r="E90" t="str">
            <v>399000</v>
          </cell>
          <cell r="F90" t="str">
            <v>0814</v>
          </cell>
          <cell r="G90" t="str">
            <v>52450</v>
          </cell>
          <cell r="H90" t="str">
            <v>A</v>
          </cell>
          <cell r="I90" t="str">
            <v>00000041</v>
          </cell>
          <cell r="J90">
            <v>95</v>
          </cell>
          <cell r="K90">
            <v>399</v>
          </cell>
          <cell r="L90">
            <v>3218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0814</v>
          </cell>
          <cell r="R90" t="str">
            <v>52450</v>
          </cell>
          <cell r="S90" t="str">
            <v>200212</v>
          </cell>
          <cell r="T90" t="str">
            <v>SA01</v>
          </cell>
          <cell r="U90">
            <v>179.02</v>
          </cell>
          <cell r="W90">
            <v>0</v>
          </cell>
          <cell r="Y90">
            <v>0</v>
          </cell>
          <cell r="Z90">
            <v>0</v>
          </cell>
          <cell r="AA90" t="str">
            <v>BCH</v>
          </cell>
          <cell r="AB90" t="str">
            <v>450002361</v>
          </cell>
          <cell r="AC90" t="str">
            <v>PO#</v>
          </cell>
          <cell r="AE90" t="str">
            <v>S/R</v>
          </cell>
          <cell r="AI90" t="str">
            <v>PYN</v>
          </cell>
          <cell r="AJ90" t="str">
            <v>LOPEZ-GUERRERO A</v>
          </cell>
          <cell r="AK90" t="str">
            <v>VND</v>
          </cell>
          <cell r="AL90" t="str">
            <v>592927026</v>
          </cell>
          <cell r="AM90" t="str">
            <v>FAC</v>
          </cell>
          <cell r="AN90" t="str">
            <v>000</v>
          </cell>
          <cell r="AQ90" t="str">
            <v>NVD</v>
          </cell>
          <cell r="AR90" t="str">
            <v>2002-12-</v>
          </cell>
          <cell r="AU90" t="str">
            <v>A LOPEZ CELL PHONE  LOPEZ-GUERRERO A    1900003484</v>
          </cell>
          <cell r="AV90" t="str">
            <v>WF-BATCH</v>
          </cell>
          <cell r="AW90" t="str">
            <v>000</v>
          </cell>
          <cell r="AX90" t="str">
            <v>00</v>
          </cell>
          <cell r="AY90" t="str">
            <v>0</v>
          </cell>
          <cell r="AZ90" t="str">
            <v>FPL Fibernet</v>
          </cell>
        </row>
        <row r="91">
          <cell r="A91" t="str">
            <v>107100</v>
          </cell>
          <cell r="B91" t="str">
            <v>0399</v>
          </cell>
          <cell r="C91" t="str">
            <v>01066</v>
          </cell>
          <cell r="D91" t="str">
            <v>OMC000</v>
          </cell>
          <cell r="E91" t="str">
            <v>399000</v>
          </cell>
          <cell r="F91" t="str">
            <v>0821</v>
          </cell>
          <cell r="G91" t="str">
            <v>36000</v>
          </cell>
          <cell r="H91" t="str">
            <v>A</v>
          </cell>
          <cell r="I91" t="str">
            <v>00000041</v>
          </cell>
          <cell r="J91">
            <v>95</v>
          </cell>
          <cell r="K91">
            <v>399</v>
          </cell>
          <cell r="L91">
            <v>3218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>0821</v>
          </cell>
          <cell r="R91" t="str">
            <v>36000</v>
          </cell>
          <cell r="S91" t="str">
            <v>200212</v>
          </cell>
          <cell r="T91" t="str">
            <v>PY42</v>
          </cell>
          <cell r="U91">
            <v>1375.6</v>
          </cell>
          <cell r="V91" t="str">
            <v>LDB</v>
          </cell>
          <cell r="W91">
            <v>0</v>
          </cell>
          <cell r="X91" t="str">
            <v>SHR</v>
          </cell>
          <cell r="Y91">
            <v>0</v>
          </cell>
          <cell r="Z91">
            <v>0</v>
          </cell>
          <cell r="AA91" t="str">
            <v>PYP</v>
          </cell>
          <cell r="AB91" t="str">
            <v xml:space="preserve"> 0000026</v>
          </cell>
          <cell r="AC91" t="str">
            <v>PYL</v>
          </cell>
          <cell r="AD91" t="str">
            <v>004399</v>
          </cell>
          <cell r="AE91" t="str">
            <v>EMP</v>
          </cell>
          <cell r="AF91" t="str">
            <v>27026</v>
          </cell>
          <cell r="AG91" t="str">
            <v>JUL</v>
          </cell>
          <cell r="AH91" t="str">
            <v xml:space="preserve"> 000.00</v>
          </cell>
          <cell r="AI91" t="str">
            <v>BCH</v>
          </cell>
          <cell r="AJ91" t="str">
            <v>C37</v>
          </cell>
          <cell r="AK91" t="str">
            <v>CLS</v>
          </cell>
          <cell r="AL91" t="str">
            <v>R445</v>
          </cell>
          <cell r="AM91" t="str">
            <v>DTA</v>
          </cell>
          <cell r="AN91" t="str">
            <v xml:space="preserve"> 00000000000.00</v>
          </cell>
          <cell r="AO91" t="str">
            <v>DTH</v>
          </cell>
          <cell r="AP91" t="str">
            <v xml:space="preserve"> 00000000000.00</v>
          </cell>
          <cell r="AV91" t="str">
            <v>000000000</v>
          </cell>
          <cell r="AW91" t="str">
            <v>000</v>
          </cell>
          <cell r="AX91" t="str">
            <v>00</v>
          </cell>
          <cell r="AY91" t="str">
            <v>0</v>
          </cell>
          <cell r="AZ91" t="str">
            <v>FPL Fibernet</v>
          </cell>
        </row>
        <row r="92">
          <cell r="A92" t="str">
            <v>107100</v>
          </cell>
          <cell r="B92" t="str">
            <v>0399</v>
          </cell>
          <cell r="C92" t="str">
            <v>01066</v>
          </cell>
          <cell r="D92" t="str">
            <v>OMC000</v>
          </cell>
          <cell r="E92" t="str">
            <v>399000</v>
          </cell>
          <cell r="F92" t="str">
            <v>0821</v>
          </cell>
          <cell r="G92" t="str">
            <v>36000</v>
          </cell>
          <cell r="H92" t="str">
            <v>A</v>
          </cell>
          <cell r="I92" t="str">
            <v>00000041</v>
          </cell>
          <cell r="J92">
            <v>95</v>
          </cell>
          <cell r="K92">
            <v>399</v>
          </cell>
          <cell r="L92">
            <v>3218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 t="str">
            <v>0821</v>
          </cell>
          <cell r="R92" t="str">
            <v>36000</v>
          </cell>
          <cell r="S92" t="str">
            <v>200212</v>
          </cell>
          <cell r="T92" t="str">
            <v>PY42</v>
          </cell>
          <cell r="U92">
            <v>-34.32</v>
          </cell>
          <cell r="V92" t="str">
            <v>LDB</v>
          </cell>
          <cell r="W92">
            <v>0</v>
          </cell>
          <cell r="X92" t="str">
            <v>SHR</v>
          </cell>
          <cell r="Y92">
            <v>0</v>
          </cell>
          <cell r="Z92">
            <v>0</v>
          </cell>
          <cell r="AA92" t="str">
            <v>PYP</v>
          </cell>
          <cell r="AB92" t="str">
            <v xml:space="preserve"> 0000025</v>
          </cell>
          <cell r="AC92" t="str">
            <v>PYL</v>
          </cell>
          <cell r="AD92" t="str">
            <v>004399</v>
          </cell>
          <cell r="AE92" t="str">
            <v>EMP</v>
          </cell>
          <cell r="AF92" t="str">
            <v>80814</v>
          </cell>
          <cell r="AG92" t="str">
            <v>JUL</v>
          </cell>
          <cell r="AH92" t="str">
            <v xml:space="preserve"> 000.00</v>
          </cell>
          <cell r="AI92" t="str">
            <v>BCH</v>
          </cell>
          <cell r="AJ92" t="str">
            <v>979</v>
          </cell>
          <cell r="AK92" t="str">
            <v>CLS</v>
          </cell>
          <cell r="AL92" t="str">
            <v>R437</v>
          </cell>
          <cell r="AM92" t="str">
            <v>DTA</v>
          </cell>
          <cell r="AN92" t="str">
            <v xml:space="preserve"> 00000000000.00</v>
          </cell>
          <cell r="AO92" t="str">
            <v>DTH</v>
          </cell>
          <cell r="AP92" t="str">
            <v xml:space="preserve"> 00000000000.00</v>
          </cell>
          <cell r="AV92" t="str">
            <v>000000000</v>
          </cell>
          <cell r="AW92" t="str">
            <v>000</v>
          </cell>
          <cell r="AX92" t="str">
            <v>00</v>
          </cell>
          <cell r="AY92" t="str">
            <v>0</v>
          </cell>
          <cell r="AZ92" t="str">
            <v>FPL Fibernet</v>
          </cell>
        </row>
        <row r="93">
          <cell r="A93" t="str">
            <v>107100</v>
          </cell>
          <cell r="B93" t="str">
            <v>0399</v>
          </cell>
          <cell r="C93" t="str">
            <v>01066</v>
          </cell>
          <cell r="D93" t="str">
            <v>OMC000</v>
          </cell>
          <cell r="E93" t="str">
            <v>399000</v>
          </cell>
          <cell r="F93" t="str">
            <v>0821</v>
          </cell>
          <cell r="G93" t="str">
            <v>36000</v>
          </cell>
          <cell r="H93" t="str">
            <v>A</v>
          </cell>
          <cell r="I93" t="str">
            <v>00000041</v>
          </cell>
          <cell r="J93">
            <v>95</v>
          </cell>
          <cell r="K93">
            <v>399</v>
          </cell>
          <cell r="L93">
            <v>3218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 t="str">
            <v>0821</v>
          </cell>
          <cell r="R93" t="str">
            <v>36000</v>
          </cell>
          <cell r="S93" t="str">
            <v>200212</v>
          </cell>
          <cell r="T93" t="str">
            <v>PY42</v>
          </cell>
          <cell r="U93">
            <v>-34.32</v>
          </cell>
          <cell r="V93" t="str">
            <v>LDB</v>
          </cell>
          <cell r="W93">
            <v>0</v>
          </cell>
          <cell r="X93" t="str">
            <v>SHR</v>
          </cell>
          <cell r="Y93">
            <v>0</v>
          </cell>
          <cell r="Z93">
            <v>0</v>
          </cell>
          <cell r="AA93" t="str">
            <v>PYP</v>
          </cell>
          <cell r="AB93" t="str">
            <v xml:space="preserve"> 0000026</v>
          </cell>
          <cell r="AC93" t="str">
            <v>PYL</v>
          </cell>
          <cell r="AD93" t="str">
            <v>004399</v>
          </cell>
          <cell r="AE93" t="str">
            <v>EMP</v>
          </cell>
          <cell r="AF93" t="str">
            <v>80814</v>
          </cell>
          <cell r="AG93" t="str">
            <v>JUL</v>
          </cell>
          <cell r="AH93" t="str">
            <v xml:space="preserve"> 000.00</v>
          </cell>
          <cell r="AI93" t="str">
            <v>BCH</v>
          </cell>
          <cell r="AJ93" t="str">
            <v>979</v>
          </cell>
          <cell r="AK93" t="str">
            <v>CLS</v>
          </cell>
          <cell r="AL93" t="str">
            <v>R437</v>
          </cell>
          <cell r="AM93" t="str">
            <v>DTA</v>
          </cell>
          <cell r="AN93" t="str">
            <v xml:space="preserve"> 00000000000.00</v>
          </cell>
          <cell r="AO93" t="str">
            <v>DTH</v>
          </cell>
          <cell r="AP93" t="str">
            <v xml:space="preserve"> 00000000000.00</v>
          </cell>
          <cell r="AV93" t="str">
            <v>000000000</v>
          </cell>
          <cell r="AW93" t="str">
            <v>000</v>
          </cell>
          <cell r="AX93" t="str">
            <v>00</v>
          </cell>
          <cell r="AY93" t="str">
            <v>0</v>
          </cell>
          <cell r="AZ93" t="str">
            <v>FPL Fibernet</v>
          </cell>
        </row>
        <row r="94">
          <cell r="A94" t="str">
            <v>107100</v>
          </cell>
          <cell r="B94" t="str">
            <v>0399</v>
          </cell>
          <cell r="C94" t="str">
            <v>01066</v>
          </cell>
          <cell r="D94" t="str">
            <v>OMC000</v>
          </cell>
          <cell r="E94" t="str">
            <v>399000</v>
          </cell>
          <cell r="F94" t="str">
            <v>0821</v>
          </cell>
          <cell r="G94" t="str">
            <v>36000</v>
          </cell>
          <cell r="H94" t="str">
            <v>A</v>
          </cell>
          <cell r="I94" t="str">
            <v>00000041</v>
          </cell>
          <cell r="J94">
            <v>95</v>
          </cell>
          <cell r="K94">
            <v>399</v>
          </cell>
          <cell r="L94">
            <v>3218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0821</v>
          </cell>
          <cell r="R94" t="str">
            <v>36000</v>
          </cell>
          <cell r="S94" t="str">
            <v>200212</v>
          </cell>
          <cell r="T94" t="str">
            <v>PY42</v>
          </cell>
          <cell r="U94">
            <v>-52.6</v>
          </cell>
          <cell r="V94" t="str">
            <v>LDB</v>
          </cell>
          <cell r="W94">
            <v>0</v>
          </cell>
          <cell r="X94" t="str">
            <v>SHR</v>
          </cell>
          <cell r="Y94">
            <v>0</v>
          </cell>
          <cell r="Z94">
            <v>0</v>
          </cell>
          <cell r="AA94" t="str">
            <v>PYP</v>
          </cell>
          <cell r="AB94" t="str">
            <v xml:space="preserve"> 0000025</v>
          </cell>
          <cell r="AC94" t="str">
            <v>PYL</v>
          </cell>
          <cell r="AD94" t="str">
            <v>004399</v>
          </cell>
          <cell r="AE94" t="str">
            <v>EMP</v>
          </cell>
          <cell r="AF94" t="str">
            <v>28454</v>
          </cell>
          <cell r="AG94" t="str">
            <v>JUL</v>
          </cell>
          <cell r="AH94" t="str">
            <v xml:space="preserve"> 000.00</v>
          </cell>
          <cell r="AI94" t="str">
            <v>BCH</v>
          </cell>
          <cell r="AJ94" t="str">
            <v>979</v>
          </cell>
          <cell r="AK94" t="str">
            <v>CLS</v>
          </cell>
          <cell r="AL94" t="str">
            <v>R437</v>
          </cell>
          <cell r="AM94" t="str">
            <v>DTA</v>
          </cell>
          <cell r="AN94" t="str">
            <v xml:space="preserve"> 00000000000.00</v>
          </cell>
          <cell r="AO94" t="str">
            <v>DTH</v>
          </cell>
          <cell r="AP94" t="str">
            <v xml:space="preserve"> 00000000000.00</v>
          </cell>
          <cell r="AV94" t="str">
            <v>000000000</v>
          </cell>
          <cell r="AW94" t="str">
            <v>000</v>
          </cell>
          <cell r="AX94" t="str">
            <v>00</v>
          </cell>
          <cell r="AY94" t="str">
            <v>0</v>
          </cell>
          <cell r="AZ94" t="str">
            <v>FPL Fibernet</v>
          </cell>
        </row>
        <row r="95">
          <cell r="A95" t="str">
            <v>107100</v>
          </cell>
          <cell r="B95" t="str">
            <v>0399</v>
          </cell>
          <cell r="C95" t="str">
            <v>01066</v>
          </cell>
          <cell r="D95" t="str">
            <v>OMC000</v>
          </cell>
          <cell r="E95" t="str">
            <v>399000</v>
          </cell>
          <cell r="F95" t="str">
            <v>0821</v>
          </cell>
          <cell r="G95" t="str">
            <v>36000</v>
          </cell>
          <cell r="H95" t="str">
            <v>A</v>
          </cell>
          <cell r="I95" t="str">
            <v>00000041</v>
          </cell>
          <cell r="J95">
            <v>95</v>
          </cell>
          <cell r="K95">
            <v>399</v>
          </cell>
          <cell r="L95">
            <v>3218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0821</v>
          </cell>
          <cell r="R95" t="str">
            <v>36000</v>
          </cell>
          <cell r="S95" t="str">
            <v>200212</v>
          </cell>
          <cell r="T95" t="str">
            <v>PY42</v>
          </cell>
          <cell r="U95">
            <v>-52.6</v>
          </cell>
          <cell r="V95" t="str">
            <v>LDB</v>
          </cell>
          <cell r="W95">
            <v>0</v>
          </cell>
          <cell r="X95" t="str">
            <v>SHR</v>
          </cell>
          <cell r="Y95">
            <v>0</v>
          </cell>
          <cell r="Z95">
            <v>0</v>
          </cell>
          <cell r="AA95" t="str">
            <v>PYP</v>
          </cell>
          <cell r="AB95" t="str">
            <v xml:space="preserve"> 0000026</v>
          </cell>
          <cell r="AC95" t="str">
            <v>PYL</v>
          </cell>
          <cell r="AD95" t="str">
            <v>004399</v>
          </cell>
          <cell r="AE95" t="str">
            <v>EMP</v>
          </cell>
          <cell r="AF95" t="str">
            <v>28454</v>
          </cell>
          <cell r="AG95" t="str">
            <v>JUL</v>
          </cell>
          <cell r="AH95" t="str">
            <v xml:space="preserve"> 000.00</v>
          </cell>
          <cell r="AI95" t="str">
            <v>BCH</v>
          </cell>
          <cell r="AJ95" t="str">
            <v>979</v>
          </cell>
          <cell r="AK95" t="str">
            <v>CLS</v>
          </cell>
          <cell r="AL95" t="str">
            <v>R437</v>
          </cell>
          <cell r="AM95" t="str">
            <v>DTA</v>
          </cell>
          <cell r="AN95" t="str">
            <v xml:space="preserve"> 00000000000.00</v>
          </cell>
          <cell r="AO95" t="str">
            <v>DTH</v>
          </cell>
          <cell r="AP95" t="str">
            <v xml:space="preserve"> 00000000000.00</v>
          </cell>
          <cell r="AV95" t="str">
            <v>000000000</v>
          </cell>
          <cell r="AW95" t="str">
            <v>000</v>
          </cell>
          <cell r="AX95" t="str">
            <v>00</v>
          </cell>
          <cell r="AY95" t="str">
            <v>0</v>
          </cell>
          <cell r="AZ95" t="str">
            <v>FPL Fibernet</v>
          </cell>
        </row>
        <row r="96">
          <cell r="A96" t="str">
            <v>107100</v>
          </cell>
          <cell r="B96" t="str">
            <v>0399</v>
          </cell>
          <cell r="C96" t="str">
            <v>01066</v>
          </cell>
          <cell r="D96" t="str">
            <v>OMC000</v>
          </cell>
          <cell r="E96" t="str">
            <v>399000</v>
          </cell>
          <cell r="F96" t="str">
            <v>0821</v>
          </cell>
          <cell r="G96" t="str">
            <v>36000</v>
          </cell>
          <cell r="H96" t="str">
            <v>A</v>
          </cell>
          <cell r="I96" t="str">
            <v>00000041</v>
          </cell>
          <cell r="J96">
            <v>95</v>
          </cell>
          <cell r="K96">
            <v>399</v>
          </cell>
          <cell r="L96">
            <v>3218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0821</v>
          </cell>
          <cell r="R96" t="str">
            <v>36000</v>
          </cell>
          <cell r="S96" t="str">
            <v>200212</v>
          </cell>
          <cell r="T96" t="str">
            <v>PY42</v>
          </cell>
          <cell r="U96">
            <v>-57.31</v>
          </cell>
          <cell r="V96" t="str">
            <v>LDB</v>
          </cell>
          <cell r="W96">
            <v>0</v>
          </cell>
          <cell r="X96" t="str">
            <v>SHR</v>
          </cell>
          <cell r="Y96">
            <v>0</v>
          </cell>
          <cell r="Z96">
            <v>0</v>
          </cell>
          <cell r="AA96" t="str">
            <v>PYP</v>
          </cell>
          <cell r="AB96" t="str">
            <v xml:space="preserve"> 0000025</v>
          </cell>
          <cell r="AC96" t="str">
            <v>PYL</v>
          </cell>
          <cell r="AD96" t="str">
            <v>004399</v>
          </cell>
          <cell r="AE96" t="str">
            <v>EMP</v>
          </cell>
          <cell r="AF96" t="str">
            <v>27026</v>
          </cell>
          <cell r="AG96" t="str">
            <v>JUL</v>
          </cell>
          <cell r="AH96" t="str">
            <v xml:space="preserve"> 000.00</v>
          </cell>
          <cell r="AI96" t="str">
            <v>BCH</v>
          </cell>
          <cell r="AJ96" t="str">
            <v>979</v>
          </cell>
          <cell r="AK96" t="str">
            <v>CLS</v>
          </cell>
          <cell r="AL96" t="str">
            <v>R445</v>
          </cell>
          <cell r="AM96" t="str">
            <v>DTA</v>
          </cell>
          <cell r="AN96" t="str">
            <v xml:space="preserve"> 00000000000.00</v>
          </cell>
          <cell r="AO96" t="str">
            <v>DTH</v>
          </cell>
          <cell r="AP96" t="str">
            <v xml:space="preserve"> 00000000000.00</v>
          </cell>
          <cell r="AV96" t="str">
            <v>000000000</v>
          </cell>
          <cell r="AW96" t="str">
            <v>000</v>
          </cell>
          <cell r="AX96" t="str">
            <v>00</v>
          </cell>
          <cell r="AY96" t="str">
            <v>0</v>
          </cell>
          <cell r="AZ96" t="str">
            <v>FPL Fibernet</v>
          </cell>
        </row>
        <row r="97">
          <cell r="A97" t="str">
            <v>107100</v>
          </cell>
          <cell r="B97" t="str">
            <v>0399</v>
          </cell>
          <cell r="C97" t="str">
            <v>01066</v>
          </cell>
          <cell r="D97" t="str">
            <v>OMC000</v>
          </cell>
          <cell r="E97" t="str">
            <v>399000</v>
          </cell>
          <cell r="F97" t="str">
            <v>0821</v>
          </cell>
          <cell r="G97" t="str">
            <v>36000</v>
          </cell>
          <cell r="H97" t="str">
            <v>A</v>
          </cell>
          <cell r="I97" t="str">
            <v>00000041</v>
          </cell>
          <cell r="J97">
            <v>95</v>
          </cell>
          <cell r="K97">
            <v>399</v>
          </cell>
          <cell r="L97">
            <v>3218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0821</v>
          </cell>
          <cell r="R97" t="str">
            <v>36000</v>
          </cell>
          <cell r="S97" t="str">
            <v>200212</v>
          </cell>
          <cell r="T97" t="str">
            <v>PY42</v>
          </cell>
          <cell r="U97">
            <v>-57.31</v>
          </cell>
          <cell r="V97" t="str">
            <v>LDB</v>
          </cell>
          <cell r="W97">
            <v>0</v>
          </cell>
          <cell r="X97" t="str">
            <v>SHR</v>
          </cell>
          <cell r="Y97">
            <v>0</v>
          </cell>
          <cell r="Z97">
            <v>0</v>
          </cell>
          <cell r="AA97" t="str">
            <v>PYP</v>
          </cell>
          <cell r="AB97" t="str">
            <v xml:space="preserve"> 0000026</v>
          </cell>
          <cell r="AC97" t="str">
            <v>PYL</v>
          </cell>
          <cell r="AD97" t="str">
            <v>004399</v>
          </cell>
          <cell r="AE97" t="str">
            <v>EMP</v>
          </cell>
          <cell r="AF97" t="str">
            <v>27026</v>
          </cell>
          <cell r="AG97" t="str">
            <v>JUL</v>
          </cell>
          <cell r="AH97" t="str">
            <v xml:space="preserve"> 000.00</v>
          </cell>
          <cell r="AI97" t="str">
            <v>BCH</v>
          </cell>
          <cell r="AJ97" t="str">
            <v>979</v>
          </cell>
          <cell r="AK97" t="str">
            <v>CLS</v>
          </cell>
          <cell r="AL97" t="str">
            <v>R445</v>
          </cell>
          <cell r="AM97" t="str">
            <v>DTA</v>
          </cell>
          <cell r="AN97" t="str">
            <v xml:space="preserve"> 00000000000.00</v>
          </cell>
          <cell r="AO97" t="str">
            <v>DTH</v>
          </cell>
          <cell r="AP97" t="str">
            <v xml:space="preserve"> 00000000000.00</v>
          </cell>
          <cell r="AV97" t="str">
            <v>000000000</v>
          </cell>
          <cell r="AW97" t="str">
            <v>000</v>
          </cell>
          <cell r="AX97" t="str">
            <v>00</v>
          </cell>
          <cell r="AY97" t="str">
            <v>0</v>
          </cell>
          <cell r="AZ97" t="str">
            <v>FPL Fibernet</v>
          </cell>
        </row>
        <row r="98">
          <cell r="A98" t="str">
            <v>107100</v>
          </cell>
          <cell r="B98" t="str">
            <v>0399</v>
          </cell>
          <cell r="C98" t="str">
            <v>01066</v>
          </cell>
          <cell r="D98" t="str">
            <v>OMC000</v>
          </cell>
          <cell r="E98" t="str">
            <v>399000</v>
          </cell>
          <cell r="F98" t="str">
            <v>0821</v>
          </cell>
          <cell r="G98" t="str">
            <v>36000</v>
          </cell>
          <cell r="H98" t="str">
            <v>A</v>
          </cell>
          <cell r="I98" t="str">
            <v>00000041</v>
          </cell>
          <cell r="J98">
            <v>95</v>
          </cell>
          <cell r="K98">
            <v>399</v>
          </cell>
          <cell r="L98">
            <v>3218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0821</v>
          </cell>
          <cell r="R98" t="str">
            <v>36000</v>
          </cell>
          <cell r="S98" t="str">
            <v>200212</v>
          </cell>
          <cell r="T98" t="str">
            <v>PY42</v>
          </cell>
          <cell r="U98">
            <v>-83.36</v>
          </cell>
          <cell r="V98" t="str">
            <v>LDB</v>
          </cell>
          <cell r="W98">
            <v>0</v>
          </cell>
          <cell r="X98" t="str">
            <v>SHR</v>
          </cell>
          <cell r="Y98">
            <v>0</v>
          </cell>
          <cell r="Z98">
            <v>0</v>
          </cell>
          <cell r="AA98" t="str">
            <v>PYP</v>
          </cell>
          <cell r="AB98" t="str">
            <v xml:space="preserve"> 0000025</v>
          </cell>
          <cell r="AC98" t="str">
            <v>PYL</v>
          </cell>
          <cell r="AD98" t="str">
            <v>003054</v>
          </cell>
          <cell r="AE98" t="str">
            <v>EMP</v>
          </cell>
          <cell r="AF98" t="str">
            <v>04875</v>
          </cell>
          <cell r="AG98" t="str">
            <v>JUL</v>
          </cell>
          <cell r="AH98" t="str">
            <v xml:space="preserve"> 000.00</v>
          </cell>
          <cell r="AI98" t="str">
            <v>BCH</v>
          </cell>
          <cell r="AJ98" t="str">
            <v>979</v>
          </cell>
          <cell r="AK98" t="str">
            <v>CLS</v>
          </cell>
          <cell r="AL98" t="str">
            <v>R447</v>
          </cell>
          <cell r="AM98" t="str">
            <v>DTA</v>
          </cell>
          <cell r="AN98" t="str">
            <v xml:space="preserve"> 00000000000.00</v>
          </cell>
          <cell r="AO98" t="str">
            <v>DTH</v>
          </cell>
          <cell r="AP98" t="str">
            <v xml:space="preserve"> 00000000000.00</v>
          </cell>
          <cell r="AV98" t="str">
            <v>000000000</v>
          </cell>
          <cell r="AW98" t="str">
            <v>000</v>
          </cell>
          <cell r="AX98" t="str">
            <v>00</v>
          </cell>
          <cell r="AY98" t="str">
            <v>0</v>
          </cell>
          <cell r="AZ98" t="str">
            <v>FPL Fibernet</v>
          </cell>
        </row>
        <row r="99">
          <cell r="A99" t="str">
            <v>107100</v>
          </cell>
          <cell r="B99" t="str">
            <v>0399</v>
          </cell>
          <cell r="C99" t="str">
            <v>01066</v>
          </cell>
          <cell r="D99" t="str">
            <v>OMC000</v>
          </cell>
          <cell r="E99" t="str">
            <v>399000</v>
          </cell>
          <cell r="F99" t="str">
            <v>0821</v>
          </cell>
          <cell r="G99" t="str">
            <v>36000</v>
          </cell>
          <cell r="H99" t="str">
            <v>A</v>
          </cell>
          <cell r="I99" t="str">
            <v>00000041</v>
          </cell>
          <cell r="J99">
            <v>95</v>
          </cell>
          <cell r="K99">
            <v>399</v>
          </cell>
          <cell r="L99">
            <v>3218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 t="str">
            <v>0821</v>
          </cell>
          <cell r="R99" t="str">
            <v>36000</v>
          </cell>
          <cell r="S99" t="str">
            <v>200212</v>
          </cell>
          <cell r="T99" t="str">
            <v>PY42</v>
          </cell>
          <cell r="U99">
            <v>-83.36</v>
          </cell>
          <cell r="V99" t="str">
            <v>LDB</v>
          </cell>
          <cell r="W99">
            <v>0</v>
          </cell>
          <cell r="X99" t="str">
            <v>SHR</v>
          </cell>
          <cell r="Y99">
            <v>0</v>
          </cell>
          <cell r="Z99">
            <v>0</v>
          </cell>
          <cell r="AA99" t="str">
            <v>PYP</v>
          </cell>
          <cell r="AB99" t="str">
            <v xml:space="preserve"> 0000026</v>
          </cell>
          <cell r="AC99" t="str">
            <v>PYL</v>
          </cell>
          <cell r="AD99" t="str">
            <v>003054</v>
          </cell>
          <cell r="AE99" t="str">
            <v>EMP</v>
          </cell>
          <cell r="AF99" t="str">
            <v>04875</v>
          </cell>
          <cell r="AG99" t="str">
            <v>JUL</v>
          </cell>
          <cell r="AH99" t="str">
            <v xml:space="preserve"> 000.00</v>
          </cell>
          <cell r="AI99" t="str">
            <v>BCH</v>
          </cell>
          <cell r="AJ99" t="str">
            <v>979</v>
          </cell>
          <cell r="AK99" t="str">
            <v>CLS</v>
          </cell>
          <cell r="AL99" t="str">
            <v>R447</v>
          </cell>
          <cell r="AM99" t="str">
            <v>DTA</v>
          </cell>
          <cell r="AN99" t="str">
            <v xml:space="preserve"> 00000000000.00</v>
          </cell>
          <cell r="AO99" t="str">
            <v>DTH</v>
          </cell>
          <cell r="AP99" t="str">
            <v xml:space="preserve"> 00000000000.00</v>
          </cell>
          <cell r="AV99" t="str">
            <v>000000000</v>
          </cell>
          <cell r="AW99" t="str">
            <v>000</v>
          </cell>
          <cell r="AX99" t="str">
            <v>00</v>
          </cell>
          <cell r="AY99" t="str">
            <v>0</v>
          </cell>
          <cell r="AZ99" t="str">
            <v>FPL Fibernet</v>
          </cell>
        </row>
        <row r="100">
          <cell r="A100" t="str">
            <v>107100</v>
          </cell>
          <cell r="B100" t="str">
            <v>0399</v>
          </cell>
          <cell r="C100" t="str">
            <v>01066</v>
          </cell>
          <cell r="D100" t="str">
            <v>OMC000</v>
          </cell>
          <cell r="E100" t="str">
            <v>399000</v>
          </cell>
          <cell r="F100" t="str">
            <v>0901</v>
          </cell>
          <cell r="G100" t="str">
            <v>52450</v>
          </cell>
          <cell r="H100" t="str">
            <v>A</v>
          </cell>
          <cell r="I100" t="str">
            <v>00000041</v>
          </cell>
          <cell r="J100">
            <v>95</v>
          </cell>
          <cell r="K100">
            <v>399</v>
          </cell>
          <cell r="L100">
            <v>3218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0901</v>
          </cell>
          <cell r="R100" t="str">
            <v>52450</v>
          </cell>
          <cell r="S100" t="str">
            <v>200212</v>
          </cell>
          <cell r="T100" t="str">
            <v>SA01</v>
          </cell>
          <cell r="U100">
            <v>15</v>
          </cell>
          <cell r="W100">
            <v>0</v>
          </cell>
          <cell r="Y100">
            <v>0</v>
          </cell>
          <cell r="Z100">
            <v>0</v>
          </cell>
          <cell r="AA100" t="str">
            <v>BCH</v>
          </cell>
          <cell r="AB100" t="str">
            <v>450002361</v>
          </cell>
          <cell r="AC100" t="str">
            <v>PO#</v>
          </cell>
          <cell r="AE100" t="str">
            <v>S/R</v>
          </cell>
          <cell r="AI100" t="str">
            <v>PYN</v>
          </cell>
          <cell r="AJ100" t="str">
            <v>LOPEZ-GUERRERO A</v>
          </cell>
          <cell r="AK100" t="str">
            <v>VND</v>
          </cell>
          <cell r="AL100" t="str">
            <v>592927026</v>
          </cell>
          <cell r="AM100" t="str">
            <v>FAC</v>
          </cell>
          <cell r="AN100" t="str">
            <v>000</v>
          </cell>
          <cell r="AQ100" t="str">
            <v>NVD</v>
          </cell>
          <cell r="AR100" t="str">
            <v>2002-12-</v>
          </cell>
          <cell r="AU100" t="str">
            <v>A LOPEZ MEALS       LOPEZ-GUERRERO A    1900003484</v>
          </cell>
          <cell r="AV100" t="str">
            <v>WF-BATCH</v>
          </cell>
          <cell r="AW100" t="str">
            <v>000</v>
          </cell>
          <cell r="AX100" t="str">
            <v>00</v>
          </cell>
          <cell r="AY100" t="str">
            <v>0</v>
          </cell>
          <cell r="AZ100" t="str">
            <v>FPL Fibernet</v>
          </cell>
        </row>
        <row r="101">
          <cell r="A101" t="str">
            <v>107100</v>
          </cell>
          <cell r="B101" t="str">
            <v>0399</v>
          </cell>
          <cell r="C101" t="str">
            <v>01066</v>
          </cell>
          <cell r="D101" t="str">
            <v>OMC000</v>
          </cell>
          <cell r="E101" t="str">
            <v>399000</v>
          </cell>
          <cell r="F101" t="str">
            <v>0901</v>
          </cell>
          <cell r="G101" t="str">
            <v>52450</v>
          </cell>
          <cell r="H101" t="str">
            <v>A</v>
          </cell>
          <cell r="I101" t="str">
            <v>00000041</v>
          </cell>
          <cell r="J101">
            <v>95</v>
          </cell>
          <cell r="K101">
            <v>399</v>
          </cell>
          <cell r="L101">
            <v>3218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 t="str">
            <v>0901</v>
          </cell>
          <cell r="R101" t="str">
            <v>52450</v>
          </cell>
          <cell r="S101" t="str">
            <v>200212</v>
          </cell>
          <cell r="T101" t="str">
            <v>SA01</v>
          </cell>
          <cell r="U101">
            <v>116.8</v>
          </cell>
          <cell r="W101">
            <v>0</v>
          </cell>
          <cell r="Y101">
            <v>0</v>
          </cell>
          <cell r="Z101">
            <v>0</v>
          </cell>
          <cell r="AA101" t="str">
            <v>BCH</v>
          </cell>
          <cell r="AB101" t="str">
            <v>450002350</v>
          </cell>
          <cell r="AC101" t="str">
            <v>PO#</v>
          </cell>
          <cell r="AE101" t="str">
            <v>S/R</v>
          </cell>
          <cell r="AI101" t="str">
            <v>PYN</v>
          </cell>
          <cell r="AJ101" t="str">
            <v>WOLFSON L</v>
          </cell>
          <cell r="AK101" t="str">
            <v>VND</v>
          </cell>
          <cell r="AL101" t="str">
            <v>266735412</v>
          </cell>
          <cell r="AM101" t="str">
            <v>FAC</v>
          </cell>
          <cell r="AN101" t="str">
            <v>000</v>
          </cell>
          <cell r="AQ101" t="str">
            <v>NVD</v>
          </cell>
          <cell r="AR101" t="str">
            <v>2002-12-</v>
          </cell>
          <cell r="AU101" t="str">
            <v>L WOLFSON MEALS     WOLFSON L           1900003320</v>
          </cell>
          <cell r="AV101" t="str">
            <v>WF-BATCH</v>
          </cell>
          <cell r="AW101" t="str">
            <v>000</v>
          </cell>
          <cell r="AX101" t="str">
            <v>00</v>
          </cell>
          <cell r="AY101" t="str">
            <v>0</v>
          </cell>
          <cell r="AZ101" t="str">
            <v>FPL Fibernet</v>
          </cell>
        </row>
        <row r="102">
          <cell r="A102" t="str">
            <v>107100</v>
          </cell>
          <cell r="B102" t="str">
            <v>0399</v>
          </cell>
          <cell r="C102" t="str">
            <v>01066</v>
          </cell>
          <cell r="D102" t="str">
            <v>OMC000</v>
          </cell>
          <cell r="E102" t="str">
            <v>399000</v>
          </cell>
          <cell r="F102" t="str">
            <v>0902</v>
          </cell>
          <cell r="G102" t="str">
            <v>52450</v>
          </cell>
          <cell r="H102" t="str">
            <v>A</v>
          </cell>
          <cell r="I102" t="str">
            <v>00000041</v>
          </cell>
          <cell r="J102">
            <v>95</v>
          </cell>
          <cell r="K102">
            <v>399</v>
          </cell>
          <cell r="L102">
            <v>3218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0902</v>
          </cell>
          <cell r="R102" t="str">
            <v>52450</v>
          </cell>
          <cell r="S102" t="str">
            <v>200212</v>
          </cell>
          <cell r="T102" t="str">
            <v>SA01</v>
          </cell>
          <cell r="U102">
            <v>126.67</v>
          </cell>
          <cell r="W102">
            <v>0</v>
          </cell>
          <cell r="Y102">
            <v>0</v>
          </cell>
          <cell r="Z102">
            <v>0</v>
          </cell>
          <cell r="AA102" t="str">
            <v>BCH</v>
          </cell>
          <cell r="AB102" t="str">
            <v>450002350</v>
          </cell>
          <cell r="AC102" t="str">
            <v>PO#</v>
          </cell>
          <cell r="AE102" t="str">
            <v>S/R</v>
          </cell>
          <cell r="AI102" t="str">
            <v>PYN</v>
          </cell>
          <cell r="AJ102" t="str">
            <v>WOLFSON L</v>
          </cell>
          <cell r="AK102" t="str">
            <v>VND</v>
          </cell>
          <cell r="AL102" t="str">
            <v>266735412</v>
          </cell>
          <cell r="AM102" t="str">
            <v>FAC</v>
          </cell>
          <cell r="AN102" t="str">
            <v>000</v>
          </cell>
          <cell r="AQ102" t="str">
            <v>NVD</v>
          </cell>
          <cell r="AR102" t="str">
            <v>2002-12-</v>
          </cell>
          <cell r="AU102" t="str">
            <v>L WOLFSON HOTEL     WOLFSON L           1900003320</v>
          </cell>
          <cell r="AV102" t="str">
            <v>WF-BATCH</v>
          </cell>
          <cell r="AW102" t="str">
            <v>000</v>
          </cell>
          <cell r="AX102" t="str">
            <v>00</v>
          </cell>
          <cell r="AY102" t="str">
            <v>0</v>
          </cell>
          <cell r="AZ102" t="str">
            <v>FPL Fibernet</v>
          </cell>
        </row>
        <row r="103">
          <cell r="A103" t="str">
            <v>107100</v>
          </cell>
          <cell r="B103" t="str">
            <v>0399</v>
          </cell>
          <cell r="C103" t="str">
            <v>01066</v>
          </cell>
          <cell r="D103" t="str">
            <v>OMC000</v>
          </cell>
          <cell r="E103" t="str">
            <v>399000</v>
          </cell>
          <cell r="F103" t="str">
            <v>0903</v>
          </cell>
          <cell r="G103" t="str">
            <v>52450</v>
          </cell>
          <cell r="H103" t="str">
            <v>A</v>
          </cell>
          <cell r="I103" t="str">
            <v>00000041</v>
          </cell>
          <cell r="J103">
            <v>95</v>
          </cell>
          <cell r="K103">
            <v>399</v>
          </cell>
          <cell r="L103">
            <v>3218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0903</v>
          </cell>
          <cell r="R103" t="str">
            <v>52450</v>
          </cell>
          <cell r="S103" t="str">
            <v>200212</v>
          </cell>
          <cell r="T103" t="str">
            <v>SA01</v>
          </cell>
          <cell r="U103">
            <v>5.5</v>
          </cell>
          <cell r="W103">
            <v>0</v>
          </cell>
          <cell r="Y103">
            <v>0</v>
          </cell>
          <cell r="Z103">
            <v>0</v>
          </cell>
          <cell r="AA103" t="str">
            <v>BCH</v>
          </cell>
          <cell r="AB103" t="str">
            <v>450002361</v>
          </cell>
          <cell r="AC103" t="str">
            <v>PO#</v>
          </cell>
          <cell r="AE103" t="str">
            <v>S/R</v>
          </cell>
          <cell r="AI103" t="str">
            <v>PYN</v>
          </cell>
          <cell r="AJ103" t="str">
            <v>LOPEZ-GUERRERO A</v>
          </cell>
          <cell r="AK103" t="str">
            <v>VND</v>
          </cell>
          <cell r="AL103" t="str">
            <v>592927026</v>
          </cell>
          <cell r="AM103" t="str">
            <v>FAC</v>
          </cell>
          <cell r="AN103" t="str">
            <v>000</v>
          </cell>
          <cell r="AQ103" t="str">
            <v>NVD</v>
          </cell>
          <cell r="AR103" t="str">
            <v>2002-12-</v>
          </cell>
          <cell r="AU103" t="str">
            <v>A LOPEZ AIR FARE    LOPEZ-GUERRERO A    1900003484</v>
          </cell>
          <cell r="AV103" t="str">
            <v>WF-BATCH</v>
          </cell>
          <cell r="AW103" t="str">
            <v>000</v>
          </cell>
          <cell r="AX103" t="str">
            <v>00</v>
          </cell>
          <cell r="AY103" t="str">
            <v>0</v>
          </cell>
          <cell r="AZ103" t="str">
            <v>FPL Fibernet</v>
          </cell>
        </row>
        <row r="104">
          <cell r="A104" t="str">
            <v>107100</v>
          </cell>
          <cell r="B104" t="str">
            <v>0399</v>
          </cell>
          <cell r="C104" t="str">
            <v>01066</v>
          </cell>
          <cell r="D104" t="str">
            <v>OMC000</v>
          </cell>
          <cell r="E104" t="str">
            <v>399000</v>
          </cell>
          <cell r="F104" t="str">
            <v>0903</v>
          </cell>
          <cell r="G104" t="str">
            <v>52450</v>
          </cell>
          <cell r="H104" t="str">
            <v>A</v>
          </cell>
          <cell r="I104" t="str">
            <v>00000041</v>
          </cell>
          <cell r="J104">
            <v>95</v>
          </cell>
          <cell r="K104">
            <v>399</v>
          </cell>
          <cell r="L104">
            <v>3218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0903</v>
          </cell>
          <cell r="R104" t="str">
            <v>52450</v>
          </cell>
          <cell r="S104" t="str">
            <v>200212</v>
          </cell>
          <cell r="T104" t="str">
            <v>SA01</v>
          </cell>
          <cell r="U104">
            <v>169</v>
          </cell>
          <cell r="W104">
            <v>0</v>
          </cell>
          <cell r="Y104">
            <v>0</v>
          </cell>
          <cell r="Z104">
            <v>0</v>
          </cell>
          <cell r="AA104" t="str">
            <v>BCH</v>
          </cell>
          <cell r="AB104" t="str">
            <v>450002350</v>
          </cell>
          <cell r="AC104" t="str">
            <v>PO#</v>
          </cell>
          <cell r="AE104" t="str">
            <v>S/R</v>
          </cell>
          <cell r="AI104" t="str">
            <v>PYN</v>
          </cell>
          <cell r="AJ104" t="str">
            <v>WOLFSON L</v>
          </cell>
          <cell r="AK104" t="str">
            <v>VND</v>
          </cell>
          <cell r="AL104" t="str">
            <v>266735412</v>
          </cell>
          <cell r="AM104" t="str">
            <v>FAC</v>
          </cell>
          <cell r="AN104" t="str">
            <v>000</v>
          </cell>
          <cell r="AQ104" t="str">
            <v>NVD</v>
          </cell>
          <cell r="AR104" t="str">
            <v>2002-12-</v>
          </cell>
          <cell r="AU104" t="str">
            <v>L WOLFSON AIR FARE  WOLFSON L           1900003320</v>
          </cell>
          <cell r="AV104" t="str">
            <v>WF-BATCH</v>
          </cell>
          <cell r="AW104" t="str">
            <v>000</v>
          </cell>
          <cell r="AX104" t="str">
            <v>00</v>
          </cell>
          <cell r="AY104" t="str">
            <v>0</v>
          </cell>
          <cell r="AZ104" t="str">
            <v>FPL Fibernet</v>
          </cell>
        </row>
        <row r="105">
          <cell r="A105" t="str">
            <v>107100</v>
          </cell>
          <cell r="B105" t="str">
            <v>0382</v>
          </cell>
          <cell r="C105" t="str">
            <v>01066</v>
          </cell>
          <cell r="D105" t="str">
            <v>OMC000</v>
          </cell>
          <cell r="E105" t="str">
            <v>382000</v>
          </cell>
          <cell r="F105" t="str">
            <v>0625</v>
          </cell>
          <cell r="G105" t="str">
            <v>52450</v>
          </cell>
          <cell r="H105" t="str">
            <v>A</v>
          </cell>
          <cell r="I105" t="str">
            <v>00000041</v>
          </cell>
          <cell r="J105">
            <v>95</v>
          </cell>
          <cell r="K105">
            <v>382</v>
          </cell>
          <cell r="L105">
            <v>3219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str">
            <v>0625</v>
          </cell>
          <cell r="R105" t="str">
            <v>52450</v>
          </cell>
          <cell r="S105" t="str">
            <v>200212</v>
          </cell>
          <cell r="T105" t="str">
            <v>SA01</v>
          </cell>
          <cell r="U105">
            <v>13.78</v>
          </cell>
          <cell r="W105">
            <v>0</v>
          </cell>
          <cell r="Y105">
            <v>0</v>
          </cell>
          <cell r="Z105">
            <v>0</v>
          </cell>
          <cell r="AA105" t="str">
            <v>BCH</v>
          </cell>
          <cell r="AB105" t="str">
            <v>450002350</v>
          </cell>
          <cell r="AC105" t="str">
            <v>PO#</v>
          </cell>
          <cell r="AE105" t="str">
            <v>S/R</v>
          </cell>
          <cell r="AI105" t="str">
            <v>PYN</v>
          </cell>
          <cell r="AJ105" t="str">
            <v>CAJIGAS R C</v>
          </cell>
          <cell r="AK105" t="str">
            <v>VND</v>
          </cell>
          <cell r="AL105" t="str">
            <v>264370702</v>
          </cell>
          <cell r="AM105" t="str">
            <v>FAC</v>
          </cell>
          <cell r="AN105" t="str">
            <v>000</v>
          </cell>
          <cell r="AQ105" t="str">
            <v>NVD</v>
          </cell>
          <cell r="AR105" t="str">
            <v>2002-12-</v>
          </cell>
          <cell r="AU105" t="str">
            <v>R CAJIGAS MISC      CAJIGAS R C         1900003317</v>
          </cell>
          <cell r="AV105" t="str">
            <v>WF-BATCH</v>
          </cell>
          <cell r="AW105" t="str">
            <v>000</v>
          </cell>
          <cell r="AX105" t="str">
            <v>00</v>
          </cell>
          <cell r="AY105" t="str">
            <v>0</v>
          </cell>
          <cell r="AZ105" t="str">
            <v>FPL Fibernet</v>
          </cell>
        </row>
        <row r="106">
          <cell r="A106" t="str">
            <v>107100</v>
          </cell>
          <cell r="B106" t="str">
            <v>0382</v>
          </cell>
          <cell r="C106" t="str">
            <v>01066</v>
          </cell>
          <cell r="D106" t="str">
            <v>OMC000</v>
          </cell>
          <cell r="E106" t="str">
            <v>382000</v>
          </cell>
          <cell r="F106" t="str">
            <v>0629</v>
          </cell>
          <cell r="G106" t="str">
            <v>52450</v>
          </cell>
          <cell r="H106" t="str">
            <v>A</v>
          </cell>
          <cell r="I106" t="str">
            <v>00000041</v>
          </cell>
          <cell r="J106">
            <v>95</v>
          </cell>
          <cell r="K106">
            <v>382</v>
          </cell>
          <cell r="L106">
            <v>3219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0629</v>
          </cell>
          <cell r="R106" t="str">
            <v>52450</v>
          </cell>
          <cell r="S106" t="str">
            <v>200212</v>
          </cell>
          <cell r="T106" t="str">
            <v>SA01</v>
          </cell>
          <cell r="U106">
            <v>8.51</v>
          </cell>
          <cell r="W106">
            <v>0</v>
          </cell>
          <cell r="Y106">
            <v>0</v>
          </cell>
          <cell r="Z106">
            <v>0</v>
          </cell>
          <cell r="AA106" t="str">
            <v>BCH</v>
          </cell>
          <cell r="AB106" t="str">
            <v>450002337</v>
          </cell>
          <cell r="AC106" t="str">
            <v>PO#</v>
          </cell>
          <cell r="AE106" t="str">
            <v>S/R</v>
          </cell>
          <cell r="AI106" t="str">
            <v>PYN</v>
          </cell>
          <cell r="AJ106" t="str">
            <v>US BANK NATIONAL ASSOCIAT</v>
          </cell>
          <cell r="AK106" t="str">
            <v>VND</v>
          </cell>
          <cell r="AL106" t="str">
            <v>411881896</v>
          </cell>
          <cell r="AM106" t="str">
            <v>FAC</v>
          </cell>
          <cell r="AN106" t="str">
            <v>000</v>
          </cell>
          <cell r="AQ106" t="str">
            <v>NVD</v>
          </cell>
          <cell r="AR106" t="str">
            <v>2002-09-</v>
          </cell>
          <cell r="AU106" t="str">
            <v>4246044100408099    US BANK NATIONAL ASS1900003263</v>
          </cell>
          <cell r="AV106" t="str">
            <v>WF-BATCH</v>
          </cell>
          <cell r="AW106" t="str">
            <v>000</v>
          </cell>
          <cell r="AX106" t="str">
            <v>00</v>
          </cell>
          <cell r="AY106" t="str">
            <v>0</v>
          </cell>
          <cell r="AZ106" t="str">
            <v>FPL Fibernet</v>
          </cell>
        </row>
        <row r="107">
          <cell r="A107" t="str">
            <v>107100</v>
          </cell>
          <cell r="B107" t="str">
            <v>0382</v>
          </cell>
          <cell r="C107" t="str">
            <v>01066</v>
          </cell>
          <cell r="D107" t="str">
            <v>OMC000</v>
          </cell>
          <cell r="E107" t="str">
            <v>382000</v>
          </cell>
          <cell r="F107" t="str">
            <v>0642</v>
          </cell>
          <cell r="G107" t="str">
            <v>52450</v>
          </cell>
          <cell r="H107" t="str">
            <v>A</v>
          </cell>
          <cell r="I107" t="str">
            <v>00000041</v>
          </cell>
          <cell r="J107">
            <v>95</v>
          </cell>
          <cell r="K107">
            <v>382</v>
          </cell>
          <cell r="L107">
            <v>3219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0642</v>
          </cell>
          <cell r="R107" t="str">
            <v>52450</v>
          </cell>
          <cell r="S107" t="str">
            <v>200212</v>
          </cell>
          <cell r="T107" t="str">
            <v>SA01</v>
          </cell>
          <cell r="U107">
            <v>879.45</v>
          </cell>
          <cell r="W107">
            <v>0</v>
          </cell>
          <cell r="Y107">
            <v>0</v>
          </cell>
          <cell r="Z107">
            <v>0</v>
          </cell>
          <cell r="AA107" t="str">
            <v>BCH</v>
          </cell>
          <cell r="AB107" t="str">
            <v>450002338</v>
          </cell>
          <cell r="AC107" t="str">
            <v>PO#</v>
          </cell>
          <cell r="AE107" t="str">
            <v>S/R</v>
          </cell>
          <cell r="AI107" t="str">
            <v>PYN</v>
          </cell>
          <cell r="AJ107" t="str">
            <v>FLORIDA POWER &amp; LIGHT CO</v>
          </cell>
          <cell r="AK107" t="str">
            <v>VND</v>
          </cell>
          <cell r="AL107" t="str">
            <v>590247775</v>
          </cell>
          <cell r="AM107" t="str">
            <v>FAC</v>
          </cell>
          <cell r="AN107" t="str">
            <v>000</v>
          </cell>
          <cell r="AQ107" t="str">
            <v>NVD</v>
          </cell>
          <cell r="AR107" t="str">
            <v>2002-11-</v>
          </cell>
          <cell r="AU107" t="str">
            <v>519873-25401 DEC    FLORIDA POWER &amp; LIGH1900003272</v>
          </cell>
          <cell r="AV107" t="str">
            <v>WF-BATCH</v>
          </cell>
          <cell r="AW107" t="str">
            <v>000</v>
          </cell>
          <cell r="AX107" t="str">
            <v>00</v>
          </cell>
          <cell r="AY107" t="str">
            <v>0</v>
          </cell>
          <cell r="AZ107" t="str">
            <v>FPL Fibernet</v>
          </cell>
        </row>
        <row r="108">
          <cell r="A108" t="str">
            <v>107100</v>
          </cell>
          <cell r="B108" t="str">
            <v>0382</v>
          </cell>
          <cell r="C108" t="str">
            <v>01066</v>
          </cell>
          <cell r="D108" t="str">
            <v>OMC000</v>
          </cell>
          <cell r="E108" t="str">
            <v>382000</v>
          </cell>
          <cell r="F108" t="str">
            <v>0662</v>
          </cell>
          <cell r="G108" t="str">
            <v>52450</v>
          </cell>
          <cell r="H108" t="str">
            <v>A</v>
          </cell>
          <cell r="I108" t="str">
            <v>00000041</v>
          </cell>
          <cell r="J108">
            <v>95</v>
          </cell>
          <cell r="K108">
            <v>382</v>
          </cell>
          <cell r="L108">
            <v>3219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 t="str">
            <v>0662</v>
          </cell>
          <cell r="R108" t="str">
            <v>52450</v>
          </cell>
          <cell r="S108" t="str">
            <v>200212</v>
          </cell>
          <cell r="T108" t="str">
            <v>SA01</v>
          </cell>
          <cell r="U108">
            <v>55</v>
          </cell>
          <cell r="W108">
            <v>0</v>
          </cell>
          <cell r="Y108">
            <v>0</v>
          </cell>
          <cell r="Z108">
            <v>0</v>
          </cell>
          <cell r="AA108" t="str">
            <v>BCH</v>
          </cell>
          <cell r="AB108" t="str">
            <v>450002351</v>
          </cell>
          <cell r="AC108" t="str">
            <v>PO#</v>
          </cell>
          <cell r="AE108" t="str">
            <v>S/R</v>
          </cell>
          <cell r="AI108" t="str">
            <v>PYN</v>
          </cell>
          <cell r="AJ108" t="str">
            <v>DATA SEARCH NETWORK INC</v>
          </cell>
          <cell r="AK108" t="str">
            <v>VND</v>
          </cell>
          <cell r="AL108" t="str">
            <v>582172465</v>
          </cell>
          <cell r="AM108" t="str">
            <v>FAC</v>
          </cell>
          <cell r="AN108" t="str">
            <v>000</v>
          </cell>
          <cell r="AQ108" t="str">
            <v>NVD</v>
          </cell>
          <cell r="AR108" t="str">
            <v>2002-10-</v>
          </cell>
          <cell r="AU108" t="str">
            <v>INVOICE# 11898      DATA SEARCH NETWORK 1900003358</v>
          </cell>
          <cell r="AV108" t="str">
            <v>WF-BATCH</v>
          </cell>
          <cell r="AW108" t="str">
            <v>000</v>
          </cell>
          <cell r="AX108" t="str">
            <v>00</v>
          </cell>
          <cell r="AY108" t="str">
            <v>0</v>
          </cell>
          <cell r="AZ108" t="str">
            <v>FPL Fibernet</v>
          </cell>
        </row>
        <row r="109">
          <cell r="A109" t="str">
            <v>107100</v>
          </cell>
          <cell r="B109" t="str">
            <v>0382</v>
          </cell>
          <cell r="C109" t="str">
            <v>01066</v>
          </cell>
          <cell r="D109" t="str">
            <v>OMC000</v>
          </cell>
          <cell r="E109" t="str">
            <v>382000</v>
          </cell>
          <cell r="F109" t="str">
            <v>0662</v>
          </cell>
          <cell r="G109" t="str">
            <v>52450</v>
          </cell>
          <cell r="H109" t="str">
            <v>A</v>
          </cell>
          <cell r="I109" t="str">
            <v>00000041</v>
          </cell>
          <cell r="J109">
            <v>95</v>
          </cell>
          <cell r="K109">
            <v>382</v>
          </cell>
          <cell r="L109">
            <v>3219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0662</v>
          </cell>
          <cell r="R109" t="str">
            <v>52450</v>
          </cell>
          <cell r="S109" t="str">
            <v>200212</v>
          </cell>
          <cell r="T109" t="str">
            <v>SA01</v>
          </cell>
          <cell r="U109">
            <v>110</v>
          </cell>
          <cell r="W109">
            <v>0</v>
          </cell>
          <cell r="Y109">
            <v>0</v>
          </cell>
          <cell r="Z109">
            <v>0</v>
          </cell>
          <cell r="AA109" t="str">
            <v>BCH</v>
          </cell>
          <cell r="AB109" t="str">
            <v>450002351</v>
          </cell>
          <cell r="AC109" t="str">
            <v>PO#</v>
          </cell>
          <cell r="AE109" t="str">
            <v>S/R</v>
          </cell>
          <cell r="AI109" t="str">
            <v>PYN</v>
          </cell>
          <cell r="AJ109" t="str">
            <v>DATA SEARCH NETWORK INC</v>
          </cell>
          <cell r="AK109" t="str">
            <v>VND</v>
          </cell>
          <cell r="AL109" t="str">
            <v>582172465</v>
          </cell>
          <cell r="AM109" t="str">
            <v>FAC</v>
          </cell>
          <cell r="AN109" t="str">
            <v>000</v>
          </cell>
          <cell r="AQ109" t="str">
            <v>NVD</v>
          </cell>
          <cell r="AR109" t="str">
            <v>2002-10-</v>
          </cell>
          <cell r="AU109" t="str">
            <v>INVOICE# 11867      DATA SEARCH NETWORK 1900003356</v>
          </cell>
          <cell r="AV109" t="str">
            <v>WF-BATCH</v>
          </cell>
          <cell r="AW109" t="str">
            <v>000</v>
          </cell>
          <cell r="AX109" t="str">
            <v>00</v>
          </cell>
          <cell r="AY109" t="str">
            <v>0</v>
          </cell>
          <cell r="AZ109" t="str">
            <v>FPL Fibernet</v>
          </cell>
        </row>
        <row r="110">
          <cell r="A110" t="str">
            <v>107100</v>
          </cell>
          <cell r="B110" t="str">
            <v>0382</v>
          </cell>
          <cell r="C110" t="str">
            <v>01066</v>
          </cell>
          <cell r="D110" t="str">
            <v>OMC000</v>
          </cell>
          <cell r="E110" t="str">
            <v>382000</v>
          </cell>
          <cell r="F110" t="str">
            <v>0662</v>
          </cell>
          <cell r="G110" t="str">
            <v>52450</v>
          </cell>
          <cell r="H110" t="str">
            <v>A</v>
          </cell>
          <cell r="I110" t="str">
            <v>00000041</v>
          </cell>
          <cell r="J110">
            <v>95</v>
          </cell>
          <cell r="K110">
            <v>382</v>
          </cell>
          <cell r="L110">
            <v>3219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0662</v>
          </cell>
          <cell r="R110" t="str">
            <v>52450</v>
          </cell>
          <cell r="S110" t="str">
            <v>200212</v>
          </cell>
          <cell r="T110" t="str">
            <v>SA01</v>
          </cell>
          <cell r="U110">
            <v>110</v>
          </cell>
          <cell r="W110">
            <v>0</v>
          </cell>
          <cell r="Y110">
            <v>0</v>
          </cell>
          <cell r="Z110">
            <v>0</v>
          </cell>
          <cell r="AA110" t="str">
            <v>BCH</v>
          </cell>
          <cell r="AB110" t="str">
            <v>450002351</v>
          </cell>
          <cell r="AC110" t="str">
            <v>PO#</v>
          </cell>
          <cell r="AE110" t="str">
            <v>S/R</v>
          </cell>
          <cell r="AI110" t="str">
            <v>PYN</v>
          </cell>
          <cell r="AJ110" t="str">
            <v>DATA SEARCH NETWORK INC</v>
          </cell>
          <cell r="AK110" t="str">
            <v>VND</v>
          </cell>
          <cell r="AL110" t="str">
            <v>582172465</v>
          </cell>
          <cell r="AM110" t="str">
            <v>FAC</v>
          </cell>
          <cell r="AN110" t="str">
            <v>000</v>
          </cell>
          <cell r="AQ110" t="str">
            <v>NVD</v>
          </cell>
          <cell r="AR110" t="str">
            <v>2002-10-</v>
          </cell>
          <cell r="AU110" t="str">
            <v>INVOICE# 11882      DATA SEARCH NETWORK 1900003357</v>
          </cell>
          <cell r="AV110" t="str">
            <v>WF-BATCH</v>
          </cell>
          <cell r="AW110" t="str">
            <v>000</v>
          </cell>
          <cell r="AX110" t="str">
            <v>00</v>
          </cell>
          <cell r="AY110" t="str">
            <v>0</v>
          </cell>
          <cell r="AZ110" t="str">
            <v>FPL Fibernet</v>
          </cell>
        </row>
        <row r="111">
          <cell r="A111" t="str">
            <v>107100</v>
          </cell>
          <cell r="B111" t="str">
            <v>0382</v>
          </cell>
          <cell r="C111" t="str">
            <v>01066</v>
          </cell>
          <cell r="D111" t="str">
            <v>OMC000</v>
          </cell>
          <cell r="E111" t="str">
            <v>382000</v>
          </cell>
          <cell r="F111" t="str">
            <v>0676</v>
          </cell>
          <cell r="G111" t="str">
            <v>52450</v>
          </cell>
          <cell r="H111" t="str">
            <v>A</v>
          </cell>
          <cell r="I111" t="str">
            <v>00000041</v>
          </cell>
          <cell r="J111">
            <v>95</v>
          </cell>
          <cell r="K111">
            <v>382</v>
          </cell>
          <cell r="L111">
            <v>3219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0676</v>
          </cell>
          <cell r="R111" t="str">
            <v>52450</v>
          </cell>
          <cell r="S111" t="str">
            <v>200212</v>
          </cell>
          <cell r="T111" t="str">
            <v>SA01</v>
          </cell>
          <cell r="U111">
            <v>278.93</v>
          </cell>
          <cell r="W111">
            <v>0</v>
          </cell>
          <cell r="Y111">
            <v>0</v>
          </cell>
          <cell r="Z111">
            <v>0</v>
          </cell>
          <cell r="AA111" t="str">
            <v>BCH</v>
          </cell>
          <cell r="AB111" t="str">
            <v>450002360</v>
          </cell>
          <cell r="AC111" t="str">
            <v>PO#</v>
          </cell>
          <cell r="AE111" t="str">
            <v>S/R</v>
          </cell>
          <cell r="AI111" t="str">
            <v>PYN</v>
          </cell>
          <cell r="AJ111" t="str">
            <v>TELEPHONE TOOLS OF GEORGI</v>
          </cell>
          <cell r="AK111" t="str">
            <v>VND</v>
          </cell>
          <cell r="AL111" t="str">
            <v>621457597</v>
          </cell>
          <cell r="AM111" t="str">
            <v>FAC</v>
          </cell>
          <cell r="AN111" t="str">
            <v>000</v>
          </cell>
          <cell r="AQ111" t="str">
            <v>NVD</v>
          </cell>
          <cell r="AR111" t="str">
            <v>2002-12-</v>
          </cell>
          <cell r="AU111" t="str">
            <v>INVOICE# 21029      TELEPHONE TOOLS OF G1900003471</v>
          </cell>
          <cell r="AV111" t="str">
            <v>WF-BATCH</v>
          </cell>
          <cell r="AW111" t="str">
            <v>000</v>
          </cell>
          <cell r="AX111" t="str">
            <v>00</v>
          </cell>
          <cell r="AY111" t="str">
            <v>0</v>
          </cell>
          <cell r="AZ111" t="str">
            <v>FPL Fibernet</v>
          </cell>
        </row>
        <row r="112">
          <cell r="A112" t="str">
            <v>107100</v>
          </cell>
          <cell r="B112" t="str">
            <v>0382</v>
          </cell>
          <cell r="C112" t="str">
            <v>01066</v>
          </cell>
          <cell r="D112" t="str">
            <v>OMC000</v>
          </cell>
          <cell r="E112" t="str">
            <v>382000</v>
          </cell>
          <cell r="F112" t="str">
            <v>0695</v>
          </cell>
          <cell r="G112" t="str">
            <v>52450</v>
          </cell>
          <cell r="H112" t="str">
            <v>A</v>
          </cell>
          <cell r="I112" t="str">
            <v>00000041</v>
          </cell>
          <cell r="J112">
            <v>95</v>
          </cell>
          <cell r="K112">
            <v>382</v>
          </cell>
          <cell r="L112">
            <v>3219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0695</v>
          </cell>
          <cell r="R112" t="str">
            <v>52450</v>
          </cell>
          <cell r="S112" t="str">
            <v>200212</v>
          </cell>
          <cell r="T112" t="str">
            <v>SA01</v>
          </cell>
          <cell r="U112">
            <v>350</v>
          </cell>
          <cell r="W112">
            <v>0</v>
          </cell>
          <cell r="Y112">
            <v>0</v>
          </cell>
          <cell r="Z112">
            <v>0</v>
          </cell>
          <cell r="AA112" t="str">
            <v>BCH</v>
          </cell>
          <cell r="AB112" t="str">
            <v>450002346</v>
          </cell>
          <cell r="AC112" t="str">
            <v>PO#</v>
          </cell>
          <cell r="AE112" t="str">
            <v>S/R</v>
          </cell>
          <cell r="AI112" t="str">
            <v>PYN</v>
          </cell>
          <cell r="AJ112" t="str">
            <v>FLORIDA EAST COAST RAILWA</v>
          </cell>
          <cell r="AK112" t="str">
            <v>VND</v>
          </cell>
          <cell r="AL112" t="str">
            <v>596001115</v>
          </cell>
          <cell r="AM112" t="str">
            <v>FAC</v>
          </cell>
          <cell r="AN112" t="str">
            <v>000</v>
          </cell>
          <cell r="AQ112" t="str">
            <v>NVD</v>
          </cell>
          <cell r="AR112" t="str">
            <v>2002-12-</v>
          </cell>
          <cell r="AU112" t="str">
            <v>UTILITY CROSSING APPFLORIDA EAST COAST R1900003307</v>
          </cell>
          <cell r="AV112" t="str">
            <v>WF-BATCH</v>
          </cell>
          <cell r="AW112" t="str">
            <v>000</v>
          </cell>
          <cell r="AX112" t="str">
            <v>00</v>
          </cell>
          <cell r="AY112" t="str">
            <v>0</v>
          </cell>
          <cell r="AZ112" t="str">
            <v>FPL Fibernet</v>
          </cell>
        </row>
        <row r="113">
          <cell r="A113" t="str">
            <v>107100</v>
          </cell>
          <cell r="B113" t="str">
            <v>0382</v>
          </cell>
          <cell r="C113" t="str">
            <v>01066</v>
          </cell>
          <cell r="D113" t="str">
            <v>OMC000</v>
          </cell>
          <cell r="E113" t="str">
            <v>382000</v>
          </cell>
          <cell r="F113" t="str">
            <v>0750</v>
          </cell>
          <cell r="G113" t="str">
            <v>36000</v>
          </cell>
          <cell r="H113" t="str">
            <v>A</v>
          </cell>
          <cell r="I113" t="str">
            <v>00000041</v>
          </cell>
          <cell r="J113">
            <v>95</v>
          </cell>
          <cell r="K113">
            <v>382</v>
          </cell>
          <cell r="L113">
            <v>3219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0750</v>
          </cell>
          <cell r="R113" t="str">
            <v>36000</v>
          </cell>
          <cell r="S113" t="str">
            <v>200212</v>
          </cell>
          <cell r="T113" t="str">
            <v>PY42</v>
          </cell>
          <cell r="U113">
            <v>18.5</v>
          </cell>
          <cell r="V113" t="str">
            <v>LDB</v>
          </cell>
          <cell r="W113">
            <v>0</v>
          </cell>
          <cell r="X113" t="str">
            <v>SHR</v>
          </cell>
          <cell r="Y113">
            <v>0</v>
          </cell>
          <cell r="Z113">
            <v>0</v>
          </cell>
          <cell r="AA113" t="str">
            <v>PYP</v>
          </cell>
          <cell r="AB113" t="str">
            <v xml:space="preserve"> 0000025</v>
          </cell>
          <cell r="AC113" t="str">
            <v>PYL</v>
          </cell>
          <cell r="AD113" t="str">
            <v>004382</v>
          </cell>
          <cell r="AE113" t="str">
            <v>EMP</v>
          </cell>
          <cell r="AF113" t="str">
            <v>46869</v>
          </cell>
          <cell r="AG113" t="str">
            <v>JUL</v>
          </cell>
          <cell r="AH113" t="str">
            <v xml:space="preserve"> 000.00</v>
          </cell>
          <cell r="AI113" t="str">
            <v>BCH</v>
          </cell>
          <cell r="AJ113" t="str">
            <v>P52</v>
          </cell>
          <cell r="AK113" t="str">
            <v>CLS</v>
          </cell>
          <cell r="AL113" t="str">
            <v>R431</v>
          </cell>
          <cell r="AM113" t="str">
            <v>DTA</v>
          </cell>
          <cell r="AN113" t="str">
            <v xml:space="preserve"> 00000000000.00</v>
          </cell>
          <cell r="AO113" t="str">
            <v>DTH</v>
          </cell>
          <cell r="AP113" t="str">
            <v xml:space="preserve"> 00000000000.00</v>
          </cell>
          <cell r="AV113" t="str">
            <v>000000000</v>
          </cell>
          <cell r="AW113" t="str">
            <v>000</v>
          </cell>
          <cell r="AX113" t="str">
            <v>00</v>
          </cell>
          <cell r="AY113" t="str">
            <v>0</v>
          </cell>
          <cell r="AZ113" t="str">
            <v>FPL Fibernet</v>
          </cell>
        </row>
        <row r="114">
          <cell r="A114" t="str">
            <v>107100</v>
          </cell>
          <cell r="B114" t="str">
            <v>0382</v>
          </cell>
          <cell r="C114" t="str">
            <v>01066</v>
          </cell>
          <cell r="D114" t="str">
            <v>OMC000</v>
          </cell>
          <cell r="E114" t="str">
            <v>382000</v>
          </cell>
          <cell r="F114" t="str">
            <v>0750</v>
          </cell>
          <cell r="G114" t="str">
            <v>36000</v>
          </cell>
          <cell r="H114" t="str">
            <v>A</v>
          </cell>
          <cell r="I114" t="str">
            <v>00000041</v>
          </cell>
          <cell r="J114">
            <v>95</v>
          </cell>
          <cell r="K114">
            <v>382</v>
          </cell>
          <cell r="L114">
            <v>3219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0750</v>
          </cell>
          <cell r="R114" t="str">
            <v>36000</v>
          </cell>
          <cell r="S114" t="str">
            <v>200212</v>
          </cell>
          <cell r="T114" t="str">
            <v>PY42</v>
          </cell>
          <cell r="U114">
            <v>18.5</v>
          </cell>
          <cell r="V114" t="str">
            <v>LDB</v>
          </cell>
          <cell r="W114">
            <v>0</v>
          </cell>
          <cell r="X114" t="str">
            <v>SHR</v>
          </cell>
          <cell r="Y114">
            <v>0</v>
          </cell>
          <cell r="Z114">
            <v>0</v>
          </cell>
          <cell r="AA114" t="str">
            <v>PYP</v>
          </cell>
          <cell r="AB114" t="str">
            <v xml:space="preserve"> 0000026</v>
          </cell>
          <cell r="AC114" t="str">
            <v>PYL</v>
          </cell>
          <cell r="AD114" t="str">
            <v>004382</v>
          </cell>
          <cell r="AE114" t="str">
            <v>EMP</v>
          </cell>
          <cell r="AF114" t="str">
            <v>46869</v>
          </cell>
          <cell r="AG114" t="str">
            <v>JUL</v>
          </cell>
          <cell r="AH114" t="str">
            <v xml:space="preserve"> 000.00</v>
          </cell>
          <cell r="AI114" t="str">
            <v>BCH</v>
          </cell>
          <cell r="AJ114" t="str">
            <v>P52</v>
          </cell>
          <cell r="AK114" t="str">
            <v>CLS</v>
          </cell>
          <cell r="AL114" t="str">
            <v>R431</v>
          </cell>
          <cell r="AM114" t="str">
            <v>DTA</v>
          </cell>
          <cell r="AN114" t="str">
            <v xml:space="preserve"> 00000000000.00</v>
          </cell>
          <cell r="AO114" t="str">
            <v>DTH</v>
          </cell>
          <cell r="AP114" t="str">
            <v xml:space="preserve"> 00000000000.00</v>
          </cell>
          <cell r="AV114" t="str">
            <v>000000000</v>
          </cell>
          <cell r="AW114" t="str">
            <v>000</v>
          </cell>
          <cell r="AX114" t="str">
            <v>00</v>
          </cell>
          <cell r="AY114" t="str">
            <v>0</v>
          </cell>
          <cell r="AZ114" t="str">
            <v>FPL Fibernet</v>
          </cell>
        </row>
        <row r="115">
          <cell r="A115" t="str">
            <v>107100</v>
          </cell>
          <cell r="B115" t="str">
            <v>0382</v>
          </cell>
          <cell r="C115" t="str">
            <v>01066</v>
          </cell>
          <cell r="D115" t="str">
            <v>OMC000</v>
          </cell>
          <cell r="E115" t="str">
            <v>382000</v>
          </cell>
          <cell r="F115" t="str">
            <v>0803</v>
          </cell>
          <cell r="G115" t="str">
            <v>36000</v>
          </cell>
          <cell r="H115" t="str">
            <v>A</v>
          </cell>
          <cell r="I115" t="str">
            <v>00000041</v>
          </cell>
          <cell r="J115">
            <v>95</v>
          </cell>
          <cell r="K115">
            <v>382</v>
          </cell>
          <cell r="L115">
            <v>3219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0803</v>
          </cell>
          <cell r="R115" t="str">
            <v>36000</v>
          </cell>
          <cell r="S115" t="str">
            <v>200212</v>
          </cell>
          <cell r="T115" t="str">
            <v>PY42</v>
          </cell>
          <cell r="U115">
            <v>37.5</v>
          </cell>
          <cell r="V115" t="str">
            <v>LDB</v>
          </cell>
          <cell r="W115">
            <v>0</v>
          </cell>
          <cell r="X115" t="str">
            <v>SHR</v>
          </cell>
          <cell r="Y115">
            <v>1</v>
          </cell>
          <cell r="Z115">
            <v>1</v>
          </cell>
          <cell r="AA115" t="str">
            <v>PYP</v>
          </cell>
          <cell r="AB115" t="str">
            <v xml:space="preserve"> 0000025</v>
          </cell>
          <cell r="AC115" t="str">
            <v>PYL</v>
          </cell>
          <cell r="AD115" t="str">
            <v>004382</v>
          </cell>
          <cell r="AE115" t="str">
            <v>EMP</v>
          </cell>
          <cell r="AF115" t="str">
            <v>29440</v>
          </cell>
          <cell r="AG115" t="str">
            <v>JUL</v>
          </cell>
          <cell r="AH115" t="str">
            <v xml:space="preserve"> 000.00</v>
          </cell>
          <cell r="AI115" t="str">
            <v>BCH</v>
          </cell>
          <cell r="AJ115" t="str">
            <v>500</v>
          </cell>
          <cell r="AK115" t="str">
            <v>CLS</v>
          </cell>
          <cell r="AL115" t="str">
            <v>R449</v>
          </cell>
          <cell r="AM115" t="str">
            <v>DTA</v>
          </cell>
          <cell r="AN115" t="str">
            <v xml:space="preserve"> 00000000000.00</v>
          </cell>
          <cell r="AO115" t="str">
            <v>DTH</v>
          </cell>
          <cell r="AP115" t="str">
            <v xml:space="preserve"> 00000000000.00</v>
          </cell>
          <cell r="AV115" t="str">
            <v>000000000</v>
          </cell>
          <cell r="AW115" t="str">
            <v>000</v>
          </cell>
          <cell r="AX115" t="str">
            <v>00</v>
          </cell>
          <cell r="AY115" t="str">
            <v>0</v>
          </cell>
          <cell r="AZ115" t="str">
            <v>FPL Fibernet</v>
          </cell>
        </row>
        <row r="116">
          <cell r="A116" t="str">
            <v>107100</v>
          </cell>
          <cell r="B116" t="str">
            <v>0382</v>
          </cell>
          <cell r="C116" t="str">
            <v>01066</v>
          </cell>
          <cell r="D116" t="str">
            <v>OMC000</v>
          </cell>
          <cell r="E116" t="str">
            <v>382000</v>
          </cell>
          <cell r="F116" t="str">
            <v>0803</v>
          </cell>
          <cell r="G116" t="str">
            <v>36000</v>
          </cell>
          <cell r="H116" t="str">
            <v>A</v>
          </cell>
          <cell r="I116" t="str">
            <v>00000041</v>
          </cell>
          <cell r="J116">
            <v>95</v>
          </cell>
          <cell r="K116">
            <v>382</v>
          </cell>
          <cell r="L116">
            <v>3219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0803</v>
          </cell>
          <cell r="R116" t="str">
            <v>36000</v>
          </cell>
          <cell r="S116" t="str">
            <v>200212</v>
          </cell>
          <cell r="T116" t="str">
            <v>PY42</v>
          </cell>
          <cell r="U116">
            <v>146.15</v>
          </cell>
          <cell r="V116" t="str">
            <v>LDB</v>
          </cell>
          <cell r="W116">
            <v>0</v>
          </cell>
          <cell r="X116" t="str">
            <v>SHR</v>
          </cell>
          <cell r="Y116">
            <v>4</v>
          </cell>
          <cell r="Z116">
            <v>4</v>
          </cell>
          <cell r="AA116" t="str">
            <v>PYP</v>
          </cell>
          <cell r="AB116" t="str">
            <v xml:space="preserve"> 0000026</v>
          </cell>
          <cell r="AC116" t="str">
            <v>PYL</v>
          </cell>
          <cell r="AD116" t="str">
            <v>004382</v>
          </cell>
          <cell r="AE116" t="str">
            <v>EMP</v>
          </cell>
          <cell r="AF116" t="str">
            <v>90017</v>
          </cell>
          <cell r="AG116" t="str">
            <v>JUL</v>
          </cell>
          <cell r="AH116" t="str">
            <v xml:space="preserve"> 000.00</v>
          </cell>
          <cell r="AI116" t="str">
            <v>BCH</v>
          </cell>
          <cell r="AJ116" t="str">
            <v>500</v>
          </cell>
          <cell r="AK116" t="str">
            <v>CLS</v>
          </cell>
          <cell r="AL116" t="str">
            <v>R449</v>
          </cell>
          <cell r="AM116" t="str">
            <v>DTA</v>
          </cell>
          <cell r="AN116" t="str">
            <v xml:space="preserve"> 00000000000.00</v>
          </cell>
          <cell r="AO116" t="str">
            <v>DTH</v>
          </cell>
          <cell r="AP116" t="str">
            <v xml:space="preserve"> 00000000000.00</v>
          </cell>
          <cell r="AV116" t="str">
            <v>000000000</v>
          </cell>
          <cell r="AW116" t="str">
            <v>000</v>
          </cell>
          <cell r="AX116" t="str">
            <v>00</v>
          </cell>
          <cell r="AY116" t="str">
            <v>0</v>
          </cell>
          <cell r="AZ116" t="str">
            <v>FPL Fibernet</v>
          </cell>
        </row>
        <row r="117">
          <cell r="A117" t="str">
            <v>107100</v>
          </cell>
          <cell r="B117" t="str">
            <v>0382</v>
          </cell>
          <cell r="C117" t="str">
            <v>01066</v>
          </cell>
          <cell r="D117" t="str">
            <v>OMC000</v>
          </cell>
          <cell r="E117" t="str">
            <v>382000</v>
          </cell>
          <cell r="F117" t="str">
            <v>0803</v>
          </cell>
          <cell r="G117" t="str">
            <v>36000</v>
          </cell>
          <cell r="H117" t="str">
            <v>A</v>
          </cell>
          <cell r="I117" t="str">
            <v>00000041</v>
          </cell>
          <cell r="J117">
            <v>95</v>
          </cell>
          <cell r="K117">
            <v>382</v>
          </cell>
          <cell r="L117">
            <v>3219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 t="str">
            <v>0803</v>
          </cell>
          <cell r="R117" t="str">
            <v>36000</v>
          </cell>
          <cell r="S117" t="str">
            <v>200212</v>
          </cell>
          <cell r="T117" t="str">
            <v>PY42</v>
          </cell>
          <cell r="U117">
            <v>429.6</v>
          </cell>
          <cell r="V117" t="str">
            <v>LDB</v>
          </cell>
          <cell r="W117">
            <v>0</v>
          </cell>
          <cell r="X117" t="str">
            <v>SHR</v>
          </cell>
          <cell r="Y117">
            <v>12</v>
          </cell>
          <cell r="Z117">
            <v>12</v>
          </cell>
          <cell r="AA117" t="str">
            <v>PYP</v>
          </cell>
          <cell r="AB117" t="str">
            <v xml:space="preserve"> 0000026</v>
          </cell>
          <cell r="AC117" t="str">
            <v>PYL</v>
          </cell>
          <cell r="AD117" t="str">
            <v>004382</v>
          </cell>
          <cell r="AE117" t="str">
            <v>EMP</v>
          </cell>
          <cell r="AF117" t="str">
            <v>46869</v>
          </cell>
          <cell r="AG117" t="str">
            <v>JUL</v>
          </cell>
          <cell r="AH117" t="str">
            <v xml:space="preserve"> 000.00</v>
          </cell>
          <cell r="AI117" t="str">
            <v>BCH</v>
          </cell>
          <cell r="AJ117" t="str">
            <v>500</v>
          </cell>
          <cell r="AK117" t="str">
            <v>CLS</v>
          </cell>
          <cell r="AL117" t="str">
            <v>R431</v>
          </cell>
          <cell r="AM117" t="str">
            <v>DTA</v>
          </cell>
          <cell r="AN117" t="str">
            <v xml:space="preserve"> 00000000000.00</v>
          </cell>
          <cell r="AO117" t="str">
            <v>DTH</v>
          </cell>
          <cell r="AP117" t="str">
            <v xml:space="preserve"> 00000000000.00</v>
          </cell>
          <cell r="AV117" t="str">
            <v>000000000</v>
          </cell>
          <cell r="AW117" t="str">
            <v>000</v>
          </cell>
          <cell r="AX117" t="str">
            <v>00</v>
          </cell>
          <cell r="AY117" t="str">
            <v>0</v>
          </cell>
          <cell r="AZ117" t="str">
            <v>FPL Fibernet</v>
          </cell>
        </row>
        <row r="118">
          <cell r="A118" t="str">
            <v>107100</v>
          </cell>
          <cell r="B118" t="str">
            <v>0382</v>
          </cell>
          <cell r="C118" t="str">
            <v>01066</v>
          </cell>
          <cell r="D118" t="str">
            <v>OMC000</v>
          </cell>
          <cell r="E118" t="str">
            <v>382000</v>
          </cell>
          <cell r="F118" t="str">
            <v>0803</v>
          </cell>
          <cell r="G118" t="str">
            <v>36000</v>
          </cell>
          <cell r="H118" t="str">
            <v>A</v>
          </cell>
          <cell r="I118" t="str">
            <v>00000041</v>
          </cell>
          <cell r="J118">
            <v>95</v>
          </cell>
          <cell r="K118">
            <v>382</v>
          </cell>
          <cell r="L118">
            <v>3219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 t="str">
            <v>0803</v>
          </cell>
          <cell r="R118" t="str">
            <v>36000</v>
          </cell>
          <cell r="S118" t="str">
            <v>200212</v>
          </cell>
          <cell r="T118" t="str">
            <v>PY42</v>
          </cell>
          <cell r="U118">
            <v>876.91</v>
          </cell>
          <cell r="V118" t="str">
            <v>LDB</v>
          </cell>
          <cell r="W118">
            <v>0</v>
          </cell>
          <cell r="X118" t="str">
            <v>SHR</v>
          </cell>
          <cell r="Y118">
            <v>24</v>
          </cell>
          <cell r="Z118">
            <v>24</v>
          </cell>
          <cell r="AA118" t="str">
            <v>PYP</v>
          </cell>
          <cell r="AB118" t="str">
            <v xml:space="preserve"> 0000025</v>
          </cell>
          <cell r="AC118" t="str">
            <v>PYL</v>
          </cell>
          <cell r="AD118" t="str">
            <v>004382</v>
          </cell>
          <cell r="AE118" t="str">
            <v>EMP</v>
          </cell>
          <cell r="AF118" t="str">
            <v>90017</v>
          </cell>
          <cell r="AG118" t="str">
            <v>JUL</v>
          </cell>
          <cell r="AH118" t="str">
            <v xml:space="preserve"> 000.00</v>
          </cell>
          <cell r="AI118" t="str">
            <v>BCH</v>
          </cell>
          <cell r="AJ118" t="str">
            <v>801</v>
          </cell>
          <cell r="AK118" t="str">
            <v>CLS</v>
          </cell>
          <cell r="AL118" t="str">
            <v>R449</v>
          </cell>
          <cell r="AM118" t="str">
            <v>DTA</v>
          </cell>
          <cell r="AN118" t="str">
            <v xml:space="preserve"> 00000000000.00</v>
          </cell>
          <cell r="AO118" t="str">
            <v>DTH</v>
          </cell>
          <cell r="AP118" t="str">
            <v xml:space="preserve"> 00000000000.00</v>
          </cell>
          <cell r="AV118" t="str">
            <v>000000000</v>
          </cell>
          <cell r="AW118" t="str">
            <v>000</v>
          </cell>
          <cell r="AX118" t="str">
            <v>00</v>
          </cell>
          <cell r="AY118" t="str">
            <v>0</v>
          </cell>
          <cell r="AZ118" t="str">
            <v>FPL Fibernet</v>
          </cell>
        </row>
        <row r="119">
          <cell r="A119" t="str">
            <v>107100</v>
          </cell>
          <cell r="B119" t="str">
            <v>0382</v>
          </cell>
          <cell r="C119" t="str">
            <v>01066</v>
          </cell>
          <cell r="D119" t="str">
            <v>OMC000</v>
          </cell>
          <cell r="E119" t="str">
            <v>382000</v>
          </cell>
          <cell r="F119" t="str">
            <v>0803</v>
          </cell>
          <cell r="G119" t="str">
            <v>36000</v>
          </cell>
          <cell r="H119" t="str">
            <v>A</v>
          </cell>
          <cell r="I119" t="str">
            <v>00000041</v>
          </cell>
          <cell r="J119">
            <v>95</v>
          </cell>
          <cell r="K119">
            <v>382</v>
          </cell>
          <cell r="L119">
            <v>3219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>0803</v>
          </cell>
          <cell r="R119" t="str">
            <v>36000</v>
          </cell>
          <cell r="S119" t="str">
            <v>200212</v>
          </cell>
          <cell r="T119" t="str">
            <v>PY42</v>
          </cell>
          <cell r="U119">
            <v>900</v>
          </cell>
          <cell r="V119" t="str">
            <v>LDB</v>
          </cell>
          <cell r="W119">
            <v>0</v>
          </cell>
          <cell r="X119" t="str">
            <v>SHR</v>
          </cell>
          <cell r="Y119">
            <v>24</v>
          </cell>
          <cell r="Z119">
            <v>24</v>
          </cell>
          <cell r="AA119" t="str">
            <v>PYP</v>
          </cell>
          <cell r="AB119" t="str">
            <v xml:space="preserve"> 0000001</v>
          </cell>
          <cell r="AC119" t="str">
            <v>PYL</v>
          </cell>
          <cell r="AD119" t="str">
            <v>004382</v>
          </cell>
          <cell r="AE119" t="str">
            <v>EMP</v>
          </cell>
          <cell r="AF119" t="str">
            <v>29440</v>
          </cell>
          <cell r="AG119" t="str">
            <v>JUL</v>
          </cell>
          <cell r="AH119" t="str">
            <v xml:space="preserve"> 000.00</v>
          </cell>
          <cell r="AI119" t="str">
            <v>BCH</v>
          </cell>
          <cell r="AJ119" t="str">
            <v>801</v>
          </cell>
          <cell r="AK119" t="str">
            <v>CLS</v>
          </cell>
          <cell r="AL119" t="str">
            <v>R449</v>
          </cell>
          <cell r="AM119" t="str">
            <v>DTA</v>
          </cell>
          <cell r="AN119" t="str">
            <v xml:space="preserve"> 00000000000.00</v>
          </cell>
          <cell r="AO119" t="str">
            <v>DTH</v>
          </cell>
          <cell r="AP119" t="str">
            <v xml:space="preserve"> 00000000000.00</v>
          </cell>
          <cell r="AV119" t="str">
            <v>000000000</v>
          </cell>
          <cell r="AW119" t="str">
            <v>000</v>
          </cell>
          <cell r="AX119" t="str">
            <v>00</v>
          </cell>
          <cell r="AY119" t="str">
            <v>0</v>
          </cell>
          <cell r="AZ119" t="str">
            <v>FPL Fibernet</v>
          </cell>
        </row>
        <row r="120">
          <cell r="A120" t="str">
            <v>107100</v>
          </cell>
          <cell r="B120" t="str">
            <v>0382</v>
          </cell>
          <cell r="C120" t="str">
            <v>01066</v>
          </cell>
          <cell r="D120" t="str">
            <v>OMC000</v>
          </cell>
          <cell r="E120" t="str">
            <v>382000</v>
          </cell>
          <cell r="F120" t="str">
            <v>0803</v>
          </cell>
          <cell r="G120" t="str">
            <v>36000</v>
          </cell>
          <cell r="H120" t="str">
            <v>A</v>
          </cell>
          <cell r="I120" t="str">
            <v>00000041</v>
          </cell>
          <cell r="J120">
            <v>95</v>
          </cell>
          <cell r="K120">
            <v>382</v>
          </cell>
          <cell r="L120">
            <v>3219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0803</v>
          </cell>
          <cell r="R120" t="str">
            <v>36000</v>
          </cell>
          <cell r="S120" t="str">
            <v>200212</v>
          </cell>
          <cell r="T120" t="str">
            <v>PY42</v>
          </cell>
          <cell r="U120">
            <v>1012.5</v>
          </cell>
          <cell r="V120" t="str">
            <v>LDB</v>
          </cell>
          <cell r="W120">
            <v>0</v>
          </cell>
          <cell r="X120" t="str">
            <v>SHR</v>
          </cell>
          <cell r="Y120">
            <v>27</v>
          </cell>
          <cell r="Z120">
            <v>27</v>
          </cell>
          <cell r="AA120" t="str">
            <v>PYP</v>
          </cell>
          <cell r="AB120" t="str">
            <v xml:space="preserve"> 0000026</v>
          </cell>
          <cell r="AC120" t="str">
            <v>PYL</v>
          </cell>
          <cell r="AD120" t="str">
            <v>004382</v>
          </cell>
          <cell r="AE120" t="str">
            <v>EMP</v>
          </cell>
          <cell r="AF120" t="str">
            <v>29440</v>
          </cell>
          <cell r="AG120" t="str">
            <v>JUL</v>
          </cell>
          <cell r="AH120" t="str">
            <v xml:space="preserve"> 000.00</v>
          </cell>
          <cell r="AI120" t="str">
            <v>BCH</v>
          </cell>
          <cell r="AJ120" t="str">
            <v>801</v>
          </cell>
          <cell r="AK120" t="str">
            <v>CLS</v>
          </cell>
          <cell r="AL120" t="str">
            <v>R449</v>
          </cell>
          <cell r="AM120" t="str">
            <v>DTA</v>
          </cell>
          <cell r="AN120" t="str">
            <v xml:space="preserve"> 00000000000.00</v>
          </cell>
          <cell r="AO120" t="str">
            <v>DTH</v>
          </cell>
          <cell r="AP120" t="str">
            <v xml:space="preserve"> 00000000000.00</v>
          </cell>
          <cell r="AV120" t="str">
            <v>000000000</v>
          </cell>
          <cell r="AW120" t="str">
            <v>000</v>
          </cell>
          <cell r="AX120" t="str">
            <v>00</v>
          </cell>
          <cell r="AY120" t="str">
            <v>0</v>
          </cell>
          <cell r="AZ120" t="str">
            <v>FPL Fibernet</v>
          </cell>
        </row>
        <row r="121">
          <cell r="A121" t="str">
            <v>107100</v>
          </cell>
          <cell r="B121" t="str">
            <v>0382</v>
          </cell>
          <cell r="C121" t="str">
            <v>01066</v>
          </cell>
          <cell r="D121" t="str">
            <v>OMC000</v>
          </cell>
          <cell r="E121" t="str">
            <v>382000</v>
          </cell>
          <cell r="F121" t="str">
            <v>0803</v>
          </cell>
          <cell r="G121" t="str">
            <v>36000</v>
          </cell>
          <cell r="H121" t="str">
            <v>A</v>
          </cell>
          <cell r="I121" t="str">
            <v>00000041</v>
          </cell>
          <cell r="J121">
            <v>95</v>
          </cell>
          <cell r="K121">
            <v>382</v>
          </cell>
          <cell r="L121">
            <v>3219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0803</v>
          </cell>
          <cell r="R121" t="str">
            <v>36000</v>
          </cell>
          <cell r="S121" t="str">
            <v>200212</v>
          </cell>
          <cell r="T121" t="str">
            <v>PY42</v>
          </cell>
          <cell r="U121">
            <v>1145.5999999999999</v>
          </cell>
          <cell r="V121" t="str">
            <v>LDB</v>
          </cell>
          <cell r="W121">
            <v>0</v>
          </cell>
          <cell r="X121" t="str">
            <v>SHR</v>
          </cell>
          <cell r="Y121">
            <v>32</v>
          </cell>
          <cell r="Z121">
            <v>32</v>
          </cell>
          <cell r="AA121" t="str">
            <v>PYP</v>
          </cell>
          <cell r="AB121" t="str">
            <v xml:space="preserve"> 0000001</v>
          </cell>
          <cell r="AC121" t="str">
            <v>PYL</v>
          </cell>
          <cell r="AD121" t="str">
            <v>004382</v>
          </cell>
          <cell r="AE121" t="str">
            <v>EMP</v>
          </cell>
          <cell r="AF121" t="str">
            <v>46869</v>
          </cell>
          <cell r="AG121" t="str">
            <v>JUL</v>
          </cell>
          <cell r="AH121" t="str">
            <v xml:space="preserve"> 000.00</v>
          </cell>
          <cell r="AI121" t="str">
            <v>BCH</v>
          </cell>
          <cell r="AJ121" t="str">
            <v>801</v>
          </cell>
          <cell r="AK121" t="str">
            <v>CLS</v>
          </cell>
          <cell r="AL121" t="str">
            <v>R431</v>
          </cell>
          <cell r="AM121" t="str">
            <v>DTA</v>
          </cell>
          <cell r="AN121" t="str">
            <v xml:space="preserve"> 00000000000.00</v>
          </cell>
          <cell r="AO121" t="str">
            <v>DTH</v>
          </cell>
          <cell r="AP121" t="str">
            <v xml:space="preserve"> 00000000000.00</v>
          </cell>
          <cell r="AV121" t="str">
            <v>000000000</v>
          </cell>
          <cell r="AW121" t="str">
            <v>000</v>
          </cell>
          <cell r="AX121" t="str">
            <v>00</v>
          </cell>
          <cell r="AY121" t="str">
            <v>0</v>
          </cell>
          <cell r="AZ121" t="str">
            <v>FPL Fibernet</v>
          </cell>
        </row>
        <row r="122">
          <cell r="A122" t="str">
            <v>107100</v>
          </cell>
          <cell r="B122" t="str">
            <v>0382</v>
          </cell>
          <cell r="C122" t="str">
            <v>01066</v>
          </cell>
          <cell r="D122" t="str">
            <v>OMC000</v>
          </cell>
          <cell r="E122" t="str">
            <v>382000</v>
          </cell>
          <cell r="F122" t="str">
            <v>0803</v>
          </cell>
          <cell r="G122" t="str">
            <v>36000</v>
          </cell>
          <cell r="H122" t="str">
            <v>A</v>
          </cell>
          <cell r="I122" t="str">
            <v>00000041</v>
          </cell>
          <cell r="J122">
            <v>95</v>
          </cell>
          <cell r="K122">
            <v>382</v>
          </cell>
          <cell r="L122">
            <v>3219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 t="str">
            <v>0803</v>
          </cell>
          <cell r="R122" t="str">
            <v>36000</v>
          </cell>
          <cell r="S122" t="str">
            <v>200212</v>
          </cell>
          <cell r="T122" t="str">
            <v>PY42</v>
          </cell>
          <cell r="U122">
            <v>1360.4</v>
          </cell>
          <cell r="V122" t="str">
            <v>LDB</v>
          </cell>
          <cell r="W122">
            <v>0</v>
          </cell>
          <cell r="X122" t="str">
            <v>SHR</v>
          </cell>
          <cell r="Y122">
            <v>38</v>
          </cell>
          <cell r="Z122">
            <v>38</v>
          </cell>
          <cell r="AA122" t="str">
            <v>PYP</v>
          </cell>
          <cell r="AB122" t="str">
            <v xml:space="preserve"> 0000025</v>
          </cell>
          <cell r="AC122" t="str">
            <v>PYL</v>
          </cell>
          <cell r="AD122" t="str">
            <v>004382</v>
          </cell>
          <cell r="AE122" t="str">
            <v>EMP</v>
          </cell>
          <cell r="AF122" t="str">
            <v>46869</v>
          </cell>
          <cell r="AG122" t="str">
            <v>JUL</v>
          </cell>
          <cell r="AH122" t="str">
            <v xml:space="preserve"> 000.00</v>
          </cell>
          <cell r="AI122" t="str">
            <v>BCH</v>
          </cell>
          <cell r="AJ122" t="str">
            <v>801</v>
          </cell>
          <cell r="AK122" t="str">
            <v>CLS</v>
          </cell>
          <cell r="AL122" t="str">
            <v>R431</v>
          </cell>
          <cell r="AM122" t="str">
            <v>DTA</v>
          </cell>
          <cell r="AN122" t="str">
            <v xml:space="preserve"> 00000000000.00</v>
          </cell>
          <cell r="AO122" t="str">
            <v>DTH</v>
          </cell>
          <cell r="AP122" t="str">
            <v xml:space="preserve"> 00000000000.00</v>
          </cell>
          <cell r="AV122" t="str">
            <v>000000000</v>
          </cell>
          <cell r="AW122" t="str">
            <v>000</v>
          </cell>
          <cell r="AX122" t="str">
            <v>00</v>
          </cell>
          <cell r="AY122" t="str">
            <v>0</v>
          </cell>
          <cell r="AZ122" t="str">
            <v>FPL Fibernet</v>
          </cell>
        </row>
        <row r="123">
          <cell r="A123" t="str">
            <v>107100</v>
          </cell>
          <cell r="B123" t="str">
            <v>0382</v>
          </cell>
          <cell r="C123" t="str">
            <v>01066</v>
          </cell>
          <cell r="D123" t="str">
            <v>OMC000</v>
          </cell>
          <cell r="E123" t="str">
            <v>382000</v>
          </cell>
          <cell r="F123" t="str">
            <v>0803</v>
          </cell>
          <cell r="G123" t="str">
            <v>36000</v>
          </cell>
          <cell r="H123" t="str">
            <v>A</v>
          </cell>
          <cell r="I123" t="str">
            <v>00000041</v>
          </cell>
          <cell r="J123">
            <v>95</v>
          </cell>
          <cell r="K123">
            <v>382</v>
          </cell>
          <cell r="L123">
            <v>3219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 t="str">
            <v>0803</v>
          </cell>
          <cell r="R123" t="str">
            <v>36000</v>
          </cell>
          <cell r="S123" t="str">
            <v>200212</v>
          </cell>
          <cell r="T123" t="str">
            <v>PY42</v>
          </cell>
          <cell r="U123">
            <v>1500</v>
          </cell>
          <cell r="V123" t="str">
            <v>LDB</v>
          </cell>
          <cell r="W123">
            <v>0</v>
          </cell>
          <cell r="X123" t="str">
            <v>SHR</v>
          </cell>
          <cell r="Y123">
            <v>40</v>
          </cell>
          <cell r="Z123">
            <v>40</v>
          </cell>
          <cell r="AA123" t="str">
            <v>PYP</v>
          </cell>
          <cell r="AB123" t="str">
            <v xml:space="preserve"> 0000026</v>
          </cell>
          <cell r="AC123" t="str">
            <v>PYL</v>
          </cell>
          <cell r="AD123" t="str">
            <v>004382</v>
          </cell>
          <cell r="AE123" t="str">
            <v>EMP</v>
          </cell>
          <cell r="AF123" t="str">
            <v>29440</v>
          </cell>
          <cell r="AG123" t="str">
            <v>JUL</v>
          </cell>
          <cell r="AH123" t="str">
            <v xml:space="preserve"> 000.00</v>
          </cell>
          <cell r="AI123" t="str">
            <v>BCH</v>
          </cell>
          <cell r="AJ123" t="str">
            <v>500</v>
          </cell>
          <cell r="AK123" t="str">
            <v>CLS</v>
          </cell>
          <cell r="AL123" t="str">
            <v>R449</v>
          </cell>
          <cell r="AM123" t="str">
            <v>DTA</v>
          </cell>
          <cell r="AN123" t="str">
            <v xml:space="preserve"> 00000000000.00</v>
          </cell>
          <cell r="AO123" t="str">
            <v>DTH</v>
          </cell>
          <cell r="AP123" t="str">
            <v xml:space="preserve"> 00000000000.00</v>
          </cell>
          <cell r="AV123" t="str">
            <v>000000000</v>
          </cell>
          <cell r="AW123" t="str">
            <v>000</v>
          </cell>
          <cell r="AX123" t="str">
            <v>00</v>
          </cell>
          <cell r="AY123" t="str">
            <v>0</v>
          </cell>
          <cell r="AZ123" t="str">
            <v>FPL Fibernet</v>
          </cell>
        </row>
        <row r="124">
          <cell r="A124" t="str">
            <v>107100</v>
          </cell>
          <cell r="B124" t="str">
            <v>0382</v>
          </cell>
          <cell r="C124" t="str">
            <v>01066</v>
          </cell>
          <cell r="D124" t="str">
            <v>OMC000</v>
          </cell>
          <cell r="E124" t="str">
            <v>382000</v>
          </cell>
          <cell r="F124" t="str">
            <v>0803</v>
          </cell>
          <cell r="G124" t="str">
            <v>36000</v>
          </cell>
          <cell r="H124" t="str">
            <v>A</v>
          </cell>
          <cell r="I124" t="str">
            <v>00000041</v>
          </cell>
          <cell r="J124">
            <v>95</v>
          </cell>
          <cell r="K124">
            <v>382</v>
          </cell>
          <cell r="L124">
            <v>3219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0803</v>
          </cell>
          <cell r="R124" t="str">
            <v>36000</v>
          </cell>
          <cell r="S124" t="str">
            <v>200212</v>
          </cell>
          <cell r="T124" t="str">
            <v>PY42</v>
          </cell>
          <cell r="U124">
            <v>1987.5</v>
          </cell>
          <cell r="V124" t="str">
            <v>LDB</v>
          </cell>
          <cell r="W124">
            <v>0</v>
          </cell>
          <cell r="X124" t="str">
            <v>SHR</v>
          </cell>
          <cell r="Y124">
            <v>53</v>
          </cell>
          <cell r="Z124">
            <v>53</v>
          </cell>
          <cell r="AA124" t="str">
            <v>PYP</v>
          </cell>
          <cell r="AB124" t="str">
            <v xml:space="preserve"> 0000025</v>
          </cell>
          <cell r="AC124" t="str">
            <v>PYL</v>
          </cell>
          <cell r="AD124" t="str">
            <v>004382</v>
          </cell>
          <cell r="AE124" t="str">
            <v>EMP</v>
          </cell>
          <cell r="AF124" t="str">
            <v>29440</v>
          </cell>
          <cell r="AG124" t="str">
            <v>JUL</v>
          </cell>
          <cell r="AH124" t="str">
            <v xml:space="preserve"> 000.00</v>
          </cell>
          <cell r="AI124" t="str">
            <v>BCH</v>
          </cell>
          <cell r="AJ124" t="str">
            <v>801</v>
          </cell>
          <cell r="AK124" t="str">
            <v>CLS</v>
          </cell>
          <cell r="AL124" t="str">
            <v>R449</v>
          </cell>
          <cell r="AM124" t="str">
            <v>DTA</v>
          </cell>
          <cell r="AN124" t="str">
            <v xml:space="preserve"> 00000000000.00</v>
          </cell>
          <cell r="AO124" t="str">
            <v>DTH</v>
          </cell>
          <cell r="AP124" t="str">
            <v xml:space="preserve"> 00000000000.00</v>
          </cell>
          <cell r="AV124" t="str">
            <v>000000000</v>
          </cell>
          <cell r="AW124" t="str">
            <v>000</v>
          </cell>
          <cell r="AX124" t="str">
            <v>00</v>
          </cell>
          <cell r="AY124" t="str">
            <v>0</v>
          </cell>
          <cell r="AZ124" t="str">
            <v>FPL Fibernet</v>
          </cell>
        </row>
        <row r="125">
          <cell r="A125" t="str">
            <v>107100</v>
          </cell>
          <cell r="B125" t="str">
            <v>0382</v>
          </cell>
          <cell r="C125" t="str">
            <v>01066</v>
          </cell>
          <cell r="D125" t="str">
            <v>OMC000</v>
          </cell>
          <cell r="E125" t="str">
            <v>382000</v>
          </cell>
          <cell r="F125" t="str">
            <v>0803</v>
          </cell>
          <cell r="G125" t="str">
            <v>36000</v>
          </cell>
          <cell r="H125" t="str">
            <v>A</v>
          </cell>
          <cell r="I125" t="str">
            <v>00000041</v>
          </cell>
          <cell r="J125">
            <v>95</v>
          </cell>
          <cell r="K125">
            <v>382</v>
          </cell>
          <cell r="L125">
            <v>3219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 t="str">
            <v>0803</v>
          </cell>
          <cell r="R125" t="str">
            <v>36000</v>
          </cell>
          <cell r="S125" t="str">
            <v>200212</v>
          </cell>
          <cell r="T125" t="str">
            <v>PY42</v>
          </cell>
          <cell r="U125">
            <v>2046.1</v>
          </cell>
          <cell r="V125" t="str">
            <v>LDB</v>
          </cell>
          <cell r="W125">
            <v>0</v>
          </cell>
          <cell r="X125" t="str">
            <v>SHR</v>
          </cell>
          <cell r="Y125">
            <v>56</v>
          </cell>
          <cell r="Z125">
            <v>56</v>
          </cell>
          <cell r="AA125" t="str">
            <v>PYP</v>
          </cell>
          <cell r="AB125" t="str">
            <v xml:space="preserve"> 0000001</v>
          </cell>
          <cell r="AC125" t="str">
            <v>PYL</v>
          </cell>
          <cell r="AD125" t="str">
            <v>004382</v>
          </cell>
          <cell r="AE125" t="str">
            <v>EMP</v>
          </cell>
          <cell r="AF125" t="str">
            <v>90017</v>
          </cell>
          <cell r="AG125" t="str">
            <v>JUL</v>
          </cell>
          <cell r="AH125" t="str">
            <v xml:space="preserve"> 000.00</v>
          </cell>
          <cell r="AI125" t="str">
            <v>BCH</v>
          </cell>
          <cell r="AJ125" t="str">
            <v>801</v>
          </cell>
          <cell r="AK125" t="str">
            <v>CLS</v>
          </cell>
          <cell r="AL125" t="str">
            <v>R449</v>
          </cell>
          <cell r="AM125" t="str">
            <v>DTA</v>
          </cell>
          <cell r="AN125" t="str">
            <v xml:space="preserve"> 00000000000.00</v>
          </cell>
          <cell r="AO125" t="str">
            <v>DTH</v>
          </cell>
          <cell r="AP125" t="str">
            <v xml:space="preserve"> 00000000000.00</v>
          </cell>
          <cell r="AV125" t="str">
            <v>000000000</v>
          </cell>
          <cell r="AW125" t="str">
            <v>000</v>
          </cell>
          <cell r="AX125" t="str">
            <v>00</v>
          </cell>
          <cell r="AY125" t="str">
            <v>0</v>
          </cell>
          <cell r="AZ125" t="str">
            <v>FPL Fibernet</v>
          </cell>
        </row>
        <row r="126">
          <cell r="A126" t="str">
            <v>107100</v>
          </cell>
          <cell r="B126" t="str">
            <v>0382</v>
          </cell>
          <cell r="C126" t="str">
            <v>01066</v>
          </cell>
          <cell r="D126" t="str">
            <v>OMC000</v>
          </cell>
          <cell r="E126" t="str">
            <v>382000</v>
          </cell>
          <cell r="F126" t="str">
            <v>0803</v>
          </cell>
          <cell r="G126" t="str">
            <v>36000</v>
          </cell>
          <cell r="H126" t="str">
            <v>A</v>
          </cell>
          <cell r="I126" t="str">
            <v>00000041</v>
          </cell>
          <cell r="J126">
            <v>95</v>
          </cell>
          <cell r="K126">
            <v>382</v>
          </cell>
          <cell r="L126">
            <v>3219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0803</v>
          </cell>
          <cell r="R126" t="str">
            <v>36000</v>
          </cell>
          <cell r="S126" t="str">
            <v>200212</v>
          </cell>
          <cell r="T126" t="str">
            <v>PY42</v>
          </cell>
          <cell r="U126">
            <v>2811.2</v>
          </cell>
          <cell r="V126" t="str">
            <v>LDB</v>
          </cell>
          <cell r="W126">
            <v>0</v>
          </cell>
          <cell r="X126" t="str">
            <v>SHR</v>
          </cell>
          <cell r="Y126">
            <v>64</v>
          </cell>
          <cell r="Z126">
            <v>64</v>
          </cell>
          <cell r="AA126" t="str">
            <v>PYP</v>
          </cell>
          <cell r="AB126" t="str">
            <v xml:space="preserve"> 0000001</v>
          </cell>
          <cell r="AC126" t="str">
            <v>PYL</v>
          </cell>
          <cell r="AD126" t="str">
            <v>003054</v>
          </cell>
          <cell r="AE126" t="str">
            <v>EMP</v>
          </cell>
          <cell r="AF126" t="str">
            <v>70702</v>
          </cell>
          <cell r="AG126" t="str">
            <v>JUL</v>
          </cell>
          <cell r="AH126" t="str">
            <v xml:space="preserve"> 000.00</v>
          </cell>
          <cell r="AI126" t="str">
            <v>BCH</v>
          </cell>
          <cell r="AJ126" t="str">
            <v>801</v>
          </cell>
          <cell r="AK126" t="str">
            <v>CLS</v>
          </cell>
          <cell r="AL126" t="str">
            <v>R513</v>
          </cell>
          <cell r="AM126" t="str">
            <v>DTA</v>
          </cell>
          <cell r="AN126" t="str">
            <v xml:space="preserve"> 00000000000.00</v>
          </cell>
          <cell r="AO126" t="str">
            <v>DTH</v>
          </cell>
          <cell r="AP126" t="str">
            <v xml:space="preserve"> 00000000000.00</v>
          </cell>
          <cell r="AV126" t="str">
            <v>000000000</v>
          </cell>
          <cell r="AW126" t="str">
            <v>000</v>
          </cell>
          <cell r="AX126" t="str">
            <v>00</v>
          </cell>
          <cell r="AY126" t="str">
            <v>0</v>
          </cell>
          <cell r="AZ126" t="str">
            <v>FPL Fibernet</v>
          </cell>
        </row>
        <row r="127">
          <cell r="A127" t="str">
            <v>107100</v>
          </cell>
          <cell r="B127" t="str">
            <v>0382</v>
          </cell>
          <cell r="C127" t="str">
            <v>01066</v>
          </cell>
          <cell r="D127" t="str">
            <v>OMC000</v>
          </cell>
          <cell r="E127" t="str">
            <v>382000</v>
          </cell>
          <cell r="F127" t="str">
            <v>0803</v>
          </cell>
          <cell r="G127" t="str">
            <v>36000</v>
          </cell>
          <cell r="H127" t="str">
            <v>A</v>
          </cell>
          <cell r="I127" t="str">
            <v>00000041</v>
          </cell>
          <cell r="J127">
            <v>95</v>
          </cell>
          <cell r="K127">
            <v>382</v>
          </cell>
          <cell r="L127">
            <v>3219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 t="str">
            <v>0803</v>
          </cell>
          <cell r="R127" t="str">
            <v>36000</v>
          </cell>
          <cell r="S127" t="str">
            <v>200212</v>
          </cell>
          <cell r="T127" t="str">
            <v>PY42</v>
          </cell>
          <cell r="U127">
            <v>3514</v>
          </cell>
          <cell r="V127" t="str">
            <v>LDB</v>
          </cell>
          <cell r="W127">
            <v>0</v>
          </cell>
          <cell r="X127" t="str">
            <v>SHR</v>
          </cell>
          <cell r="Y127">
            <v>80</v>
          </cell>
          <cell r="Z127">
            <v>80</v>
          </cell>
          <cell r="AA127" t="str">
            <v>PYP</v>
          </cell>
          <cell r="AB127" t="str">
            <v xml:space="preserve"> 0000026</v>
          </cell>
          <cell r="AC127" t="str">
            <v>PYL</v>
          </cell>
          <cell r="AD127" t="str">
            <v>003054</v>
          </cell>
          <cell r="AE127" t="str">
            <v>EMP</v>
          </cell>
          <cell r="AF127" t="str">
            <v>70702</v>
          </cell>
          <cell r="AG127" t="str">
            <v>JUL</v>
          </cell>
          <cell r="AH127" t="str">
            <v xml:space="preserve"> 000.00</v>
          </cell>
          <cell r="AI127" t="str">
            <v>BCH</v>
          </cell>
          <cell r="AJ127" t="str">
            <v>801</v>
          </cell>
          <cell r="AK127" t="str">
            <v>CLS</v>
          </cell>
          <cell r="AL127" t="str">
            <v>R513</v>
          </cell>
          <cell r="AM127" t="str">
            <v>DTA</v>
          </cell>
          <cell r="AN127" t="str">
            <v xml:space="preserve"> 00000000000.00</v>
          </cell>
          <cell r="AO127" t="str">
            <v>DTH</v>
          </cell>
          <cell r="AP127" t="str">
            <v xml:space="preserve"> 00000000000.00</v>
          </cell>
          <cell r="AV127" t="str">
            <v>000000000</v>
          </cell>
          <cell r="AW127" t="str">
            <v>000</v>
          </cell>
          <cell r="AX127" t="str">
            <v>00</v>
          </cell>
          <cell r="AY127" t="str">
            <v>0</v>
          </cell>
          <cell r="AZ127" t="str">
            <v>FPL Fibernet</v>
          </cell>
        </row>
        <row r="128">
          <cell r="A128" t="str">
            <v>107100</v>
          </cell>
          <cell r="B128" t="str">
            <v>0382</v>
          </cell>
          <cell r="C128" t="str">
            <v>01066</v>
          </cell>
          <cell r="D128" t="str">
            <v>OMC000</v>
          </cell>
          <cell r="E128" t="str">
            <v>382000</v>
          </cell>
          <cell r="F128" t="str">
            <v>0803</v>
          </cell>
          <cell r="G128" t="str">
            <v>36000</v>
          </cell>
          <cell r="H128" t="str">
            <v>A</v>
          </cell>
          <cell r="I128" t="str">
            <v>00000041</v>
          </cell>
          <cell r="J128">
            <v>95</v>
          </cell>
          <cell r="K128">
            <v>382</v>
          </cell>
          <cell r="L128">
            <v>3219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 t="str">
            <v>0803</v>
          </cell>
          <cell r="R128" t="str">
            <v>36000</v>
          </cell>
          <cell r="S128" t="str">
            <v>200212</v>
          </cell>
          <cell r="T128" t="str">
            <v>PY42</v>
          </cell>
          <cell r="U128">
            <v>-0.02</v>
          </cell>
          <cell r="V128" t="str">
            <v>LDB</v>
          </cell>
          <cell r="W128">
            <v>0</v>
          </cell>
          <cell r="X128" t="str">
            <v>SHR</v>
          </cell>
          <cell r="Y128">
            <v>0</v>
          </cell>
          <cell r="Z128">
            <v>0</v>
          </cell>
          <cell r="AA128" t="str">
            <v>PYP</v>
          </cell>
          <cell r="AB128" t="str">
            <v xml:space="preserve"> 0000026</v>
          </cell>
          <cell r="AC128" t="str">
            <v>PYL</v>
          </cell>
          <cell r="AD128" t="str">
            <v>004382</v>
          </cell>
          <cell r="AE128" t="str">
            <v>EMP</v>
          </cell>
          <cell r="AF128" t="str">
            <v>90017</v>
          </cell>
          <cell r="AG128" t="str">
            <v>JUL</v>
          </cell>
          <cell r="AH128" t="str">
            <v xml:space="preserve"> 000.00</v>
          </cell>
          <cell r="AI128" t="str">
            <v>BCH</v>
          </cell>
          <cell r="AJ128" t="str">
            <v>801</v>
          </cell>
          <cell r="AK128" t="str">
            <v>CLS</v>
          </cell>
          <cell r="AL128" t="str">
            <v>R449</v>
          </cell>
          <cell r="AM128" t="str">
            <v>DTA</v>
          </cell>
          <cell r="AN128" t="str">
            <v xml:space="preserve"> 00000000000.00</v>
          </cell>
          <cell r="AO128" t="str">
            <v>DTH</v>
          </cell>
          <cell r="AP128" t="str">
            <v xml:space="preserve"> 00000000000.00</v>
          </cell>
          <cell r="AV128" t="str">
            <v>000000000</v>
          </cell>
          <cell r="AW128" t="str">
            <v>000</v>
          </cell>
          <cell r="AX128" t="str">
            <v>00</v>
          </cell>
          <cell r="AY128" t="str">
            <v>0</v>
          </cell>
          <cell r="AZ128" t="str">
            <v>FPL Fibernet</v>
          </cell>
        </row>
        <row r="129">
          <cell r="A129" t="str">
            <v>107100</v>
          </cell>
          <cell r="B129" t="str">
            <v>0382</v>
          </cell>
          <cell r="C129" t="str">
            <v>01066</v>
          </cell>
          <cell r="D129" t="str">
            <v>OMC000</v>
          </cell>
          <cell r="E129" t="str">
            <v>382000</v>
          </cell>
          <cell r="F129" t="str">
            <v>0803</v>
          </cell>
          <cell r="G129" t="str">
            <v>36000</v>
          </cell>
          <cell r="H129" t="str">
            <v>A</v>
          </cell>
          <cell r="I129" t="str">
            <v>00000041</v>
          </cell>
          <cell r="J129">
            <v>95</v>
          </cell>
          <cell r="K129">
            <v>382</v>
          </cell>
          <cell r="L129">
            <v>3219</v>
          </cell>
          <cell r="M129">
            <v>300</v>
          </cell>
          <cell r="N129">
            <v>0</v>
          </cell>
          <cell r="O129">
            <v>0</v>
          </cell>
          <cell r="P129">
            <v>300</v>
          </cell>
          <cell r="Q129" t="str">
            <v>0803</v>
          </cell>
          <cell r="R129" t="str">
            <v>36000</v>
          </cell>
          <cell r="S129" t="str">
            <v>200212</v>
          </cell>
          <cell r="T129" t="str">
            <v>PY42</v>
          </cell>
          <cell r="U129">
            <v>2547.65</v>
          </cell>
          <cell r="V129" t="str">
            <v>LDB</v>
          </cell>
          <cell r="W129">
            <v>0</v>
          </cell>
          <cell r="X129" t="str">
            <v>SHR</v>
          </cell>
          <cell r="Y129">
            <v>58</v>
          </cell>
          <cell r="Z129">
            <v>58</v>
          </cell>
          <cell r="AA129" t="str">
            <v>PYP</v>
          </cell>
          <cell r="AB129" t="str">
            <v xml:space="preserve"> 0000025</v>
          </cell>
          <cell r="AC129" t="str">
            <v>PYL</v>
          </cell>
          <cell r="AD129" t="str">
            <v>003054</v>
          </cell>
          <cell r="AE129" t="str">
            <v>EMP</v>
          </cell>
          <cell r="AF129" t="str">
            <v>70702</v>
          </cell>
          <cell r="AG129" t="str">
            <v>JUL</v>
          </cell>
          <cell r="AH129" t="str">
            <v xml:space="preserve"> 000.00</v>
          </cell>
          <cell r="AI129" t="str">
            <v>BCH</v>
          </cell>
          <cell r="AJ129" t="str">
            <v>500</v>
          </cell>
          <cell r="AK129" t="str">
            <v>CLS</v>
          </cell>
          <cell r="AL129" t="str">
            <v>R513</v>
          </cell>
          <cell r="AM129" t="str">
            <v>DTA</v>
          </cell>
          <cell r="AN129" t="str">
            <v xml:space="preserve"> 00000000000.00</v>
          </cell>
          <cell r="AO129" t="str">
            <v>DTH</v>
          </cell>
          <cell r="AP129" t="str">
            <v xml:space="preserve"> 00000000000.00</v>
          </cell>
          <cell r="AV129" t="str">
            <v>000000000</v>
          </cell>
          <cell r="AW129" t="str">
            <v>000</v>
          </cell>
          <cell r="AX129" t="str">
            <v>00</v>
          </cell>
          <cell r="AY129" t="str">
            <v>0</v>
          </cell>
          <cell r="AZ129" t="str">
            <v>FPL Fibernet</v>
          </cell>
        </row>
        <row r="130">
          <cell r="A130" t="str">
            <v>107100</v>
          </cell>
          <cell r="B130" t="str">
            <v>0382</v>
          </cell>
          <cell r="C130" t="str">
            <v>01066</v>
          </cell>
          <cell r="D130" t="str">
            <v>OMC000</v>
          </cell>
          <cell r="E130" t="str">
            <v>382000</v>
          </cell>
          <cell r="F130" t="str">
            <v>0814</v>
          </cell>
          <cell r="G130" t="str">
            <v>52450</v>
          </cell>
          <cell r="H130" t="str">
            <v>A</v>
          </cell>
          <cell r="I130" t="str">
            <v>00000041</v>
          </cell>
          <cell r="J130">
            <v>95</v>
          </cell>
          <cell r="K130">
            <v>382</v>
          </cell>
          <cell r="L130">
            <v>3219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0814</v>
          </cell>
          <cell r="R130" t="str">
            <v>52450</v>
          </cell>
          <cell r="S130" t="str">
            <v>200212</v>
          </cell>
          <cell r="T130" t="str">
            <v>SA01</v>
          </cell>
          <cell r="U130">
            <v>32.729999999999997</v>
          </cell>
          <cell r="W130">
            <v>0</v>
          </cell>
          <cell r="Y130">
            <v>0</v>
          </cell>
          <cell r="Z130">
            <v>0</v>
          </cell>
          <cell r="AA130" t="str">
            <v>BCH</v>
          </cell>
          <cell r="AB130" t="str">
            <v>450002343</v>
          </cell>
          <cell r="AC130" t="str">
            <v>PO#</v>
          </cell>
          <cell r="AE130" t="str">
            <v>S/R</v>
          </cell>
          <cell r="AI130" t="str">
            <v>PYN</v>
          </cell>
          <cell r="AJ130" t="str">
            <v>WINSLOW D B</v>
          </cell>
          <cell r="AK130" t="str">
            <v>VND</v>
          </cell>
          <cell r="AL130" t="str">
            <v>063446869</v>
          </cell>
          <cell r="AM130" t="str">
            <v>FAC</v>
          </cell>
          <cell r="AN130" t="str">
            <v>000</v>
          </cell>
          <cell r="AQ130" t="str">
            <v>NVD</v>
          </cell>
          <cell r="AR130" t="str">
            <v>2002-12-</v>
          </cell>
          <cell r="AU130" t="str">
            <v>D WINSLOW CELL PHONEWINSLOW D B         1900003294</v>
          </cell>
          <cell r="AV130" t="str">
            <v>WF-BATCH</v>
          </cell>
          <cell r="AW130" t="str">
            <v>000</v>
          </cell>
          <cell r="AX130" t="str">
            <v>00</v>
          </cell>
          <cell r="AY130" t="str">
            <v>0</v>
          </cell>
          <cell r="AZ130" t="str">
            <v>FPL Fibernet</v>
          </cell>
        </row>
        <row r="131">
          <cell r="A131" t="str">
            <v>107100</v>
          </cell>
          <cell r="B131" t="str">
            <v>0382</v>
          </cell>
          <cell r="C131" t="str">
            <v>01066</v>
          </cell>
          <cell r="D131" t="str">
            <v>OMC000</v>
          </cell>
          <cell r="E131" t="str">
            <v>382000</v>
          </cell>
          <cell r="F131" t="str">
            <v>0814</v>
          </cell>
          <cell r="G131" t="str">
            <v>52450</v>
          </cell>
          <cell r="H131" t="str">
            <v>A</v>
          </cell>
          <cell r="I131" t="str">
            <v>00000041</v>
          </cell>
          <cell r="J131">
            <v>95</v>
          </cell>
          <cell r="K131">
            <v>382</v>
          </cell>
          <cell r="L131">
            <v>3219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0814</v>
          </cell>
          <cell r="R131" t="str">
            <v>52450</v>
          </cell>
          <cell r="S131" t="str">
            <v>200212</v>
          </cell>
          <cell r="T131" t="str">
            <v>SA01</v>
          </cell>
          <cell r="U131">
            <v>106</v>
          </cell>
          <cell r="W131">
            <v>0</v>
          </cell>
          <cell r="Y131">
            <v>0</v>
          </cell>
          <cell r="Z131">
            <v>0</v>
          </cell>
          <cell r="AA131" t="str">
            <v>BCH</v>
          </cell>
          <cell r="AB131" t="str">
            <v>450002360</v>
          </cell>
          <cell r="AC131" t="str">
            <v>PO#</v>
          </cell>
          <cell r="AE131" t="str">
            <v>S/R</v>
          </cell>
          <cell r="AI131" t="str">
            <v>PYN</v>
          </cell>
          <cell r="AJ131" t="str">
            <v>VERIZON WIRELESS MESSAGIN</v>
          </cell>
          <cell r="AK131" t="str">
            <v>VND</v>
          </cell>
          <cell r="AL131" t="str">
            <v>223724253</v>
          </cell>
          <cell r="AM131" t="str">
            <v>FAC</v>
          </cell>
          <cell r="AN131" t="str">
            <v>000</v>
          </cell>
          <cell r="AQ131" t="str">
            <v>NVD</v>
          </cell>
          <cell r="AR131" t="str">
            <v>2002-06-</v>
          </cell>
          <cell r="AU131" t="str">
            <v>B5-026212           VERIZON WIRELESS MES1900003472</v>
          </cell>
          <cell r="AV131" t="str">
            <v>WF-BATCH</v>
          </cell>
          <cell r="AW131" t="str">
            <v>000</v>
          </cell>
          <cell r="AX131" t="str">
            <v>00</v>
          </cell>
          <cell r="AY131" t="str">
            <v>0</v>
          </cell>
          <cell r="AZ131" t="str">
            <v>FPL Fibernet</v>
          </cell>
        </row>
        <row r="132">
          <cell r="A132" t="str">
            <v>107100</v>
          </cell>
          <cell r="B132" t="str">
            <v>0382</v>
          </cell>
          <cell r="C132" t="str">
            <v>01066</v>
          </cell>
          <cell r="D132" t="str">
            <v>OMC000</v>
          </cell>
          <cell r="E132" t="str">
            <v>382000</v>
          </cell>
          <cell r="F132" t="str">
            <v>0814</v>
          </cell>
          <cell r="G132" t="str">
            <v>52450</v>
          </cell>
          <cell r="H132" t="str">
            <v>A</v>
          </cell>
          <cell r="I132" t="str">
            <v>00000041</v>
          </cell>
          <cell r="J132">
            <v>95</v>
          </cell>
          <cell r="K132">
            <v>382</v>
          </cell>
          <cell r="L132">
            <v>3219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 t="str">
            <v>0814</v>
          </cell>
          <cell r="R132" t="str">
            <v>52450</v>
          </cell>
          <cell r="S132" t="str">
            <v>200212</v>
          </cell>
          <cell r="T132" t="str">
            <v>SA01</v>
          </cell>
          <cell r="U132">
            <v>129.65</v>
          </cell>
          <cell r="W132">
            <v>0</v>
          </cell>
          <cell r="Y132">
            <v>0</v>
          </cell>
          <cell r="Z132">
            <v>0</v>
          </cell>
          <cell r="AA132" t="str">
            <v>BCH</v>
          </cell>
          <cell r="AB132" t="str">
            <v>450002343</v>
          </cell>
          <cell r="AC132" t="str">
            <v>PO#</v>
          </cell>
          <cell r="AE132" t="str">
            <v>S/R</v>
          </cell>
          <cell r="AI132" t="str">
            <v>PYN</v>
          </cell>
          <cell r="AJ132" t="str">
            <v>CAJIGAS R C</v>
          </cell>
          <cell r="AK132" t="str">
            <v>VND</v>
          </cell>
          <cell r="AL132" t="str">
            <v>264370702</v>
          </cell>
          <cell r="AM132" t="str">
            <v>FAC</v>
          </cell>
          <cell r="AN132" t="str">
            <v>000</v>
          </cell>
          <cell r="AQ132" t="str">
            <v>NVD</v>
          </cell>
          <cell r="AR132" t="str">
            <v>2002-11-</v>
          </cell>
          <cell r="AU132" t="str">
            <v>R CAJIGAS CELL PHONECAJIGAS R C         1900003289</v>
          </cell>
          <cell r="AV132" t="str">
            <v>WF-BATCH</v>
          </cell>
          <cell r="AW132" t="str">
            <v>000</v>
          </cell>
          <cell r="AX132" t="str">
            <v>00</v>
          </cell>
          <cell r="AY132" t="str">
            <v>0</v>
          </cell>
          <cell r="AZ132" t="str">
            <v>FPL Fibernet</v>
          </cell>
        </row>
        <row r="133">
          <cell r="A133" t="str">
            <v>107100</v>
          </cell>
          <cell r="B133" t="str">
            <v>0382</v>
          </cell>
          <cell r="C133" t="str">
            <v>01066</v>
          </cell>
          <cell r="D133" t="str">
            <v>OMC000</v>
          </cell>
          <cell r="E133" t="str">
            <v>382000</v>
          </cell>
          <cell r="F133" t="str">
            <v>0814</v>
          </cell>
          <cell r="G133" t="str">
            <v>52450</v>
          </cell>
          <cell r="H133" t="str">
            <v>A</v>
          </cell>
          <cell r="I133" t="str">
            <v>00000041</v>
          </cell>
          <cell r="J133">
            <v>95</v>
          </cell>
          <cell r="K133">
            <v>382</v>
          </cell>
          <cell r="L133">
            <v>3219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0814</v>
          </cell>
          <cell r="R133" t="str">
            <v>52450</v>
          </cell>
          <cell r="S133" t="str">
            <v>200212</v>
          </cell>
          <cell r="T133" t="str">
            <v>SA01</v>
          </cell>
          <cell r="U133">
            <v>214.4</v>
          </cell>
          <cell r="W133">
            <v>0</v>
          </cell>
          <cell r="Y133">
            <v>0</v>
          </cell>
          <cell r="Z133">
            <v>0</v>
          </cell>
          <cell r="AA133" t="str">
            <v>BCH</v>
          </cell>
          <cell r="AB133" t="str">
            <v>450002350</v>
          </cell>
          <cell r="AC133" t="str">
            <v>PO#</v>
          </cell>
          <cell r="AE133" t="str">
            <v>S/R</v>
          </cell>
          <cell r="AI133" t="str">
            <v>PYN</v>
          </cell>
          <cell r="AJ133" t="str">
            <v>CAJIGAS R C</v>
          </cell>
          <cell r="AK133" t="str">
            <v>VND</v>
          </cell>
          <cell r="AL133" t="str">
            <v>264370702</v>
          </cell>
          <cell r="AM133" t="str">
            <v>FAC</v>
          </cell>
          <cell r="AN133" t="str">
            <v>000</v>
          </cell>
          <cell r="AQ133" t="str">
            <v>NVD</v>
          </cell>
          <cell r="AR133" t="str">
            <v>2002-12-</v>
          </cell>
          <cell r="AU133" t="str">
            <v>R CAJIGAS CELLPHONE CAJIGAS R C         1900003317</v>
          </cell>
          <cell r="AV133" t="str">
            <v>WF-BATCH</v>
          </cell>
          <cell r="AW133" t="str">
            <v>000</v>
          </cell>
          <cell r="AX133" t="str">
            <v>00</v>
          </cell>
          <cell r="AY133" t="str">
            <v>0</v>
          </cell>
          <cell r="AZ133" t="str">
            <v>FPL Fibernet</v>
          </cell>
        </row>
        <row r="134">
          <cell r="A134" t="str">
            <v>107100</v>
          </cell>
          <cell r="L134">
            <v>3231</v>
          </cell>
          <cell r="S134" t="str">
            <v>200212</v>
          </cell>
          <cell r="U134">
            <v>45595.18</v>
          </cell>
        </row>
        <row r="135">
          <cell r="A135" t="str">
            <v>107100</v>
          </cell>
          <cell r="B135" t="str">
            <v>0342</v>
          </cell>
          <cell r="C135" t="str">
            <v>01066</v>
          </cell>
          <cell r="D135" t="str">
            <v>OMC000</v>
          </cell>
          <cell r="E135" t="str">
            <v>342000</v>
          </cell>
          <cell r="F135" t="str">
            <v>0750</v>
          </cell>
          <cell r="G135" t="str">
            <v>36000</v>
          </cell>
          <cell r="H135" t="str">
            <v>A</v>
          </cell>
          <cell r="I135" t="str">
            <v>00000041</v>
          </cell>
          <cell r="J135">
            <v>95</v>
          </cell>
          <cell r="K135">
            <v>342</v>
          </cell>
          <cell r="L135">
            <v>3333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 t="str">
            <v>0750</v>
          </cell>
          <cell r="R135" t="str">
            <v>36000</v>
          </cell>
          <cell r="S135" t="str">
            <v>200212</v>
          </cell>
          <cell r="T135" t="str">
            <v>PY42</v>
          </cell>
          <cell r="U135">
            <v>9.25</v>
          </cell>
          <cell r="V135" t="str">
            <v>LDB</v>
          </cell>
          <cell r="W135">
            <v>0</v>
          </cell>
          <cell r="X135" t="str">
            <v>SHR</v>
          </cell>
          <cell r="Y135">
            <v>0</v>
          </cell>
          <cell r="Z135">
            <v>0</v>
          </cell>
          <cell r="AA135" t="str">
            <v>PYP</v>
          </cell>
          <cell r="AB135" t="str">
            <v xml:space="preserve"> 0000026</v>
          </cell>
          <cell r="AC135" t="str">
            <v>PYL</v>
          </cell>
          <cell r="AD135" t="str">
            <v>004342</v>
          </cell>
          <cell r="AE135" t="str">
            <v>EMP</v>
          </cell>
          <cell r="AF135" t="str">
            <v>63250</v>
          </cell>
          <cell r="AG135" t="str">
            <v>JUL</v>
          </cell>
          <cell r="AH135" t="str">
            <v xml:space="preserve"> 000.00</v>
          </cell>
          <cell r="AI135" t="str">
            <v>BCH</v>
          </cell>
          <cell r="AJ135" t="str">
            <v>P52</v>
          </cell>
          <cell r="AK135" t="str">
            <v>CLS</v>
          </cell>
          <cell r="AL135" t="str">
            <v>R335</v>
          </cell>
          <cell r="AM135" t="str">
            <v>DTA</v>
          </cell>
          <cell r="AN135" t="str">
            <v xml:space="preserve"> 00000000000.00</v>
          </cell>
          <cell r="AO135" t="str">
            <v>DTH</v>
          </cell>
          <cell r="AP135" t="str">
            <v xml:space="preserve"> 00000000000.00</v>
          </cell>
          <cell r="AV135" t="str">
            <v>000000000</v>
          </cell>
          <cell r="AW135" t="str">
            <v>000</v>
          </cell>
          <cell r="AX135" t="str">
            <v>00</v>
          </cell>
          <cell r="AY135" t="str">
            <v>0</v>
          </cell>
          <cell r="AZ135" t="str">
            <v>FPL Fibernet</v>
          </cell>
        </row>
        <row r="136">
          <cell r="A136" t="str">
            <v>107100</v>
          </cell>
          <cell r="B136" t="str">
            <v>0342</v>
          </cell>
          <cell r="C136" t="str">
            <v>01066</v>
          </cell>
          <cell r="D136" t="str">
            <v>OMC000</v>
          </cell>
          <cell r="E136" t="str">
            <v>342000</v>
          </cell>
          <cell r="F136" t="str">
            <v>0803</v>
          </cell>
          <cell r="G136" t="str">
            <v>36000</v>
          </cell>
          <cell r="H136" t="str">
            <v>A</v>
          </cell>
          <cell r="I136" t="str">
            <v>00000041</v>
          </cell>
          <cell r="J136">
            <v>95</v>
          </cell>
          <cell r="K136">
            <v>342</v>
          </cell>
          <cell r="L136">
            <v>3333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0803</v>
          </cell>
          <cell r="R136" t="str">
            <v>36000</v>
          </cell>
          <cell r="S136" t="str">
            <v>200212</v>
          </cell>
          <cell r="T136" t="str">
            <v>PY42</v>
          </cell>
          <cell r="U136">
            <v>3221.5</v>
          </cell>
          <cell r="V136" t="str">
            <v>LDB</v>
          </cell>
          <cell r="W136">
            <v>0</v>
          </cell>
          <cell r="X136" t="str">
            <v>SHR</v>
          </cell>
          <cell r="Y136">
            <v>40</v>
          </cell>
          <cell r="Z136">
            <v>40</v>
          </cell>
          <cell r="AA136" t="str">
            <v>PYP</v>
          </cell>
          <cell r="AB136" t="str">
            <v xml:space="preserve"> 0000026</v>
          </cell>
          <cell r="AC136" t="str">
            <v>PYL</v>
          </cell>
          <cell r="AD136" t="str">
            <v>004342</v>
          </cell>
          <cell r="AE136" t="str">
            <v>EMP</v>
          </cell>
          <cell r="AF136" t="str">
            <v>63250</v>
          </cell>
          <cell r="AG136" t="str">
            <v>JUL</v>
          </cell>
          <cell r="AH136" t="str">
            <v xml:space="preserve"> 000.00</v>
          </cell>
          <cell r="AI136" t="str">
            <v>BCH</v>
          </cell>
          <cell r="AJ136" t="str">
            <v>801</v>
          </cell>
          <cell r="AK136" t="str">
            <v>CLS</v>
          </cell>
          <cell r="AL136" t="str">
            <v>R335</v>
          </cell>
          <cell r="AM136" t="str">
            <v>DTA</v>
          </cell>
          <cell r="AN136" t="str">
            <v xml:space="preserve"> 00000000000.00</v>
          </cell>
          <cell r="AO136" t="str">
            <v>DTH</v>
          </cell>
          <cell r="AP136" t="str">
            <v xml:space="preserve"> 00000000000.00</v>
          </cell>
          <cell r="AV136" t="str">
            <v>000000000</v>
          </cell>
          <cell r="AW136" t="str">
            <v>000</v>
          </cell>
          <cell r="AX136" t="str">
            <v>00</v>
          </cell>
          <cell r="AY136" t="str">
            <v>0</v>
          </cell>
          <cell r="AZ136" t="str">
            <v>FPL Fibernet</v>
          </cell>
        </row>
        <row r="137">
          <cell r="A137" t="str">
            <v>107100</v>
          </cell>
          <cell r="B137" t="str">
            <v>0350</v>
          </cell>
          <cell r="C137" t="str">
            <v>01066</v>
          </cell>
          <cell r="D137" t="str">
            <v>OMC000</v>
          </cell>
          <cell r="E137" t="str">
            <v>350000</v>
          </cell>
          <cell r="F137" t="str">
            <v>0803</v>
          </cell>
          <cell r="G137" t="str">
            <v>36000</v>
          </cell>
          <cell r="H137" t="str">
            <v>A</v>
          </cell>
          <cell r="I137" t="str">
            <v>00000041</v>
          </cell>
          <cell r="J137">
            <v>95</v>
          </cell>
          <cell r="K137">
            <v>350</v>
          </cell>
          <cell r="L137">
            <v>3333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 t="str">
            <v>0803</v>
          </cell>
          <cell r="R137" t="str">
            <v>36000</v>
          </cell>
          <cell r="S137" t="str">
            <v>200212</v>
          </cell>
          <cell r="T137" t="str">
            <v>PY42</v>
          </cell>
          <cell r="U137">
            <v>502.5</v>
          </cell>
          <cell r="V137" t="str">
            <v>LDB</v>
          </cell>
          <cell r="W137">
            <v>0</v>
          </cell>
          <cell r="X137" t="str">
            <v>SHR</v>
          </cell>
          <cell r="Y137">
            <v>24</v>
          </cell>
          <cell r="Z137">
            <v>24</v>
          </cell>
          <cell r="AA137" t="str">
            <v>PYP</v>
          </cell>
          <cell r="AB137" t="str">
            <v xml:space="preserve"> 0000001</v>
          </cell>
          <cell r="AC137" t="str">
            <v>PYL</v>
          </cell>
          <cell r="AD137" t="str">
            <v>004350</v>
          </cell>
          <cell r="AE137" t="str">
            <v>EMP</v>
          </cell>
          <cell r="AF137" t="str">
            <v>46908</v>
          </cell>
          <cell r="AG137" t="str">
            <v>JUL</v>
          </cell>
          <cell r="AH137" t="str">
            <v xml:space="preserve"> 000.00</v>
          </cell>
          <cell r="AI137" t="str">
            <v>BCH</v>
          </cell>
          <cell r="AJ137" t="str">
            <v>801</v>
          </cell>
          <cell r="AK137" t="str">
            <v>CLS</v>
          </cell>
          <cell r="AL137" t="str">
            <v>1HH4</v>
          </cell>
          <cell r="AM137" t="str">
            <v>DTA</v>
          </cell>
          <cell r="AN137" t="str">
            <v xml:space="preserve"> 00000000000.00</v>
          </cell>
          <cell r="AO137" t="str">
            <v>DTH</v>
          </cell>
          <cell r="AP137" t="str">
            <v xml:space="preserve"> 00000000000.00</v>
          </cell>
          <cell r="AV137" t="str">
            <v>000000000</v>
          </cell>
          <cell r="AW137" t="str">
            <v>000</v>
          </cell>
          <cell r="AX137" t="str">
            <v>00</v>
          </cell>
          <cell r="AY137" t="str">
            <v>0</v>
          </cell>
          <cell r="AZ137" t="str">
            <v>FPL Fibernet</v>
          </cell>
        </row>
        <row r="138">
          <cell r="A138" t="str">
            <v>107100</v>
          </cell>
          <cell r="B138" t="str">
            <v>0350</v>
          </cell>
          <cell r="C138" t="str">
            <v>01066</v>
          </cell>
          <cell r="D138" t="str">
            <v>OMC000</v>
          </cell>
          <cell r="E138" t="str">
            <v>350000</v>
          </cell>
          <cell r="F138" t="str">
            <v>0803</v>
          </cell>
          <cell r="G138" t="str">
            <v>36000</v>
          </cell>
          <cell r="H138" t="str">
            <v>A</v>
          </cell>
          <cell r="I138" t="str">
            <v>00000041</v>
          </cell>
          <cell r="J138">
            <v>95</v>
          </cell>
          <cell r="K138">
            <v>350</v>
          </cell>
          <cell r="L138">
            <v>3333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0803</v>
          </cell>
          <cell r="R138" t="str">
            <v>36000</v>
          </cell>
          <cell r="S138" t="str">
            <v>200212</v>
          </cell>
          <cell r="T138" t="str">
            <v>PY42</v>
          </cell>
          <cell r="U138">
            <v>502.5</v>
          </cell>
          <cell r="V138" t="str">
            <v>LDB</v>
          </cell>
          <cell r="W138">
            <v>0</v>
          </cell>
          <cell r="X138" t="str">
            <v>SHR</v>
          </cell>
          <cell r="Y138">
            <v>24</v>
          </cell>
          <cell r="Z138">
            <v>24</v>
          </cell>
          <cell r="AA138" t="str">
            <v>PYP</v>
          </cell>
          <cell r="AB138" t="str">
            <v xml:space="preserve"> 0000026</v>
          </cell>
          <cell r="AC138" t="str">
            <v>PYL</v>
          </cell>
          <cell r="AD138" t="str">
            <v>004350</v>
          </cell>
          <cell r="AE138" t="str">
            <v>EMP</v>
          </cell>
          <cell r="AF138" t="str">
            <v>46908</v>
          </cell>
          <cell r="AG138" t="str">
            <v>JUL</v>
          </cell>
          <cell r="AH138" t="str">
            <v xml:space="preserve"> 000.00</v>
          </cell>
          <cell r="AI138" t="str">
            <v>BCH</v>
          </cell>
          <cell r="AJ138" t="str">
            <v>801</v>
          </cell>
          <cell r="AK138" t="str">
            <v>CLS</v>
          </cell>
          <cell r="AL138" t="str">
            <v>1HH4</v>
          </cell>
          <cell r="AM138" t="str">
            <v>DTA</v>
          </cell>
          <cell r="AN138" t="str">
            <v xml:space="preserve"> 00000000000.00</v>
          </cell>
          <cell r="AO138" t="str">
            <v>DTH</v>
          </cell>
          <cell r="AP138" t="str">
            <v xml:space="preserve"> 00000000000.00</v>
          </cell>
          <cell r="AV138" t="str">
            <v>000000000</v>
          </cell>
          <cell r="AW138" t="str">
            <v>000</v>
          </cell>
          <cell r="AX138" t="str">
            <v>00</v>
          </cell>
          <cell r="AY138" t="str">
            <v>0</v>
          </cell>
          <cell r="AZ138" t="str">
            <v>FPL Fibernet</v>
          </cell>
        </row>
        <row r="139">
          <cell r="A139" t="str">
            <v>107100</v>
          </cell>
          <cell r="B139" t="str">
            <v>0350</v>
          </cell>
          <cell r="C139" t="str">
            <v>01066</v>
          </cell>
          <cell r="D139" t="str">
            <v>OMC000</v>
          </cell>
          <cell r="E139" t="str">
            <v>350000</v>
          </cell>
          <cell r="F139" t="str">
            <v>0803</v>
          </cell>
          <cell r="G139" t="str">
            <v>36000</v>
          </cell>
          <cell r="H139" t="str">
            <v>A</v>
          </cell>
          <cell r="I139" t="str">
            <v>00000041</v>
          </cell>
          <cell r="J139">
            <v>95</v>
          </cell>
          <cell r="K139">
            <v>350</v>
          </cell>
          <cell r="L139">
            <v>3333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0803</v>
          </cell>
          <cell r="R139" t="str">
            <v>36000</v>
          </cell>
          <cell r="S139" t="str">
            <v>200212</v>
          </cell>
          <cell r="T139" t="str">
            <v>PY42</v>
          </cell>
          <cell r="U139">
            <v>3221.5</v>
          </cell>
          <cell r="V139" t="str">
            <v>LDB</v>
          </cell>
          <cell r="W139">
            <v>0</v>
          </cell>
          <cell r="X139" t="str">
            <v>SHR</v>
          </cell>
          <cell r="Y139">
            <v>40</v>
          </cell>
          <cell r="Z139">
            <v>40</v>
          </cell>
          <cell r="AA139" t="str">
            <v>PYP</v>
          </cell>
          <cell r="AB139" t="str">
            <v xml:space="preserve"> 0000001</v>
          </cell>
          <cell r="AC139" t="str">
            <v>PYL</v>
          </cell>
          <cell r="AD139" t="str">
            <v>004342</v>
          </cell>
          <cell r="AE139" t="str">
            <v>EMP</v>
          </cell>
          <cell r="AF139" t="str">
            <v>63250</v>
          </cell>
          <cell r="AG139" t="str">
            <v>JUL</v>
          </cell>
          <cell r="AH139" t="str">
            <v xml:space="preserve"> 000.00</v>
          </cell>
          <cell r="AI139" t="str">
            <v>BCH</v>
          </cell>
          <cell r="AJ139" t="str">
            <v>801</v>
          </cell>
          <cell r="AK139" t="str">
            <v>CLS</v>
          </cell>
          <cell r="AL139" t="str">
            <v>R335</v>
          </cell>
          <cell r="AM139" t="str">
            <v>DTA</v>
          </cell>
          <cell r="AN139" t="str">
            <v xml:space="preserve"> 00000000000.00</v>
          </cell>
          <cell r="AO139" t="str">
            <v>DTH</v>
          </cell>
          <cell r="AP139" t="str">
            <v xml:space="preserve"> 00000000000.00</v>
          </cell>
          <cell r="AV139" t="str">
            <v>000000000</v>
          </cell>
          <cell r="AW139" t="str">
            <v>000</v>
          </cell>
          <cell r="AX139" t="str">
            <v>00</v>
          </cell>
          <cell r="AY139" t="str">
            <v>0</v>
          </cell>
          <cell r="AZ139" t="str">
            <v>FPL Fibernet</v>
          </cell>
        </row>
        <row r="140">
          <cell r="A140" t="str">
            <v>107100</v>
          </cell>
          <cell r="B140" t="str">
            <v>0350</v>
          </cell>
          <cell r="C140" t="str">
            <v>01066</v>
          </cell>
          <cell r="D140" t="str">
            <v>OMC000</v>
          </cell>
          <cell r="E140" t="str">
            <v>350000</v>
          </cell>
          <cell r="F140" t="str">
            <v>0821</v>
          </cell>
          <cell r="G140" t="str">
            <v>36000</v>
          </cell>
          <cell r="H140" t="str">
            <v>A</v>
          </cell>
          <cell r="I140" t="str">
            <v>00000041</v>
          </cell>
          <cell r="J140">
            <v>95</v>
          </cell>
          <cell r="K140">
            <v>350</v>
          </cell>
          <cell r="L140">
            <v>3333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 t="str">
            <v>0821</v>
          </cell>
          <cell r="R140" t="str">
            <v>36000</v>
          </cell>
          <cell r="S140" t="str">
            <v>200212</v>
          </cell>
          <cell r="T140" t="str">
            <v>PY42</v>
          </cell>
          <cell r="U140">
            <v>-9.89</v>
          </cell>
          <cell r="V140" t="str">
            <v>LDB</v>
          </cell>
          <cell r="W140">
            <v>0</v>
          </cell>
          <cell r="X140" t="str">
            <v>SHR</v>
          </cell>
          <cell r="Y140">
            <v>0</v>
          </cell>
          <cell r="Z140">
            <v>0</v>
          </cell>
          <cell r="AA140" t="str">
            <v>PYP</v>
          </cell>
          <cell r="AB140" t="str">
            <v xml:space="preserve"> 0000026</v>
          </cell>
          <cell r="AC140" t="str">
            <v>PYL</v>
          </cell>
          <cell r="AD140" t="str">
            <v>004350</v>
          </cell>
          <cell r="AE140" t="str">
            <v>EMP</v>
          </cell>
          <cell r="AF140" t="str">
            <v>46908</v>
          </cell>
          <cell r="AG140" t="str">
            <v>JUL</v>
          </cell>
          <cell r="AH140" t="str">
            <v xml:space="preserve"> 000.00</v>
          </cell>
          <cell r="AI140" t="str">
            <v>BCH</v>
          </cell>
          <cell r="AJ140" t="str">
            <v>979</v>
          </cell>
          <cell r="AK140" t="str">
            <v>CLS</v>
          </cell>
          <cell r="AL140" t="str">
            <v>1HH4</v>
          </cell>
          <cell r="AM140" t="str">
            <v>DTA</v>
          </cell>
          <cell r="AN140" t="str">
            <v xml:space="preserve"> 00000000000.00</v>
          </cell>
          <cell r="AO140" t="str">
            <v>DTH</v>
          </cell>
          <cell r="AP140" t="str">
            <v xml:space="preserve"> 00000000000.00</v>
          </cell>
          <cell r="AV140" t="str">
            <v>000000000</v>
          </cell>
          <cell r="AW140" t="str">
            <v>000</v>
          </cell>
          <cell r="AX140" t="str">
            <v>00</v>
          </cell>
          <cell r="AY140" t="str">
            <v>0</v>
          </cell>
          <cell r="AZ140" t="str">
            <v>FPL Fibernet</v>
          </cell>
        </row>
        <row r="141">
          <cell r="A141" t="str">
            <v>107100</v>
          </cell>
          <cell r="B141" t="str">
            <v>0367</v>
          </cell>
          <cell r="C141" t="str">
            <v>01066</v>
          </cell>
          <cell r="D141" t="str">
            <v>OMC000</v>
          </cell>
          <cell r="E141" t="str">
            <v>367000</v>
          </cell>
          <cell r="F141" t="str">
            <v>0810</v>
          </cell>
          <cell r="G141" t="str">
            <v>65000</v>
          </cell>
          <cell r="H141" t="str">
            <v>A</v>
          </cell>
          <cell r="I141" t="str">
            <v>00000041</v>
          </cell>
          <cell r="J141">
            <v>95</v>
          </cell>
          <cell r="K141">
            <v>367</v>
          </cell>
          <cell r="L141">
            <v>3333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0810</v>
          </cell>
          <cell r="R141" t="str">
            <v>65000</v>
          </cell>
          <cell r="S141" t="str">
            <v>200212</v>
          </cell>
          <cell r="T141" t="str">
            <v>CA01</v>
          </cell>
          <cell r="U141">
            <v>11.14</v>
          </cell>
          <cell r="V141" t="str">
            <v>LDB</v>
          </cell>
          <cell r="W141">
            <v>0</v>
          </cell>
          <cell r="Y141">
            <v>0</v>
          </cell>
          <cell r="Z141">
            <v>0</v>
          </cell>
          <cell r="AA141" t="str">
            <v>BCH</v>
          </cell>
          <cell r="AB141" t="str">
            <v>0001</v>
          </cell>
          <cell r="AC141" t="str">
            <v>WKS</v>
          </cell>
          <cell r="AE141" t="str">
            <v>JV#</v>
          </cell>
          <cell r="AF141" t="str">
            <v>122A</v>
          </cell>
          <cell r="AG141" t="str">
            <v>FRN</v>
          </cell>
          <cell r="AH141" t="str">
            <v>3333</v>
          </cell>
          <cell r="AI141" t="str">
            <v>RP#</v>
          </cell>
          <cell r="AJ141" t="str">
            <v>000</v>
          </cell>
          <cell r="AK141" t="str">
            <v>CTL</v>
          </cell>
          <cell r="AM141" t="str">
            <v>RF#</v>
          </cell>
          <cell r="AU141" t="str">
            <v>I/C-PHONE CHARGES,FPL</v>
          </cell>
          <cell r="AZ141" t="str">
            <v>FPL Fibernet</v>
          </cell>
        </row>
        <row r="142">
          <cell r="A142" t="str">
            <v>107100</v>
          </cell>
          <cell r="B142" t="str">
            <v>0312</v>
          </cell>
          <cell r="C142" t="str">
            <v>06002</v>
          </cell>
          <cell r="D142" t="str">
            <v>0ELECT</v>
          </cell>
          <cell r="E142" t="str">
            <v>312000</v>
          </cell>
          <cell r="F142" t="str">
            <v>0790</v>
          </cell>
          <cell r="G142" t="str">
            <v>65000</v>
          </cell>
          <cell r="H142" t="str">
            <v>A</v>
          </cell>
          <cell r="I142" t="str">
            <v>00000041</v>
          </cell>
          <cell r="J142">
            <v>70</v>
          </cell>
          <cell r="K142">
            <v>312</v>
          </cell>
          <cell r="L142">
            <v>6002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 t="str">
            <v>0790</v>
          </cell>
          <cell r="R142" t="str">
            <v>65000</v>
          </cell>
          <cell r="S142" t="str">
            <v>200212</v>
          </cell>
          <cell r="T142" t="str">
            <v>CA01</v>
          </cell>
          <cell r="U142">
            <v>-25185.96</v>
          </cell>
          <cell r="V142" t="str">
            <v>LDB</v>
          </cell>
          <cell r="W142">
            <v>0</v>
          </cell>
          <cell r="Y142">
            <v>0</v>
          </cell>
          <cell r="Z142">
            <v>0</v>
          </cell>
          <cell r="AA142" t="str">
            <v>BCH</v>
          </cell>
          <cell r="AB142" t="str">
            <v>0023</v>
          </cell>
          <cell r="AC142" t="str">
            <v>WKS</v>
          </cell>
          <cell r="AE142" t="str">
            <v>JV#</v>
          </cell>
          <cell r="AF142" t="str">
            <v>1232</v>
          </cell>
          <cell r="AG142" t="str">
            <v>FRN</v>
          </cell>
          <cell r="AH142" t="str">
            <v>6002</v>
          </cell>
          <cell r="AI142" t="str">
            <v>RP#</v>
          </cell>
          <cell r="AJ142" t="str">
            <v>000</v>
          </cell>
          <cell r="AK142" t="str">
            <v>CTL</v>
          </cell>
          <cell r="AM142" t="str">
            <v>RF#</v>
          </cell>
          <cell r="AU142" t="str">
            <v>TO PLACE IN SERVICE</v>
          </cell>
          <cell r="AZ142" t="str">
            <v>FPL Fibernet</v>
          </cell>
        </row>
        <row r="143">
          <cell r="A143" t="str">
            <v>107100</v>
          </cell>
          <cell r="B143" t="str">
            <v>0312</v>
          </cell>
          <cell r="C143" t="str">
            <v>06002</v>
          </cell>
          <cell r="D143" t="str">
            <v>0FIBER</v>
          </cell>
          <cell r="E143" t="str">
            <v>312000</v>
          </cell>
          <cell r="F143" t="str">
            <v>0662</v>
          </cell>
          <cell r="G143" t="str">
            <v>51450</v>
          </cell>
          <cell r="H143" t="str">
            <v>A</v>
          </cell>
          <cell r="I143" t="str">
            <v>00000041</v>
          </cell>
          <cell r="J143">
            <v>60</v>
          </cell>
          <cell r="K143">
            <v>312</v>
          </cell>
          <cell r="L143">
            <v>6002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0662</v>
          </cell>
          <cell r="R143" t="str">
            <v>51450</v>
          </cell>
          <cell r="S143" t="str">
            <v>200212</v>
          </cell>
          <cell r="T143" t="str">
            <v>SA01</v>
          </cell>
          <cell r="U143">
            <v>594.75</v>
          </cell>
          <cell r="W143">
            <v>0</v>
          </cell>
          <cell r="Y143">
            <v>0</v>
          </cell>
          <cell r="Z143">
            <v>1</v>
          </cell>
          <cell r="AA143" t="str">
            <v>BCH</v>
          </cell>
          <cell r="AB143" t="str">
            <v>450002350</v>
          </cell>
          <cell r="AC143" t="str">
            <v>PO#</v>
          </cell>
          <cell r="AD143" t="str">
            <v>4500030221</v>
          </cell>
          <cell r="AE143" t="str">
            <v>S/R</v>
          </cell>
          <cell r="AF143" t="str">
            <v>NET</v>
          </cell>
          <cell r="AI143" t="str">
            <v>PYN</v>
          </cell>
          <cell r="AJ143" t="str">
            <v>W D COMMUNICATIONS INC</v>
          </cell>
          <cell r="AK143" t="str">
            <v>VND</v>
          </cell>
          <cell r="AL143" t="str">
            <v>591953252</v>
          </cell>
          <cell r="AM143" t="str">
            <v>FAC</v>
          </cell>
          <cell r="AN143" t="str">
            <v>000</v>
          </cell>
          <cell r="AQ143" t="str">
            <v>NVD</v>
          </cell>
          <cell r="AR143" t="str">
            <v>2002-12-</v>
          </cell>
          <cell r="AU143" t="str">
            <v>INVOICE# 26707      W D COMMUNICATIONS I5000003533</v>
          </cell>
          <cell r="AV143" t="str">
            <v>WF-BATCH</v>
          </cell>
          <cell r="AW143" t="str">
            <v>000</v>
          </cell>
          <cell r="AX143" t="str">
            <v>00</v>
          </cell>
          <cell r="AY143" t="str">
            <v>0</v>
          </cell>
          <cell r="AZ143" t="str">
            <v>FPL Fibernet</v>
          </cell>
        </row>
        <row r="144">
          <cell r="A144" t="str">
            <v>107100</v>
          </cell>
          <cell r="B144" t="str">
            <v>0312</v>
          </cell>
          <cell r="C144" t="str">
            <v>06002</v>
          </cell>
          <cell r="D144" t="str">
            <v>0FIBER</v>
          </cell>
          <cell r="E144" t="str">
            <v>312000</v>
          </cell>
          <cell r="F144" t="str">
            <v>0662</v>
          </cell>
          <cell r="G144" t="str">
            <v>51450</v>
          </cell>
          <cell r="H144" t="str">
            <v>A</v>
          </cell>
          <cell r="I144" t="str">
            <v>00000041</v>
          </cell>
          <cell r="J144">
            <v>60</v>
          </cell>
          <cell r="K144">
            <v>312</v>
          </cell>
          <cell r="L144">
            <v>6002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0662</v>
          </cell>
          <cell r="R144" t="str">
            <v>51450</v>
          </cell>
          <cell r="S144" t="str">
            <v>200212</v>
          </cell>
          <cell r="T144" t="str">
            <v>SA01</v>
          </cell>
          <cell r="U144">
            <v>1586</v>
          </cell>
          <cell r="W144">
            <v>0</v>
          </cell>
          <cell r="Y144">
            <v>0</v>
          </cell>
          <cell r="Z144">
            <v>1</v>
          </cell>
          <cell r="AA144" t="str">
            <v>BCH</v>
          </cell>
          <cell r="AB144" t="str">
            <v>450002350</v>
          </cell>
          <cell r="AC144" t="str">
            <v>PO#</v>
          </cell>
          <cell r="AD144" t="str">
            <v>4500030221</v>
          </cell>
          <cell r="AE144" t="str">
            <v>S/R</v>
          </cell>
          <cell r="AF144" t="str">
            <v>NET</v>
          </cell>
          <cell r="AI144" t="str">
            <v>PYN</v>
          </cell>
          <cell r="AJ144" t="str">
            <v>W D COMMUNICATIONS INC</v>
          </cell>
          <cell r="AK144" t="str">
            <v>VND</v>
          </cell>
          <cell r="AL144" t="str">
            <v>591953252</v>
          </cell>
          <cell r="AM144" t="str">
            <v>FAC</v>
          </cell>
          <cell r="AN144" t="str">
            <v>000</v>
          </cell>
          <cell r="AQ144" t="str">
            <v>NVD</v>
          </cell>
          <cell r="AR144" t="str">
            <v>2002-12-</v>
          </cell>
          <cell r="AU144" t="str">
            <v>INVOICE# 26689      W D COMMUNICATIONS I5000003538</v>
          </cell>
          <cell r="AV144" t="str">
            <v>WF-BATCH</v>
          </cell>
          <cell r="AW144" t="str">
            <v>000</v>
          </cell>
          <cell r="AX144" t="str">
            <v>00</v>
          </cell>
          <cell r="AY144" t="str">
            <v>0</v>
          </cell>
          <cell r="AZ144" t="str">
            <v>FPL Fibernet</v>
          </cell>
        </row>
        <row r="145">
          <cell r="A145" t="str">
            <v>107100</v>
          </cell>
          <cell r="B145" t="str">
            <v>0312</v>
          </cell>
          <cell r="C145" t="str">
            <v>06002</v>
          </cell>
          <cell r="D145" t="str">
            <v>0FIBER</v>
          </cell>
          <cell r="E145" t="str">
            <v>312000</v>
          </cell>
          <cell r="F145" t="str">
            <v>0662</v>
          </cell>
          <cell r="G145" t="str">
            <v>51450</v>
          </cell>
          <cell r="H145" t="str">
            <v>A</v>
          </cell>
          <cell r="I145" t="str">
            <v>00000041</v>
          </cell>
          <cell r="J145">
            <v>61</v>
          </cell>
          <cell r="K145">
            <v>312</v>
          </cell>
          <cell r="L145">
            <v>6002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 t="str">
            <v>0662</v>
          </cell>
          <cell r="R145" t="str">
            <v>51450</v>
          </cell>
          <cell r="S145" t="str">
            <v>200212</v>
          </cell>
          <cell r="T145" t="str">
            <v>SA01</v>
          </cell>
          <cell r="U145">
            <v>7839.9</v>
          </cell>
          <cell r="W145">
            <v>0</v>
          </cell>
          <cell r="Y145">
            <v>0</v>
          </cell>
          <cell r="Z145">
            <v>1</v>
          </cell>
          <cell r="AA145" t="str">
            <v>BCH</v>
          </cell>
          <cell r="AB145" t="str">
            <v>450002361</v>
          </cell>
          <cell r="AC145" t="str">
            <v>PO#</v>
          </cell>
          <cell r="AD145" t="str">
            <v>4500057524</v>
          </cell>
          <cell r="AE145" t="str">
            <v>S/R</v>
          </cell>
          <cell r="AF145" t="str">
            <v>337</v>
          </cell>
          <cell r="AI145" t="str">
            <v>PYN</v>
          </cell>
          <cell r="AJ145" t="str">
            <v>ALPINE COMMUNICATION CORP</v>
          </cell>
          <cell r="AK145" t="str">
            <v>VND</v>
          </cell>
          <cell r="AL145" t="str">
            <v>592047310</v>
          </cell>
          <cell r="AM145" t="str">
            <v>FAC</v>
          </cell>
          <cell r="AN145" t="str">
            <v>000</v>
          </cell>
          <cell r="AQ145" t="str">
            <v>NVD</v>
          </cell>
          <cell r="AR145" t="str">
            <v>2002-12-</v>
          </cell>
          <cell r="AU145" t="str">
            <v>INVOICE# 6402       ALPINE COMMUNICATION5000003713</v>
          </cell>
          <cell r="AV145" t="str">
            <v>WF-BATCH</v>
          </cell>
          <cell r="AW145" t="str">
            <v>000</v>
          </cell>
          <cell r="AX145" t="str">
            <v>00</v>
          </cell>
          <cell r="AY145" t="str">
            <v>0</v>
          </cell>
          <cell r="AZ145" t="str">
            <v>FPL Fibernet</v>
          </cell>
        </row>
        <row r="146">
          <cell r="A146" t="str">
            <v>107100</v>
          </cell>
          <cell r="B146" t="str">
            <v>0312</v>
          </cell>
          <cell r="C146" t="str">
            <v>06002</v>
          </cell>
          <cell r="D146" t="str">
            <v>0FIBER</v>
          </cell>
          <cell r="E146" t="str">
            <v>312000</v>
          </cell>
          <cell r="F146" t="str">
            <v>0662</v>
          </cell>
          <cell r="G146" t="str">
            <v>51450</v>
          </cell>
          <cell r="H146" t="str">
            <v>A</v>
          </cell>
          <cell r="I146" t="str">
            <v>00000041</v>
          </cell>
          <cell r="J146">
            <v>61</v>
          </cell>
          <cell r="K146">
            <v>312</v>
          </cell>
          <cell r="L146">
            <v>6002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 t="str">
            <v>0662</v>
          </cell>
          <cell r="R146" t="str">
            <v>51450</v>
          </cell>
          <cell r="S146" t="str">
            <v>200212</v>
          </cell>
          <cell r="T146" t="str">
            <v>SA01</v>
          </cell>
          <cell r="U146">
            <v>28647.95</v>
          </cell>
          <cell r="W146">
            <v>0</v>
          </cell>
          <cell r="Y146">
            <v>0</v>
          </cell>
          <cell r="Z146">
            <v>1</v>
          </cell>
          <cell r="AA146" t="str">
            <v>BCH</v>
          </cell>
          <cell r="AB146" t="str">
            <v>450002361</v>
          </cell>
          <cell r="AC146" t="str">
            <v>PO#</v>
          </cell>
          <cell r="AD146" t="str">
            <v>4500057524</v>
          </cell>
          <cell r="AE146" t="str">
            <v>S/R</v>
          </cell>
          <cell r="AF146" t="str">
            <v>337</v>
          </cell>
          <cell r="AI146" t="str">
            <v>PYN</v>
          </cell>
          <cell r="AJ146" t="str">
            <v>ALPINE COMMUNICATION CORP</v>
          </cell>
          <cell r="AK146" t="str">
            <v>VND</v>
          </cell>
          <cell r="AL146" t="str">
            <v>592047310</v>
          </cell>
          <cell r="AM146" t="str">
            <v>FAC</v>
          </cell>
          <cell r="AN146" t="str">
            <v>000</v>
          </cell>
          <cell r="AQ146" t="str">
            <v>NVD</v>
          </cell>
          <cell r="AR146" t="str">
            <v>2002-12-</v>
          </cell>
          <cell r="AU146" t="str">
            <v>INVOICE# 6401       ALPINE COMMUNICATION5000003712</v>
          </cell>
          <cell r="AV146" t="str">
            <v>WF-BATCH</v>
          </cell>
          <cell r="AW146" t="str">
            <v>000</v>
          </cell>
          <cell r="AX146" t="str">
            <v>00</v>
          </cell>
          <cell r="AY146" t="str">
            <v>0</v>
          </cell>
          <cell r="AZ146" t="str">
            <v>FPL Fibernet</v>
          </cell>
        </row>
        <row r="147">
          <cell r="A147" t="str">
            <v>107100</v>
          </cell>
          <cell r="B147" t="str">
            <v>0312</v>
          </cell>
          <cell r="C147" t="str">
            <v>06002</v>
          </cell>
          <cell r="D147" t="str">
            <v>0FIBER</v>
          </cell>
          <cell r="E147" t="str">
            <v>312000</v>
          </cell>
          <cell r="F147" t="str">
            <v>0662</v>
          </cell>
          <cell r="G147" t="str">
            <v>51450</v>
          </cell>
          <cell r="H147" t="str">
            <v>A</v>
          </cell>
          <cell r="I147" t="str">
            <v>00000041</v>
          </cell>
          <cell r="J147">
            <v>63</v>
          </cell>
          <cell r="K147">
            <v>312</v>
          </cell>
          <cell r="L147">
            <v>6002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 t="str">
            <v>0662</v>
          </cell>
          <cell r="R147" t="str">
            <v>51450</v>
          </cell>
          <cell r="S147" t="str">
            <v>200212</v>
          </cell>
          <cell r="T147" t="str">
            <v>SA01</v>
          </cell>
          <cell r="U147">
            <v>317.2</v>
          </cell>
          <cell r="W147">
            <v>0</v>
          </cell>
          <cell r="Y147">
            <v>0</v>
          </cell>
          <cell r="Z147">
            <v>1</v>
          </cell>
          <cell r="AA147" t="str">
            <v>BCH</v>
          </cell>
          <cell r="AB147" t="str">
            <v>450002350</v>
          </cell>
          <cell r="AC147" t="str">
            <v>PO#</v>
          </cell>
          <cell r="AD147" t="str">
            <v>4500030221</v>
          </cell>
          <cell r="AE147" t="str">
            <v>S/R</v>
          </cell>
          <cell r="AF147" t="str">
            <v>NET</v>
          </cell>
          <cell r="AI147" t="str">
            <v>PYN</v>
          </cell>
          <cell r="AJ147" t="str">
            <v>W D COMMUNICATIONS INC</v>
          </cell>
          <cell r="AK147" t="str">
            <v>VND</v>
          </cell>
          <cell r="AL147" t="str">
            <v>591953252</v>
          </cell>
          <cell r="AM147" t="str">
            <v>FAC</v>
          </cell>
          <cell r="AN147" t="str">
            <v>000</v>
          </cell>
          <cell r="AQ147" t="str">
            <v>NVD</v>
          </cell>
          <cell r="AR147" t="str">
            <v>2002-12-</v>
          </cell>
          <cell r="AU147" t="str">
            <v>INVOICE# 26753      W D COMMUNICATIONS I5000003531</v>
          </cell>
          <cell r="AV147" t="str">
            <v>WF-BATCH</v>
          </cell>
          <cell r="AW147" t="str">
            <v>000</v>
          </cell>
          <cell r="AX147" t="str">
            <v>00</v>
          </cell>
          <cell r="AY147" t="str">
            <v>0</v>
          </cell>
          <cell r="AZ147" t="str">
            <v>FPL Fibernet</v>
          </cell>
        </row>
        <row r="148">
          <cell r="A148" t="str">
            <v>107100</v>
          </cell>
          <cell r="B148" t="str">
            <v>0312</v>
          </cell>
          <cell r="C148" t="str">
            <v>06002</v>
          </cell>
          <cell r="D148" t="str">
            <v>0FIBER</v>
          </cell>
          <cell r="E148" t="str">
            <v>312000</v>
          </cell>
          <cell r="F148" t="str">
            <v>0662</v>
          </cell>
          <cell r="G148" t="str">
            <v>51450</v>
          </cell>
          <cell r="H148" t="str">
            <v>A</v>
          </cell>
          <cell r="I148" t="str">
            <v>00000041</v>
          </cell>
          <cell r="J148">
            <v>63</v>
          </cell>
          <cell r="K148">
            <v>312</v>
          </cell>
          <cell r="L148">
            <v>6002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0662</v>
          </cell>
          <cell r="R148" t="str">
            <v>51450</v>
          </cell>
          <cell r="S148" t="str">
            <v>200212</v>
          </cell>
          <cell r="T148" t="str">
            <v>SA01</v>
          </cell>
          <cell r="U148">
            <v>793</v>
          </cell>
          <cell r="W148">
            <v>0</v>
          </cell>
          <cell r="Y148">
            <v>0</v>
          </cell>
          <cell r="Z148">
            <v>1</v>
          </cell>
          <cell r="AA148" t="str">
            <v>BCH</v>
          </cell>
          <cell r="AB148" t="str">
            <v>450002361</v>
          </cell>
          <cell r="AC148" t="str">
            <v>PO#</v>
          </cell>
          <cell r="AD148" t="str">
            <v>4500030221</v>
          </cell>
          <cell r="AE148" t="str">
            <v>S/R</v>
          </cell>
          <cell r="AF148" t="str">
            <v>NET</v>
          </cell>
          <cell r="AI148" t="str">
            <v>PYN</v>
          </cell>
          <cell r="AJ148" t="str">
            <v>W D COMMUNICATIONS INC</v>
          </cell>
          <cell r="AK148" t="str">
            <v>VND</v>
          </cell>
          <cell r="AL148" t="str">
            <v>591953252</v>
          </cell>
          <cell r="AM148" t="str">
            <v>FAC</v>
          </cell>
          <cell r="AN148" t="str">
            <v>000</v>
          </cell>
          <cell r="AQ148" t="str">
            <v>NVD</v>
          </cell>
          <cell r="AR148" t="str">
            <v>2002-12-</v>
          </cell>
          <cell r="AU148" t="str">
            <v>INVOICE# 26814      W D COMMUNICATIONS I5000003706</v>
          </cell>
          <cell r="AV148" t="str">
            <v>WF-BATCH</v>
          </cell>
          <cell r="AW148" t="str">
            <v>000</v>
          </cell>
          <cell r="AX148" t="str">
            <v>00</v>
          </cell>
          <cell r="AY148" t="str">
            <v>0</v>
          </cell>
          <cell r="AZ148" t="str">
            <v>FPL Fibernet</v>
          </cell>
        </row>
        <row r="149">
          <cell r="A149" t="str">
            <v>107100</v>
          </cell>
          <cell r="B149" t="str">
            <v>0312</v>
          </cell>
          <cell r="C149" t="str">
            <v>06002</v>
          </cell>
          <cell r="D149" t="str">
            <v>0FIBER</v>
          </cell>
          <cell r="E149" t="str">
            <v>312000</v>
          </cell>
          <cell r="F149" t="str">
            <v>0662</v>
          </cell>
          <cell r="G149" t="str">
            <v>51450</v>
          </cell>
          <cell r="H149" t="str">
            <v>A</v>
          </cell>
          <cell r="I149" t="str">
            <v>00000041</v>
          </cell>
          <cell r="J149">
            <v>63</v>
          </cell>
          <cell r="K149">
            <v>312</v>
          </cell>
          <cell r="L149">
            <v>6002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 t="str">
            <v>0662</v>
          </cell>
          <cell r="R149" t="str">
            <v>51450</v>
          </cell>
          <cell r="S149" t="str">
            <v>200212</v>
          </cell>
          <cell r="T149" t="str">
            <v>SA01</v>
          </cell>
          <cell r="U149">
            <v>2379</v>
          </cell>
          <cell r="W149">
            <v>0</v>
          </cell>
          <cell r="Y149">
            <v>0</v>
          </cell>
          <cell r="Z149">
            <v>1</v>
          </cell>
          <cell r="AA149" t="str">
            <v>BCH</v>
          </cell>
          <cell r="AB149" t="str">
            <v>450002353</v>
          </cell>
          <cell r="AC149" t="str">
            <v>PO#</v>
          </cell>
          <cell r="AD149" t="str">
            <v>4500030221</v>
          </cell>
          <cell r="AE149" t="str">
            <v>S/R</v>
          </cell>
          <cell r="AF149" t="str">
            <v>NET</v>
          </cell>
          <cell r="AI149" t="str">
            <v>PYN</v>
          </cell>
          <cell r="AJ149" t="str">
            <v>W D COMMUNICATIONS INC</v>
          </cell>
          <cell r="AK149" t="str">
            <v>VND</v>
          </cell>
          <cell r="AL149" t="str">
            <v>591953252</v>
          </cell>
          <cell r="AM149" t="str">
            <v>FAC</v>
          </cell>
          <cell r="AN149" t="str">
            <v>000</v>
          </cell>
          <cell r="AQ149" t="str">
            <v>NVD</v>
          </cell>
          <cell r="AR149" t="str">
            <v>2002-12-</v>
          </cell>
          <cell r="AU149" t="str">
            <v>INVOICE# 26791      W D COMMUNICATIONS I5000003605</v>
          </cell>
          <cell r="AV149" t="str">
            <v>WF-BATCH</v>
          </cell>
          <cell r="AW149" t="str">
            <v>000</v>
          </cell>
          <cell r="AX149" t="str">
            <v>00</v>
          </cell>
          <cell r="AY149" t="str">
            <v>0</v>
          </cell>
          <cell r="AZ149" t="str">
            <v>FPL Fibernet</v>
          </cell>
        </row>
        <row r="150">
          <cell r="A150" t="str">
            <v>107100</v>
          </cell>
          <cell r="B150" t="str">
            <v>0312</v>
          </cell>
          <cell r="C150" t="str">
            <v>06002</v>
          </cell>
          <cell r="D150" t="str">
            <v>0FIBER</v>
          </cell>
          <cell r="E150" t="str">
            <v>312000</v>
          </cell>
          <cell r="F150" t="str">
            <v>0662</v>
          </cell>
          <cell r="G150" t="str">
            <v>51450</v>
          </cell>
          <cell r="H150" t="str">
            <v>A</v>
          </cell>
          <cell r="I150" t="str">
            <v>00000041</v>
          </cell>
          <cell r="J150">
            <v>63</v>
          </cell>
          <cell r="K150">
            <v>312</v>
          </cell>
          <cell r="L150">
            <v>6002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0662</v>
          </cell>
          <cell r="R150" t="str">
            <v>51450</v>
          </cell>
          <cell r="S150" t="str">
            <v>200212</v>
          </cell>
          <cell r="T150" t="str">
            <v>SA01</v>
          </cell>
          <cell r="U150">
            <v>49609.440000000002</v>
          </cell>
          <cell r="W150">
            <v>0</v>
          </cell>
          <cell r="Y150">
            <v>0</v>
          </cell>
          <cell r="Z150">
            <v>1</v>
          </cell>
          <cell r="AA150" t="str">
            <v>BCH</v>
          </cell>
          <cell r="AB150" t="str">
            <v>450002354</v>
          </cell>
          <cell r="AC150" t="str">
            <v>PO#</v>
          </cell>
          <cell r="AD150" t="str">
            <v>4500118238</v>
          </cell>
          <cell r="AE150" t="str">
            <v>S/R</v>
          </cell>
          <cell r="AF150" t="str">
            <v>337</v>
          </cell>
          <cell r="AI150" t="str">
            <v>PYN</v>
          </cell>
          <cell r="AJ150" t="str">
            <v>GREGORY ELECTRIC COMPANY</v>
          </cell>
          <cell r="AK150" t="str">
            <v>VND</v>
          </cell>
          <cell r="AL150" t="str">
            <v>570362682</v>
          </cell>
          <cell r="AM150" t="str">
            <v>FAC</v>
          </cell>
          <cell r="AN150" t="str">
            <v>000</v>
          </cell>
          <cell r="AQ150" t="str">
            <v>NVD</v>
          </cell>
          <cell r="AR150" t="str">
            <v>2002-12-</v>
          </cell>
          <cell r="AU150" t="str">
            <v>INVOICE# 27572-001M GREGORY ELECTRIC COM5000003650</v>
          </cell>
          <cell r="AV150" t="str">
            <v>WF-BATCH</v>
          </cell>
          <cell r="AW150" t="str">
            <v>000</v>
          </cell>
          <cell r="AX150" t="str">
            <v>00</v>
          </cell>
          <cell r="AY150" t="str">
            <v>0</v>
          </cell>
          <cell r="AZ150" t="str">
            <v>FPL Fibernet</v>
          </cell>
        </row>
        <row r="151">
          <cell r="A151" t="str">
            <v>107100</v>
          </cell>
          <cell r="B151" t="str">
            <v>0312</v>
          </cell>
          <cell r="C151" t="str">
            <v>06002</v>
          </cell>
          <cell r="D151" t="str">
            <v>0FIBER</v>
          </cell>
          <cell r="E151" t="str">
            <v>312000</v>
          </cell>
          <cell r="F151" t="str">
            <v>0662</v>
          </cell>
          <cell r="G151" t="str">
            <v>52450</v>
          </cell>
          <cell r="H151" t="str">
            <v>A</v>
          </cell>
          <cell r="I151" t="str">
            <v>00000041</v>
          </cell>
          <cell r="J151">
            <v>63</v>
          </cell>
          <cell r="K151">
            <v>312</v>
          </cell>
          <cell r="L151">
            <v>6002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 t="str">
            <v>0662</v>
          </cell>
          <cell r="R151" t="str">
            <v>52450</v>
          </cell>
          <cell r="S151" t="str">
            <v>200212</v>
          </cell>
          <cell r="T151" t="str">
            <v>SA01</v>
          </cell>
          <cell r="U151">
            <v>19333.52</v>
          </cell>
          <cell r="W151">
            <v>0</v>
          </cell>
          <cell r="Y151">
            <v>0</v>
          </cell>
          <cell r="Z151">
            <v>0</v>
          </cell>
          <cell r="AA151" t="str">
            <v>BCH</v>
          </cell>
          <cell r="AB151" t="str">
            <v>450002350</v>
          </cell>
          <cell r="AC151" t="str">
            <v>PO#</v>
          </cell>
          <cell r="AE151" t="str">
            <v>S/R</v>
          </cell>
          <cell r="AI151" t="str">
            <v>PYN</v>
          </cell>
          <cell r="AJ151" t="str">
            <v>CITY OF FT LAUDERDALE</v>
          </cell>
          <cell r="AK151" t="str">
            <v>VND</v>
          </cell>
          <cell r="AL151" t="str">
            <v>596000319</v>
          </cell>
          <cell r="AM151" t="str">
            <v>FAC</v>
          </cell>
          <cell r="AN151" t="str">
            <v>000</v>
          </cell>
          <cell r="AQ151" t="str">
            <v>NVD</v>
          </cell>
          <cell r="AR151" t="str">
            <v>2002-10-</v>
          </cell>
          <cell r="AU151" t="str">
            <v>CUST# R0927         CITY OF FT LAUDERDAL1900003309</v>
          </cell>
          <cell r="AV151" t="str">
            <v>RXC0FXQ</v>
          </cell>
          <cell r="AW151" t="str">
            <v>000</v>
          </cell>
          <cell r="AX151" t="str">
            <v>00</v>
          </cell>
          <cell r="AY151" t="str">
            <v>0</v>
          </cell>
          <cell r="AZ151" t="str">
            <v>FPL Fibernet</v>
          </cell>
        </row>
        <row r="152">
          <cell r="A152" t="str">
            <v>107100</v>
          </cell>
          <cell r="B152" t="str">
            <v>0312</v>
          </cell>
          <cell r="C152" t="str">
            <v>06002</v>
          </cell>
          <cell r="D152" t="str">
            <v>0FIBER</v>
          </cell>
          <cell r="E152" t="str">
            <v>312000</v>
          </cell>
          <cell r="F152" t="str">
            <v>0662</v>
          </cell>
          <cell r="G152" t="str">
            <v>52450</v>
          </cell>
          <cell r="H152" t="str">
            <v>A</v>
          </cell>
          <cell r="I152" t="str">
            <v>00000041</v>
          </cell>
          <cell r="J152">
            <v>63</v>
          </cell>
          <cell r="K152">
            <v>312</v>
          </cell>
          <cell r="L152">
            <v>6002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 t="str">
            <v>0662</v>
          </cell>
          <cell r="R152" t="str">
            <v>52450</v>
          </cell>
          <cell r="S152" t="str">
            <v>200212</v>
          </cell>
          <cell r="T152" t="str">
            <v>SA01</v>
          </cell>
          <cell r="U152">
            <v>-89.86</v>
          </cell>
          <cell r="W152">
            <v>0</v>
          </cell>
          <cell r="Y152">
            <v>0</v>
          </cell>
          <cell r="Z152">
            <v>0</v>
          </cell>
          <cell r="AA152" t="str">
            <v>BCH</v>
          </cell>
          <cell r="AB152" t="str">
            <v>450002354</v>
          </cell>
          <cell r="AC152" t="str">
            <v>PO#</v>
          </cell>
          <cell r="AE152" t="str">
            <v>S/R</v>
          </cell>
          <cell r="AI152" t="str">
            <v>PYN</v>
          </cell>
          <cell r="AJ152" t="str">
            <v>CITY OF PLANTATION</v>
          </cell>
          <cell r="AK152" t="str">
            <v>VND</v>
          </cell>
          <cell r="AL152" t="str">
            <v>596017775</v>
          </cell>
          <cell r="AM152" t="str">
            <v>FAC</v>
          </cell>
          <cell r="AN152" t="str">
            <v>000</v>
          </cell>
          <cell r="AQ152" t="str">
            <v>NVD</v>
          </cell>
          <cell r="AR152" t="str">
            <v>2002-10-</v>
          </cell>
          <cell r="AU152" t="str">
            <v>INV# 021504-A       CITY OF PLANTATION  1700000113</v>
          </cell>
          <cell r="AV152" t="str">
            <v>MPS0JFF</v>
          </cell>
          <cell r="AW152" t="str">
            <v>000</v>
          </cell>
          <cell r="AX152" t="str">
            <v>00</v>
          </cell>
          <cell r="AY152" t="str">
            <v>0</v>
          </cell>
          <cell r="AZ152" t="str">
            <v>FPL Fibernet</v>
          </cell>
        </row>
        <row r="153">
          <cell r="A153" t="str">
            <v>107100</v>
          </cell>
          <cell r="B153" t="str">
            <v>0312</v>
          </cell>
          <cell r="C153" t="str">
            <v>06002</v>
          </cell>
          <cell r="D153" t="str">
            <v>0FIBER</v>
          </cell>
          <cell r="E153" t="str">
            <v>312000</v>
          </cell>
          <cell r="F153" t="str">
            <v>0790</v>
          </cell>
          <cell r="G153" t="str">
            <v>65000</v>
          </cell>
          <cell r="H153" t="str">
            <v>A</v>
          </cell>
          <cell r="I153" t="str">
            <v>00000041</v>
          </cell>
          <cell r="J153">
            <v>63</v>
          </cell>
          <cell r="K153">
            <v>312</v>
          </cell>
          <cell r="L153">
            <v>6002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0790</v>
          </cell>
          <cell r="R153" t="str">
            <v>65000</v>
          </cell>
          <cell r="S153" t="str">
            <v>200212</v>
          </cell>
          <cell r="T153" t="str">
            <v>CA01</v>
          </cell>
          <cell r="U153">
            <v>298750</v>
          </cell>
          <cell r="V153" t="str">
            <v>LDB</v>
          </cell>
          <cell r="W153">
            <v>0</v>
          </cell>
          <cell r="Y153">
            <v>0</v>
          </cell>
          <cell r="Z153">
            <v>0</v>
          </cell>
          <cell r="AA153" t="str">
            <v>BCH</v>
          </cell>
          <cell r="AB153" t="str">
            <v>0024</v>
          </cell>
          <cell r="AC153" t="str">
            <v>WKS</v>
          </cell>
          <cell r="AE153" t="str">
            <v>JV#</v>
          </cell>
          <cell r="AF153" t="str">
            <v>1232</v>
          </cell>
          <cell r="AG153" t="str">
            <v>FRN</v>
          </cell>
          <cell r="AH153" t="str">
            <v>6002</v>
          </cell>
          <cell r="AI153" t="str">
            <v>RP#</v>
          </cell>
          <cell r="AJ153" t="str">
            <v>000</v>
          </cell>
          <cell r="AK153" t="str">
            <v>CTL</v>
          </cell>
          <cell r="AM153" t="str">
            <v>RF#</v>
          </cell>
          <cell r="AU153" t="str">
            <v>ACCR DEC 02 CAPITAL-EXELO</v>
          </cell>
          <cell r="AZ153" t="str">
            <v>FPL Fibernet</v>
          </cell>
        </row>
        <row r="154">
          <cell r="A154" t="str">
            <v>107100</v>
          </cell>
          <cell r="B154" t="str">
            <v>0312</v>
          </cell>
          <cell r="C154" t="str">
            <v>06002</v>
          </cell>
          <cell r="D154" t="str">
            <v>0FIBER</v>
          </cell>
          <cell r="E154" t="str">
            <v>312000</v>
          </cell>
          <cell r="F154" t="str">
            <v>0790</v>
          </cell>
          <cell r="G154" t="str">
            <v>65000</v>
          </cell>
          <cell r="H154" t="str">
            <v>A</v>
          </cell>
          <cell r="I154" t="str">
            <v>00000041</v>
          </cell>
          <cell r="J154">
            <v>63</v>
          </cell>
          <cell r="K154">
            <v>312</v>
          </cell>
          <cell r="L154">
            <v>6002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 t="str">
            <v>0790</v>
          </cell>
          <cell r="R154" t="str">
            <v>65000</v>
          </cell>
          <cell r="S154" t="str">
            <v>200212</v>
          </cell>
          <cell r="T154" t="str">
            <v>CA01</v>
          </cell>
          <cell r="U154">
            <v>307603</v>
          </cell>
          <cell r="V154" t="str">
            <v>LDB</v>
          </cell>
          <cell r="W154">
            <v>0</v>
          </cell>
          <cell r="Y154">
            <v>0</v>
          </cell>
          <cell r="Z154">
            <v>0</v>
          </cell>
          <cell r="AA154" t="str">
            <v>BCH</v>
          </cell>
          <cell r="AB154" t="str">
            <v>0015</v>
          </cell>
          <cell r="AC154" t="str">
            <v>WKS</v>
          </cell>
          <cell r="AE154" t="str">
            <v>JV#</v>
          </cell>
          <cell r="AF154" t="str">
            <v>1232</v>
          </cell>
          <cell r="AG154" t="str">
            <v>FRN</v>
          </cell>
          <cell r="AH154" t="str">
            <v>6002</v>
          </cell>
          <cell r="AI154" t="str">
            <v>RP#</v>
          </cell>
          <cell r="AJ154" t="str">
            <v>000</v>
          </cell>
          <cell r="AK154" t="str">
            <v>CTL</v>
          </cell>
          <cell r="AM154" t="str">
            <v>RF#</v>
          </cell>
          <cell r="AU154" t="str">
            <v>ACCRUAL OF DEC 02 CAPITAL</v>
          </cell>
          <cell r="AZ154" t="str">
            <v>FPL Fibernet</v>
          </cell>
        </row>
        <row r="155">
          <cell r="A155" t="str">
            <v>107100</v>
          </cell>
          <cell r="B155" t="str">
            <v>0312</v>
          </cell>
          <cell r="C155" t="str">
            <v>06002</v>
          </cell>
          <cell r="D155" t="str">
            <v>0FIBER</v>
          </cell>
          <cell r="E155" t="str">
            <v>312000</v>
          </cell>
          <cell r="F155" t="str">
            <v>0790</v>
          </cell>
          <cell r="G155" t="str">
            <v>65000</v>
          </cell>
          <cell r="H155" t="str">
            <v>A</v>
          </cell>
          <cell r="I155" t="str">
            <v>00000041</v>
          </cell>
          <cell r="J155">
            <v>63</v>
          </cell>
          <cell r="K155">
            <v>312</v>
          </cell>
          <cell r="L155">
            <v>6002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 t="str">
            <v>0790</v>
          </cell>
          <cell r="R155" t="str">
            <v>65000</v>
          </cell>
          <cell r="S155" t="str">
            <v>200212</v>
          </cell>
          <cell r="T155" t="str">
            <v>CA01</v>
          </cell>
          <cell r="U155">
            <v>955000</v>
          </cell>
          <cell r="V155" t="str">
            <v>LDB</v>
          </cell>
          <cell r="W155">
            <v>0</v>
          </cell>
          <cell r="Y155">
            <v>0</v>
          </cell>
          <cell r="Z155">
            <v>0</v>
          </cell>
          <cell r="AA155" t="str">
            <v>BCH</v>
          </cell>
          <cell r="AB155" t="str">
            <v>0024</v>
          </cell>
          <cell r="AC155" t="str">
            <v>WKS</v>
          </cell>
          <cell r="AE155" t="str">
            <v>JV#</v>
          </cell>
          <cell r="AF155" t="str">
            <v>1232</v>
          </cell>
          <cell r="AG155" t="str">
            <v>FRN</v>
          </cell>
          <cell r="AH155" t="str">
            <v>6002</v>
          </cell>
          <cell r="AI155" t="str">
            <v>RP#</v>
          </cell>
          <cell r="AJ155" t="str">
            <v>000</v>
          </cell>
          <cell r="AK155" t="str">
            <v>CTL</v>
          </cell>
          <cell r="AM155" t="str">
            <v>RF#</v>
          </cell>
          <cell r="AU155" t="str">
            <v>ACCR DEC 02 CAPITAL-FIRST</v>
          </cell>
          <cell r="AZ155" t="str">
            <v>FPL Fibernet</v>
          </cell>
        </row>
        <row r="156">
          <cell r="A156" t="str">
            <v>107100</v>
          </cell>
          <cell r="B156" t="str">
            <v>0312</v>
          </cell>
          <cell r="C156" t="str">
            <v>06002</v>
          </cell>
          <cell r="D156" t="str">
            <v>0FIBER</v>
          </cell>
          <cell r="E156" t="str">
            <v>312000</v>
          </cell>
          <cell r="F156" t="str">
            <v>0790</v>
          </cell>
          <cell r="G156" t="str">
            <v>65000</v>
          </cell>
          <cell r="H156" t="str">
            <v>A</v>
          </cell>
          <cell r="I156" t="str">
            <v>00000041</v>
          </cell>
          <cell r="J156">
            <v>63</v>
          </cell>
          <cell r="K156">
            <v>312</v>
          </cell>
          <cell r="L156">
            <v>6002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 t="str">
            <v>0790</v>
          </cell>
          <cell r="R156" t="str">
            <v>65000</v>
          </cell>
          <cell r="S156" t="str">
            <v>200212</v>
          </cell>
          <cell r="T156" t="str">
            <v>CA01</v>
          </cell>
          <cell r="U156">
            <v>-307603</v>
          </cell>
          <cell r="V156" t="str">
            <v>LDB</v>
          </cell>
          <cell r="W156">
            <v>0</v>
          </cell>
          <cell r="Y156">
            <v>0</v>
          </cell>
          <cell r="Z156">
            <v>0</v>
          </cell>
          <cell r="AA156" t="str">
            <v>BCH</v>
          </cell>
          <cell r="AB156" t="str">
            <v>0043</v>
          </cell>
          <cell r="AC156" t="str">
            <v>WKS</v>
          </cell>
          <cell r="AE156" t="str">
            <v>JV#</v>
          </cell>
          <cell r="AF156" t="str">
            <v>1232</v>
          </cell>
          <cell r="AG156" t="str">
            <v>FRN</v>
          </cell>
          <cell r="AH156" t="str">
            <v>6002</v>
          </cell>
          <cell r="AI156" t="str">
            <v>RP#</v>
          </cell>
          <cell r="AJ156" t="str">
            <v>000</v>
          </cell>
          <cell r="AK156" t="str">
            <v>CTL</v>
          </cell>
          <cell r="AM156" t="str">
            <v>RF#</v>
          </cell>
          <cell r="AU156" t="str">
            <v>ACCR REVERSAL OF DEC 02</v>
          </cell>
          <cell r="AZ156" t="str">
            <v>FPL Fibernet</v>
          </cell>
        </row>
        <row r="157">
          <cell r="A157" t="str">
            <v>107100</v>
          </cell>
          <cell r="B157" t="str">
            <v>0306</v>
          </cell>
          <cell r="C157" t="str">
            <v>06004</v>
          </cell>
          <cell r="D157" t="str">
            <v>0ELECT</v>
          </cell>
          <cell r="E157" t="str">
            <v>306000</v>
          </cell>
          <cell r="F157" t="str">
            <v>0790</v>
          </cell>
          <cell r="G157" t="str">
            <v>65000</v>
          </cell>
          <cell r="H157" t="str">
            <v>A</v>
          </cell>
          <cell r="I157" t="str">
            <v>00000041</v>
          </cell>
          <cell r="J157">
            <v>70</v>
          </cell>
          <cell r="K157">
            <v>306</v>
          </cell>
          <cell r="L157">
            <v>6004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 t="str">
            <v>0790</v>
          </cell>
          <cell r="R157" t="str">
            <v>65000</v>
          </cell>
          <cell r="S157" t="str">
            <v>200212</v>
          </cell>
          <cell r="T157" t="str">
            <v>CA01</v>
          </cell>
          <cell r="U157">
            <v>-331246.7</v>
          </cell>
          <cell r="V157" t="str">
            <v>LDB</v>
          </cell>
          <cell r="W157">
            <v>0</v>
          </cell>
          <cell r="Y157">
            <v>0</v>
          </cell>
          <cell r="Z157">
            <v>0</v>
          </cell>
          <cell r="AA157" t="str">
            <v>BCH</v>
          </cell>
          <cell r="AB157" t="str">
            <v>0023</v>
          </cell>
          <cell r="AC157" t="str">
            <v>WKS</v>
          </cell>
          <cell r="AE157" t="str">
            <v>JV#</v>
          </cell>
          <cell r="AF157" t="str">
            <v>1232</v>
          </cell>
          <cell r="AG157" t="str">
            <v>FRN</v>
          </cell>
          <cell r="AH157" t="str">
            <v>6004</v>
          </cell>
          <cell r="AI157" t="str">
            <v>RP#</v>
          </cell>
          <cell r="AJ157" t="str">
            <v>000</v>
          </cell>
          <cell r="AK157" t="str">
            <v>CTL</v>
          </cell>
          <cell r="AM157" t="str">
            <v>RF#</v>
          </cell>
          <cell r="AU157" t="str">
            <v>TO PLACE IN SERVICE</v>
          </cell>
          <cell r="AZ157" t="str">
            <v>FPL Fibernet</v>
          </cell>
        </row>
        <row r="158">
          <cell r="A158" t="str">
            <v>107100</v>
          </cell>
          <cell r="B158" t="str">
            <v>0306</v>
          </cell>
          <cell r="C158" t="str">
            <v>06004</v>
          </cell>
          <cell r="D158" t="str">
            <v>0FIBER</v>
          </cell>
          <cell r="E158" t="str">
            <v>306000</v>
          </cell>
          <cell r="F158" t="str">
            <v>0662</v>
          </cell>
          <cell r="G158" t="str">
            <v>51450</v>
          </cell>
          <cell r="H158" t="str">
            <v>A</v>
          </cell>
          <cell r="I158" t="str">
            <v>00000041</v>
          </cell>
          <cell r="J158">
            <v>63</v>
          </cell>
          <cell r="K158">
            <v>306</v>
          </cell>
          <cell r="L158">
            <v>6004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 t="str">
            <v>0662</v>
          </cell>
          <cell r="R158" t="str">
            <v>51450</v>
          </cell>
          <cell r="S158" t="str">
            <v>200212</v>
          </cell>
          <cell r="T158" t="str">
            <v>SA01</v>
          </cell>
          <cell r="U158">
            <v>796.5</v>
          </cell>
          <cell r="W158">
            <v>0</v>
          </cell>
          <cell r="Y158">
            <v>0</v>
          </cell>
          <cell r="Z158">
            <v>1</v>
          </cell>
          <cell r="AA158" t="str">
            <v>BCH</v>
          </cell>
          <cell r="AB158" t="str">
            <v>450002361</v>
          </cell>
          <cell r="AC158" t="str">
            <v>PO#</v>
          </cell>
          <cell r="AD158" t="str">
            <v>4500030221</v>
          </cell>
          <cell r="AE158" t="str">
            <v>S/R</v>
          </cell>
          <cell r="AF158" t="str">
            <v>NET</v>
          </cell>
          <cell r="AI158" t="str">
            <v>PYN</v>
          </cell>
          <cell r="AJ158" t="str">
            <v>W D COMMUNICATIONS INC</v>
          </cell>
          <cell r="AK158" t="str">
            <v>VND</v>
          </cell>
          <cell r="AL158" t="str">
            <v>591953252</v>
          </cell>
          <cell r="AM158" t="str">
            <v>FAC</v>
          </cell>
          <cell r="AN158" t="str">
            <v>000</v>
          </cell>
          <cell r="AQ158" t="str">
            <v>NVD</v>
          </cell>
          <cell r="AR158" t="str">
            <v>2002-12-</v>
          </cell>
          <cell r="AU158" t="str">
            <v>INVOICE# 26651      W D COMMUNICATIONS I5000003707</v>
          </cell>
          <cell r="AV158" t="str">
            <v>WF-BATCH</v>
          </cell>
          <cell r="AW158" t="str">
            <v>000</v>
          </cell>
          <cell r="AX158" t="str">
            <v>00</v>
          </cell>
          <cell r="AY158" t="str">
            <v>0</v>
          </cell>
          <cell r="AZ158" t="str">
            <v>FPL Fibernet</v>
          </cell>
        </row>
        <row r="159">
          <cell r="A159" t="str">
            <v>107100</v>
          </cell>
          <cell r="B159" t="str">
            <v>0306</v>
          </cell>
          <cell r="C159" t="str">
            <v>06004</v>
          </cell>
          <cell r="D159" t="str">
            <v>0FIBER</v>
          </cell>
          <cell r="E159" t="str">
            <v>306000</v>
          </cell>
          <cell r="F159" t="str">
            <v>0662</v>
          </cell>
          <cell r="G159" t="str">
            <v>51450</v>
          </cell>
          <cell r="H159" t="str">
            <v>A</v>
          </cell>
          <cell r="I159" t="str">
            <v>00000041</v>
          </cell>
          <cell r="J159">
            <v>63</v>
          </cell>
          <cell r="K159">
            <v>306</v>
          </cell>
          <cell r="L159">
            <v>6004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0662</v>
          </cell>
          <cell r="R159" t="str">
            <v>51450</v>
          </cell>
          <cell r="S159" t="str">
            <v>200212</v>
          </cell>
          <cell r="T159" t="str">
            <v>SA01</v>
          </cell>
          <cell r="U159">
            <v>1193.25</v>
          </cell>
          <cell r="W159">
            <v>0</v>
          </cell>
          <cell r="Y159">
            <v>0</v>
          </cell>
          <cell r="Z159">
            <v>1</v>
          </cell>
          <cell r="AA159" t="str">
            <v>BCH</v>
          </cell>
          <cell r="AB159" t="str">
            <v>450002339</v>
          </cell>
          <cell r="AC159" t="str">
            <v>PO#</v>
          </cell>
          <cell r="AD159" t="str">
            <v>4500030221</v>
          </cell>
          <cell r="AE159" t="str">
            <v>S/R</v>
          </cell>
          <cell r="AF159" t="str">
            <v>NET</v>
          </cell>
          <cell r="AI159" t="str">
            <v>PYN</v>
          </cell>
          <cell r="AJ159" t="str">
            <v>W D COMMUNICATIONS INC</v>
          </cell>
          <cell r="AK159" t="str">
            <v>VND</v>
          </cell>
          <cell r="AL159" t="str">
            <v>591953252</v>
          </cell>
          <cell r="AM159" t="str">
            <v>FAC</v>
          </cell>
          <cell r="AN159" t="str">
            <v>000</v>
          </cell>
          <cell r="AQ159" t="str">
            <v>NVD</v>
          </cell>
          <cell r="AR159" t="str">
            <v>2002-12-</v>
          </cell>
          <cell r="AU159" t="str">
            <v>INVOICE# 26620      W D COMMUNICATIONS I5000003482</v>
          </cell>
          <cell r="AV159" t="str">
            <v>WF-BATCH</v>
          </cell>
          <cell r="AW159" t="str">
            <v>000</v>
          </cell>
          <cell r="AX159" t="str">
            <v>00</v>
          </cell>
          <cell r="AY159" t="str">
            <v>0</v>
          </cell>
          <cell r="AZ159" t="str">
            <v>FPL Fibernet</v>
          </cell>
        </row>
        <row r="160">
          <cell r="A160" t="str">
            <v>107100</v>
          </cell>
          <cell r="B160" t="str">
            <v>0306</v>
          </cell>
          <cell r="C160" t="str">
            <v>06004</v>
          </cell>
          <cell r="D160" t="str">
            <v>0FIBER</v>
          </cell>
          <cell r="E160" t="str">
            <v>306000</v>
          </cell>
          <cell r="F160" t="str">
            <v>0662</v>
          </cell>
          <cell r="G160" t="str">
            <v>51450</v>
          </cell>
          <cell r="H160" t="str">
            <v>A</v>
          </cell>
          <cell r="I160" t="str">
            <v>00000041</v>
          </cell>
          <cell r="J160">
            <v>63</v>
          </cell>
          <cell r="K160">
            <v>306</v>
          </cell>
          <cell r="L160">
            <v>6004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 t="str">
            <v>0662</v>
          </cell>
          <cell r="R160" t="str">
            <v>51450</v>
          </cell>
          <cell r="S160" t="str">
            <v>200212</v>
          </cell>
          <cell r="T160" t="str">
            <v>SA01</v>
          </cell>
          <cell r="U160">
            <v>1193.25</v>
          </cell>
          <cell r="W160">
            <v>0</v>
          </cell>
          <cell r="Y160">
            <v>0</v>
          </cell>
          <cell r="Z160">
            <v>1</v>
          </cell>
          <cell r="AA160" t="str">
            <v>BCH</v>
          </cell>
          <cell r="AB160" t="str">
            <v>450002339</v>
          </cell>
          <cell r="AC160" t="str">
            <v>PO#</v>
          </cell>
          <cell r="AD160" t="str">
            <v>4500030221</v>
          </cell>
          <cell r="AE160" t="str">
            <v>S/R</v>
          </cell>
          <cell r="AF160" t="str">
            <v>NET</v>
          </cell>
          <cell r="AI160" t="str">
            <v>PYN</v>
          </cell>
          <cell r="AJ160" t="str">
            <v>W D COMMUNICATIONS INC</v>
          </cell>
          <cell r="AK160" t="str">
            <v>VND</v>
          </cell>
          <cell r="AL160" t="str">
            <v>591953252</v>
          </cell>
          <cell r="AM160" t="str">
            <v>FAC</v>
          </cell>
          <cell r="AN160" t="str">
            <v>000</v>
          </cell>
          <cell r="AQ160" t="str">
            <v>NVD</v>
          </cell>
          <cell r="AR160" t="str">
            <v>2002-12-</v>
          </cell>
          <cell r="AU160" t="str">
            <v>INVOICE# FPL-01     W D COMMUNICATIONS I5000003476</v>
          </cell>
          <cell r="AV160" t="str">
            <v>WF-BATCH</v>
          </cell>
          <cell r="AW160" t="str">
            <v>000</v>
          </cell>
          <cell r="AX160" t="str">
            <v>00</v>
          </cell>
          <cell r="AY160" t="str">
            <v>0</v>
          </cell>
          <cell r="AZ160" t="str">
            <v>FPL Fibernet</v>
          </cell>
        </row>
        <row r="161">
          <cell r="A161" t="str">
            <v>107100</v>
          </cell>
          <cell r="B161" t="str">
            <v>0306</v>
          </cell>
          <cell r="C161" t="str">
            <v>06004</v>
          </cell>
          <cell r="D161" t="str">
            <v>0FIBER</v>
          </cell>
          <cell r="E161" t="str">
            <v>306000</v>
          </cell>
          <cell r="F161" t="str">
            <v>0662</v>
          </cell>
          <cell r="G161" t="str">
            <v>51450</v>
          </cell>
          <cell r="H161" t="str">
            <v>A</v>
          </cell>
          <cell r="I161" t="str">
            <v>00000041</v>
          </cell>
          <cell r="J161">
            <v>63</v>
          </cell>
          <cell r="K161">
            <v>306</v>
          </cell>
          <cell r="L161">
            <v>6004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 t="str">
            <v>0662</v>
          </cell>
          <cell r="R161" t="str">
            <v>51450</v>
          </cell>
          <cell r="S161" t="str">
            <v>200212</v>
          </cell>
          <cell r="T161" t="str">
            <v>SA01</v>
          </cell>
          <cell r="U161">
            <v>1193.25</v>
          </cell>
          <cell r="W161">
            <v>0</v>
          </cell>
          <cell r="Y161">
            <v>0</v>
          </cell>
          <cell r="Z161">
            <v>1</v>
          </cell>
          <cell r="AA161" t="str">
            <v>BCH</v>
          </cell>
          <cell r="AB161" t="str">
            <v>450002350</v>
          </cell>
          <cell r="AC161" t="str">
            <v>PO#</v>
          </cell>
          <cell r="AD161" t="str">
            <v>4500030221</v>
          </cell>
          <cell r="AE161" t="str">
            <v>S/R</v>
          </cell>
          <cell r="AF161" t="str">
            <v>NET</v>
          </cell>
          <cell r="AI161" t="str">
            <v>PYN</v>
          </cell>
          <cell r="AJ161" t="str">
            <v>W D COMMUNICATIONS INC</v>
          </cell>
          <cell r="AK161" t="str">
            <v>VND</v>
          </cell>
          <cell r="AL161" t="str">
            <v>591953252</v>
          </cell>
          <cell r="AM161" t="str">
            <v>FAC</v>
          </cell>
          <cell r="AN161" t="str">
            <v>000</v>
          </cell>
          <cell r="AQ161" t="str">
            <v>NVD</v>
          </cell>
          <cell r="AR161" t="str">
            <v>2002-12-</v>
          </cell>
          <cell r="AU161" t="str">
            <v>INVOICE# 26306      W D COMMUNICATIONS I5000003560</v>
          </cell>
          <cell r="AV161" t="str">
            <v>WF-BATCH</v>
          </cell>
          <cell r="AW161" t="str">
            <v>000</v>
          </cell>
          <cell r="AX161" t="str">
            <v>00</v>
          </cell>
          <cell r="AY161" t="str">
            <v>0</v>
          </cell>
          <cell r="AZ161" t="str">
            <v>FPL Fibernet</v>
          </cell>
        </row>
        <row r="162">
          <cell r="A162" t="str">
            <v>107100</v>
          </cell>
          <cell r="B162" t="str">
            <v>0306</v>
          </cell>
          <cell r="C162" t="str">
            <v>06004</v>
          </cell>
          <cell r="D162" t="str">
            <v>0FIBER</v>
          </cell>
          <cell r="E162" t="str">
            <v>306000</v>
          </cell>
          <cell r="F162" t="str">
            <v>0691</v>
          </cell>
          <cell r="G162" t="str">
            <v>65000</v>
          </cell>
          <cell r="H162" t="str">
            <v>A</v>
          </cell>
          <cell r="I162" t="str">
            <v>00000041</v>
          </cell>
          <cell r="J162">
            <v>63</v>
          </cell>
          <cell r="K162">
            <v>306</v>
          </cell>
          <cell r="L162">
            <v>6004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 t="str">
            <v>0691</v>
          </cell>
          <cell r="R162" t="str">
            <v>65000</v>
          </cell>
          <cell r="S162" t="str">
            <v>200212</v>
          </cell>
          <cell r="T162" t="str">
            <v>CA01</v>
          </cell>
          <cell r="U162">
            <v>12392.05</v>
          </cell>
          <cell r="V162" t="str">
            <v>LDB</v>
          </cell>
          <cell r="W162">
            <v>0</v>
          </cell>
          <cell r="Y162">
            <v>0</v>
          </cell>
          <cell r="Z162">
            <v>0</v>
          </cell>
          <cell r="AA162" t="str">
            <v>BCH</v>
          </cell>
          <cell r="AB162" t="str">
            <v>0028</v>
          </cell>
          <cell r="AC162" t="str">
            <v>WKS</v>
          </cell>
          <cell r="AE162" t="str">
            <v>JV#</v>
          </cell>
          <cell r="AF162" t="str">
            <v>1232</v>
          </cell>
          <cell r="AG162" t="str">
            <v>FRN</v>
          </cell>
          <cell r="AH162" t="str">
            <v>6004</v>
          </cell>
          <cell r="AI162" t="str">
            <v>RP#</v>
          </cell>
          <cell r="AJ162" t="str">
            <v>000</v>
          </cell>
          <cell r="AK162" t="str">
            <v>CTL</v>
          </cell>
          <cell r="AM162" t="str">
            <v>RF#</v>
          </cell>
          <cell r="AU162" t="str">
            <v>I/C-ACCR FELDMAN GALE&amp;WEB</v>
          </cell>
          <cell r="AZ162" t="str">
            <v>FPL Fibernet</v>
          </cell>
        </row>
        <row r="163">
          <cell r="A163" t="str">
            <v>107100</v>
          </cell>
          <cell r="B163" t="str">
            <v>0306</v>
          </cell>
          <cell r="C163" t="str">
            <v>06004</v>
          </cell>
          <cell r="D163" t="str">
            <v>0FIBER</v>
          </cell>
          <cell r="E163" t="str">
            <v>306000</v>
          </cell>
          <cell r="F163" t="str">
            <v>0790</v>
          </cell>
          <cell r="G163" t="str">
            <v>65000</v>
          </cell>
          <cell r="H163" t="str">
            <v>A</v>
          </cell>
          <cell r="I163" t="str">
            <v>00000041</v>
          </cell>
          <cell r="J163">
            <v>63</v>
          </cell>
          <cell r="K163">
            <v>306</v>
          </cell>
          <cell r="L163">
            <v>6004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 t="str">
            <v>0790</v>
          </cell>
          <cell r="R163" t="str">
            <v>65000</v>
          </cell>
          <cell r="S163" t="str">
            <v>200212</v>
          </cell>
          <cell r="T163" t="str">
            <v>CA01</v>
          </cell>
          <cell r="U163">
            <v>390000</v>
          </cell>
          <cell r="V163" t="str">
            <v>LDB</v>
          </cell>
          <cell r="W163">
            <v>0</v>
          </cell>
          <cell r="Y163">
            <v>0</v>
          </cell>
          <cell r="Z163">
            <v>0</v>
          </cell>
          <cell r="AA163" t="str">
            <v>BCH</v>
          </cell>
          <cell r="AB163" t="str">
            <v>0024</v>
          </cell>
          <cell r="AC163" t="str">
            <v>WKS</v>
          </cell>
          <cell r="AE163" t="str">
            <v>JV#</v>
          </cell>
          <cell r="AF163" t="str">
            <v>1232</v>
          </cell>
          <cell r="AG163" t="str">
            <v>FRN</v>
          </cell>
          <cell r="AH163" t="str">
            <v>6004</v>
          </cell>
          <cell r="AI163" t="str">
            <v>RP#</v>
          </cell>
          <cell r="AJ163" t="str">
            <v>000</v>
          </cell>
          <cell r="AK163" t="str">
            <v>CTL</v>
          </cell>
          <cell r="AM163" t="str">
            <v>RF#</v>
          </cell>
          <cell r="AU163" t="str">
            <v>ACCR DEC 02 CAPITAL-EXELO</v>
          </cell>
          <cell r="AZ163" t="str">
            <v>FPL Fibernet</v>
          </cell>
        </row>
        <row r="164">
          <cell r="A164" t="str">
            <v>107100</v>
          </cell>
          <cell r="B164" t="str">
            <v>0306</v>
          </cell>
          <cell r="C164" t="str">
            <v>06004</v>
          </cell>
          <cell r="D164" t="str">
            <v>0FIBER</v>
          </cell>
          <cell r="E164" t="str">
            <v>306000</v>
          </cell>
          <cell r="F164" t="str">
            <v>0790</v>
          </cell>
          <cell r="G164" t="str">
            <v>65000</v>
          </cell>
          <cell r="H164" t="str">
            <v>A</v>
          </cell>
          <cell r="I164" t="str">
            <v>00000041</v>
          </cell>
          <cell r="J164">
            <v>63</v>
          </cell>
          <cell r="K164">
            <v>306</v>
          </cell>
          <cell r="L164">
            <v>6004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 t="str">
            <v>0790</v>
          </cell>
          <cell r="R164" t="str">
            <v>65000</v>
          </cell>
          <cell r="S164" t="str">
            <v>200212</v>
          </cell>
          <cell r="T164" t="str">
            <v>CA01</v>
          </cell>
          <cell r="U164">
            <v>-955000</v>
          </cell>
          <cell r="V164" t="str">
            <v>LDB</v>
          </cell>
          <cell r="W164">
            <v>0</v>
          </cell>
          <cell r="Y164">
            <v>0</v>
          </cell>
          <cell r="Z164">
            <v>0</v>
          </cell>
          <cell r="AA164" t="str">
            <v>BCH</v>
          </cell>
          <cell r="AB164" t="str">
            <v>0003</v>
          </cell>
          <cell r="AC164" t="str">
            <v>WKS</v>
          </cell>
          <cell r="AE164" t="str">
            <v>JV#</v>
          </cell>
          <cell r="AF164" t="str">
            <v>1232</v>
          </cell>
          <cell r="AG164" t="str">
            <v>FRN</v>
          </cell>
          <cell r="AH164" t="str">
            <v>6004</v>
          </cell>
          <cell r="AI164" t="str">
            <v>RP#</v>
          </cell>
          <cell r="AJ164" t="str">
            <v>000</v>
          </cell>
          <cell r="AK164" t="str">
            <v>CTL</v>
          </cell>
          <cell r="AM164" t="str">
            <v>RF#</v>
          </cell>
          <cell r="AU164" t="str">
            <v>AC-REV ACCRUAL OF OCT 02 CAPITA</v>
          </cell>
          <cell r="AZ164" t="str">
            <v>FPL Fibernet</v>
          </cell>
        </row>
        <row r="165">
          <cell r="A165" t="str">
            <v>107100</v>
          </cell>
          <cell r="B165" t="str">
            <v>0385</v>
          </cell>
          <cell r="C165" t="str">
            <v>06004</v>
          </cell>
          <cell r="D165" t="str">
            <v>0FIBER</v>
          </cell>
          <cell r="E165" t="str">
            <v>306000</v>
          </cell>
          <cell r="F165" t="str">
            <v>0625</v>
          </cell>
          <cell r="G165" t="str">
            <v>52450</v>
          </cell>
          <cell r="H165" t="str">
            <v>A</v>
          </cell>
          <cell r="I165" t="str">
            <v>00000041</v>
          </cell>
          <cell r="J165">
            <v>60</v>
          </cell>
          <cell r="K165">
            <v>385</v>
          </cell>
          <cell r="L165">
            <v>6004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 t="str">
            <v>0625</v>
          </cell>
          <cell r="R165" t="str">
            <v>52450</v>
          </cell>
          <cell r="S165" t="str">
            <v>200212</v>
          </cell>
          <cell r="T165" t="str">
            <v>SA01</v>
          </cell>
          <cell r="U165">
            <v>11</v>
          </cell>
          <cell r="W165">
            <v>0</v>
          </cell>
          <cell r="Y165">
            <v>0</v>
          </cell>
          <cell r="Z165">
            <v>0</v>
          </cell>
          <cell r="AA165" t="str">
            <v>BCH</v>
          </cell>
          <cell r="AB165" t="str">
            <v>450002340</v>
          </cell>
          <cell r="AC165" t="str">
            <v>PO#</v>
          </cell>
          <cell r="AE165" t="str">
            <v>S/R</v>
          </cell>
          <cell r="AI165" t="str">
            <v>PYN</v>
          </cell>
          <cell r="AJ165" t="str">
            <v>CAJIGAS R C</v>
          </cell>
          <cell r="AK165" t="str">
            <v>VND</v>
          </cell>
          <cell r="AL165" t="str">
            <v>264370702</v>
          </cell>
          <cell r="AM165" t="str">
            <v>FAC</v>
          </cell>
          <cell r="AN165" t="str">
            <v>000</v>
          </cell>
          <cell r="AQ165" t="str">
            <v>NVD</v>
          </cell>
          <cell r="AR165" t="str">
            <v>2002-08-</v>
          </cell>
          <cell r="AU165" t="str">
            <v>R CAJIGAS MISC      CAJIGAS R C         1900003283</v>
          </cell>
          <cell r="AV165" t="str">
            <v>WF-BATCH</v>
          </cell>
          <cell r="AW165" t="str">
            <v>000</v>
          </cell>
          <cell r="AX165" t="str">
            <v>00</v>
          </cell>
          <cell r="AY165" t="str">
            <v>0</v>
          </cell>
          <cell r="AZ165" t="str">
            <v>FPL Fibernet</v>
          </cell>
        </row>
        <row r="166">
          <cell r="A166" t="str">
            <v>107100</v>
          </cell>
          <cell r="B166" t="str">
            <v>0385</v>
          </cell>
          <cell r="C166" t="str">
            <v>06004</v>
          </cell>
          <cell r="D166" t="str">
            <v>0FIBER</v>
          </cell>
          <cell r="E166" t="str">
            <v>306000</v>
          </cell>
          <cell r="F166" t="str">
            <v>0646</v>
          </cell>
          <cell r="G166" t="str">
            <v>52450</v>
          </cell>
          <cell r="H166" t="str">
            <v>A</v>
          </cell>
          <cell r="I166" t="str">
            <v>00000041</v>
          </cell>
          <cell r="J166">
            <v>60</v>
          </cell>
          <cell r="K166">
            <v>385</v>
          </cell>
          <cell r="L166">
            <v>6004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0646</v>
          </cell>
          <cell r="R166" t="str">
            <v>52450</v>
          </cell>
          <cell r="S166" t="str">
            <v>200212</v>
          </cell>
          <cell r="T166" t="str">
            <v>SA01</v>
          </cell>
          <cell r="U166">
            <v>78.67</v>
          </cell>
          <cell r="W166">
            <v>0</v>
          </cell>
          <cell r="Y166">
            <v>0</v>
          </cell>
          <cell r="Z166">
            <v>0</v>
          </cell>
          <cell r="AA166" t="str">
            <v>BCH</v>
          </cell>
          <cell r="AB166" t="str">
            <v>450002340</v>
          </cell>
          <cell r="AC166" t="str">
            <v>PO#</v>
          </cell>
          <cell r="AE166" t="str">
            <v>S/R</v>
          </cell>
          <cell r="AI166" t="str">
            <v>PYN</v>
          </cell>
          <cell r="AJ166" t="str">
            <v>CAJIGAS R C</v>
          </cell>
          <cell r="AK166" t="str">
            <v>VND</v>
          </cell>
          <cell r="AL166" t="str">
            <v>264370702</v>
          </cell>
          <cell r="AM166" t="str">
            <v>FAC</v>
          </cell>
          <cell r="AN166" t="str">
            <v>000</v>
          </cell>
          <cell r="AQ166" t="str">
            <v>NVD</v>
          </cell>
          <cell r="AR166" t="str">
            <v>2002-08-</v>
          </cell>
          <cell r="AU166" t="str">
            <v>R CAJIGAS MILEAGE   CAJIGAS R C         1900003283</v>
          </cell>
          <cell r="AV166" t="str">
            <v>WF-BATCH</v>
          </cell>
          <cell r="AW166" t="str">
            <v>000</v>
          </cell>
          <cell r="AX166" t="str">
            <v>00</v>
          </cell>
          <cell r="AY166" t="str">
            <v>0</v>
          </cell>
          <cell r="AZ166" t="str">
            <v>FPL Fibernet</v>
          </cell>
        </row>
        <row r="167">
          <cell r="A167" t="str">
            <v>107100</v>
          </cell>
          <cell r="B167" t="str">
            <v>0314</v>
          </cell>
          <cell r="C167" t="str">
            <v>06005</v>
          </cell>
          <cell r="D167" t="str">
            <v>0FIBER</v>
          </cell>
          <cell r="E167" t="str">
            <v>314000</v>
          </cell>
          <cell r="F167" t="str">
            <v>0662</v>
          </cell>
          <cell r="G167" t="str">
            <v>51450</v>
          </cell>
          <cell r="H167" t="str">
            <v>A</v>
          </cell>
          <cell r="I167" t="str">
            <v>00000041</v>
          </cell>
          <cell r="J167">
            <v>63</v>
          </cell>
          <cell r="K167">
            <v>314</v>
          </cell>
          <cell r="L167">
            <v>6005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0662</v>
          </cell>
          <cell r="R167" t="str">
            <v>51450</v>
          </cell>
          <cell r="S167" t="str">
            <v>200212</v>
          </cell>
          <cell r="T167" t="str">
            <v>SA01</v>
          </cell>
          <cell r="U167">
            <v>1193.25</v>
          </cell>
          <cell r="W167">
            <v>0</v>
          </cell>
          <cell r="Y167">
            <v>0</v>
          </cell>
          <cell r="Z167">
            <v>1</v>
          </cell>
          <cell r="AA167" t="str">
            <v>BCH</v>
          </cell>
          <cell r="AB167" t="str">
            <v>450002350</v>
          </cell>
          <cell r="AC167" t="str">
            <v>PO#</v>
          </cell>
          <cell r="AD167" t="str">
            <v>4500030221</v>
          </cell>
          <cell r="AE167" t="str">
            <v>S/R</v>
          </cell>
          <cell r="AF167" t="str">
            <v>NET</v>
          </cell>
          <cell r="AI167" t="str">
            <v>PYN</v>
          </cell>
          <cell r="AJ167" t="str">
            <v>W D COMMUNICATIONS INC</v>
          </cell>
          <cell r="AK167" t="str">
            <v>VND</v>
          </cell>
          <cell r="AL167" t="str">
            <v>591953252</v>
          </cell>
          <cell r="AM167" t="str">
            <v>FAC</v>
          </cell>
          <cell r="AN167" t="str">
            <v>000</v>
          </cell>
          <cell r="AQ167" t="str">
            <v>NVD</v>
          </cell>
          <cell r="AR167" t="str">
            <v>2002-12-</v>
          </cell>
          <cell r="AU167" t="str">
            <v>INVOICE# 26749      W D COMMUNICATIONS I5000003546</v>
          </cell>
          <cell r="AV167" t="str">
            <v>WF-BATCH</v>
          </cell>
          <cell r="AW167" t="str">
            <v>000</v>
          </cell>
          <cell r="AX167" t="str">
            <v>00</v>
          </cell>
          <cell r="AY167" t="str">
            <v>0</v>
          </cell>
          <cell r="AZ167" t="str">
            <v>FPL Fibernet</v>
          </cell>
        </row>
        <row r="168">
          <cell r="A168" t="str">
            <v>107100</v>
          </cell>
          <cell r="B168" t="str">
            <v>0314</v>
          </cell>
          <cell r="C168" t="str">
            <v>06005</v>
          </cell>
          <cell r="D168" t="str">
            <v>0FIBER</v>
          </cell>
          <cell r="E168" t="str">
            <v>314000</v>
          </cell>
          <cell r="F168" t="str">
            <v>0662</v>
          </cell>
          <cell r="G168" t="str">
            <v>51450</v>
          </cell>
          <cell r="H168" t="str">
            <v>A</v>
          </cell>
          <cell r="I168" t="str">
            <v>00000041</v>
          </cell>
          <cell r="J168">
            <v>63</v>
          </cell>
          <cell r="K168">
            <v>314</v>
          </cell>
          <cell r="L168">
            <v>6005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 t="str">
            <v>0662</v>
          </cell>
          <cell r="R168" t="str">
            <v>51450</v>
          </cell>
          <cell r="S168" t="str">
            <v>200212</v>
          </cell>
          <cell r="T168" t="str">
            <v>SA01</v>
          </cell>
          <cell r="U168">
            <v>1951</v>
          </cell>
          <cell r="W168">
            <v>0</v>
          </cell>
          <cell r="Y168">
            <v>0</v>
          </cell>
          <cell r="Z168">
            <v>1</v>
          </cell>
          <cell r="AA168" t="str">
            <v>BCH</v>
          </cell>
          <cell r="AB168" t="str">
            <v>450002350</v>
          </cell>
          <cell r="AC168" t="str">
            <v>PO#</v>
          </cell>
          <cell r="AD168" t="str">
            <v>4500030221</v>
          </cell>
          <cell r="AE168" t="str">
            <v>S/R</v>
          </cell>
          <cell r="AF168" t="str">
            <v>NET</v>
          </cell>
          <cell r="AI168" t="str">
            <v>PYN</v>
          </cell>
          <cell r="AJ168" t="str">
            <v>W D COMMUNICATIONS INC</v>
          </cell>
          <cell r="AK168" t="str">
            <v>VND</v>
          </cell>
          <cell r="AL168" t="str">
            <v>591953252</v>
          </cell>
          <cell r="AM168" t="str">
            <v>FAC</v>
          </cell>
          <cell r="AN168" t="str">
            <v>000</v>
          </cell>
          <cell r="AQ168" t="str">
            <v>NVD</v>
          </cell>
          <cell r="AR168" t="str">
            <v>2002-12-</v>
          </cell>
          <cell r="AU168" t="str">
            <v>INVOICE# 26750      W D COMMUNICATIONS I5000003584</v>
          </cell>
          <cell r="AV168" t="str">
            <v>WF-BATCH</v>
          </cell>
          <cell r="AW168" t="str">
            <v>000</v>
          </cell>
          <cell r="AX168" t="str">
            <v>00</v>
          </cell>
          <cell r="AY168" t="str">
            <v>0</v>
          </cell>
          <cell r="AZ168" t="str">
            <v>FPL Fibernet</v>
          </cell>
        </row>
        <row r="169">
          <cell r="A169" t="str">
            <v>107100</v>
          </cell>
          <cell r="B169" t="str">
            <v>0314</v>
          </cell>
          <cell r="C169" t="str">
            <v>06005</v>
          </cell>
          <cell r="D169" t="str">
            <v>0FIBER</v>
          </cell>
          <cell r="E169" t="str">
            <v>314000</v>
          </cell>
          <cell r="F169" t="str">
            <v>0790</v>
          </cell>
          <cell r="G169" t="str">
            <v>65000</v>
          </cell>
          <cell r="H169" t="str">
            <v>A</v>
          </cell>
          <cell r="I169" t="str">
            <v>00000041</v>
          </cell>
          <cell r="J169">
            <v>9</v>
          </cell>
          <cell r="K169">
            <v>314</v>
          </cell>
          <cell r="L169">
            <v>6005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 t="str">
            <v>0790</v>
          </cell>
          <cell r="R169" t="str">
            <v>65000</v>
          </cell>
          <cell r="S169" t="str">
            <v>200212</v>
          </cell>
          <cell r="T169" t="str">
            <v>CA01</v>
          </cell>
          <cell r="U169">
            <v>-56477.59</v>
          </cell>
          <cell r="V169" t="str">
            <v>LDB</v>
          </cell>
          <cell r="W169">
            <v>0</v>
          </cell>
          <cell r="Y169">
            <v>0</v>
          </cell>
          <cell r="Z169">
            <v>0</v>
          </cell>
          <cell r="AA169" t="str">
            <v>BCH</v>
          </cell>
          <cell r="AB169" t="str">
            <v>0023</v>
          </cell>
          <cell r="AC169" t="str">
            <v>WKS</v>
          </cell>
          <cell r="AE169" t="str">
            <v>JV#</v>
          </cell>
          <cell r="AF169" t="str">
            <v>1232</v>
          </cell>
          <cell r="AG169" t="str">
            <v>FRN</v>
          </cell>
          <cell r="AH169" t="str">
            <v>6005</v>
          </cell>
          <cell r="AI169" t="str">
            <v>RP#</v>
          </cell>
          <cell r="AJ169" t="str">
            <v>000</v>
          </cell>
          <cell r="AK169" t="str">
            <v>CTL</v>
          </cell>
          <cell r="AM169" t="str">
            <v>RF#</v>
          </cell>
          <cell r="AU169" t="str">
            <v>TO PLACE IN SERVICE</v>
          </cell>
          <cell r="AZ169" t="str">
            <v>FPL Fibernet</v>
          </cell>
        </row>
        <row r="170">
          <cell r="A170" t="str">
            <v>107100</v>
          </cell>
          <cell r="B170" t="str">
            <v>0314</v>
          </cell>
          <cell r="C170" t="str">
            <v>06005</v>
          </cell>
          <cell r="D170" t="str">
            <v>0FIBER</v>
          </cell>
          <cell r="E170" t="str">
            <v>314000</v>
          </cell>
          <cell r="F170" t="str">
            <v>0790</v>
          </cell>
          <cell r="G170" t="str">
            <v>65000</v>
          </cell>
          <cell r="H170" t="str">
            <v>A</v>
          </cell>
          <cell r="I170" t="str">
            <v>00000041</v>
          </cell>
          <cell r="J170">
            <v>63</v>
          </cell>
          <cell r="K170">
            <v>314</v>
          </cell>
          <cell r="L170">
            <v>6005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0790</v>
          </cell>
          <cell r="R170" t="str">
            <v>65000</v>
          </cell>
          <cell r="S170" t="str">
            <v>200212</v>
          </cell>
          <cell r="T170" t="str">
            <v>CA01</v>
          </cell>
          <cell r="U170">
            <v>54850</v>
          </cell>
          <cell r="V170" t="str">
            <v>LDB</v>
          </cell>
          <cell r="W170">
            <v>0</v>
          </cell>
          <cell r="Y170">
            <v>0</v>
          </cell>
          <cell r="Z170">
            <v>0</v>
          </cell>
          <cell r="AA170" t="str">
            <v>BCH</v>
          </cell>
          <cell r="AB170" t="str">
            <v>0015</v>
          </cell>
          <cell r="AC170" t="str">
            <v>WKS</v>
          </cell>
          <cell r="AE170" t="str">
            <v>JV#</v>
          </cell>
          <cell r="AF170" t="str">
            <v>1232</v>
          </cell>
          <cell r="AG170" t="str">
            <v>FRN</v>
          </cell>
          <cell r="AH170" t="str">
            <v>6005</v>
          </cell>
          <cell r="AI170" t="str">
            <v>RP#</v>
          </cell>
          <cell r="AJ170" t="str">
            <v>000</v>
          </cell>
          <cell r="AK170" t="str">
            <v>CTL</v>
          </cell>
          <cell r="AM170" t="str">
            <v>RF#</v>
          </cell>
          <cell r="AU170" t="str">
            <v>ACCRUAL OF DEC 02 CAPITAL</v>
          </cell>
          <cell r="AZ170" t="str">
            <v>FPL Fibernet</v>
          </cell>
        </row>
        <row r="171">
          <cell r="A171" t="str">
            <v>107100</v>
          </cell>
          <cell r="B171" t="str">
            <v>0314</v>
          </cell>
          <cell r="C171" t="str">
            <v>06005</v>
          </cell>
          <cell r="D171" t="str">
            <v>0FIBER</v>
          </cell>
          <cell r="E171" t="str">
            <v>314000</v>
          </cell>
          <cell r="F171" t="str">
            <v>0790</v>
          </cell>
          <cell r="G171" t="str">
            <v>65000</v>
          </cell>
          <cell r="H171" t="str">
            <v>A</v>
          </cell>
          <cell r="I171" t="str">
            <v>00000041</v>
          </cell>
          <cell r="J171">
            <v>63</v>
          </cell>
          <cell r="K171">
            <v>314</v>
          </cell>
          <cell r="L171">
            <v>6005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 t="str">
            <v>0790</v>
          </cell>
          <cell r="R171" t="str">
            <v>65000</v>
          </cell>
          <cell r="S171" t="str">
            <v>200212</v>
          </cell>
          <cell r="T171" t="str">
            <v>CA01</v>
          </cell>
          <cell r="U171">
            <v>54850</v>
          </cell>
          <cell r="V171" t="str">
            <v>LDB</v>
          </cell>
          <cell r="W171">
            <v>0</v>
          </cell>
          <cell r="Y171">
            <v>0</v>
          </cell>
          <cell r="Z171">
            <v>0</v>
          </cell>
          <cell r="AA171" t="str">
            <v>BCH</v>
          </cell>
          <cell r="AB171" t="str">
            <v>0066</v>
          </cell>
          <cell r="AC171" t="str">
            <v>WKS</v>
          </cell>
          <cell r="AE171" t="str">
            <v>JV#</v>
          </cell>
          <cell r="AF171" t="str">
            <v>1232</v>
          </cell>
          <cell r="AG171" t="str">
            <v>FRN</v>
          </cell>
          <cell r="AH171" t="str">
            <v>6005</v>
          </cell>
          <cell r="AI171" t="str">
            <v>RP#</v>
          </cell>
          <cell r="AJ171" t="str">
            <v>000</v>
          </cell>
          <cell r="AK171" t="str">
            <v>CTL</v>
          </cell>
          <cell r="AM171" t="str">
            <v>RF#</v>
          </cell>
          <cell r="AU171" t="str">
            <v>ACCR REVERSAL OF DEC 02</v>
          </cell>
          <cell r="AZ171" t="str">
            <v>FPL Fibernet</v>
          </cell>
        </row>
        <row r="172">
          <cell r="A172" t="str">
            <v>107100</v>
          </cell>
          <cell r="B172" t="str">
            <v>0314</v>
          </cell>
          <cell r="C172" t="str">
            <v>06005</v>
          </cell>
          <cell r="D172" t="str">
            <v>0FIBER</v>
          </cell>
          <cell r="E172" t="str">
            <v>314000</v>
          </cell>
          <cell r="F172" t="str">
            <v>0790</v>
          </cell>
          <cell r="G172" t="str">
            <v>65000</v>
          </cell>
          <cell r="H172" t="str">
            <v>A</v>
          </cell>
          <cell r="I172" t="str">
            <v>00000041</v>
          </cell>
          <cell r="J172">
            <v>63</v>
          </cell>
          <cell r="K172">
            <v>314</v>
          </cell>
          <cell r="L172">
            <v>6005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 t="str">
            <v>0790</v>
          </cell>
          <cell r="R172" t="str">
            <v>65000</v>
          </cell>
          <cell r="S172" t="str">
            <v>200212</v>
          </cell>
          <cell r="T172" t="str">
            <v>CA01</v>
          </cell>
          <cell r="U172">
            <v>206250</v>
          </cell>
          <cell r="V172" t="str">
            <v>LDB</v>
          </cell>
          <cell r="W172">
            <v>0</v>
          </cell>
          <cell r="Y172">
            <v>0</v>
          </cell>
          <cell r="Z172">
            <v>0</v>
          </cell>
          <cell r="AA172" t="str">
            <v>BCH</v>
          </cell>
          <cell r="AB172" t="str">
            <v>0024</v>
          </cell>
          <cell r="AC172" t="str">
            <v>WKS</v>
          </cell>
          <cell r="AE172" t="str">
            <v>JV#</v>
          </cell>
          <cell r="AF172" t="str">
            <v>1232</v>
          </cell>
          <cell r="AG172" t="str">
            <v>FRN</v>
          </cell>
          <cell r="AH172" t="str">
            <v>6005</v>
          </cell>
          <cell r="AI172" t="str">
            <v>RP#</v>
          </cell>
          <cell r="AJ172" t="str">
            <v>000</v>
          </cell>
          <cell r="AK172" t="str">
            <v>CTL</v>
          </cell>
          <cell r="AM172" t="str">
            <v>RF#</v>
          </cell>
          <cell r="AU172" t="str">
            <v>ACCR DEC 02 CAPITAL-EXELO</v>
          </cell>
          <cell r="AZ172" t="str">
            <v>FPL Fibernet</v>
          </cell>
        </row>
        <row r="173">
          <cell r="A173" t="str">
            <v>107100</v>
          </cell>
          <cell r="B173" t="str">
            <v>0314</v>
          </cell>
          <cell r="C173" t="str">
            <v>06005</v>
          </cell>
          <cell r="D173" t="str">
            <v>0FIBER</v>
          </cell>
          <cell r="E173" t="str">
            <v>314000</v>
          </cell>
          <cell r="F173" t="str">
            <v>0790</v>
          </cell>
          <cell r="G173" t="str">
            <v>65000</v>
          </cell>
          <cell r="H173" t="str">
            <v>A</v>
          </cell>
          <cell r="I173" t="str">
            <v>00000041</v>
          </cell>
          <cell r="J173">
            <v>63</v>
          </cell>
          <cell r="K173">
            <v>314</v>
          </cell>
          <cell r="L173">
            <v>6005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0790</v>
          </cell>
          <cell r="R173" t="str">
            <v>65000</v>
          </cell>
          <cell r="S173" t="str">
            <v>200212</v>
          </cell>
          <cell r="T173" t="str">
            <v>CA01</v>
          </cell>
          <cell r="U173">
            <v>-54850</v>
          </cell>
          <cell r="V173" t="str">
            <v>LDB</v>
          </cell>
          <cell r="W173">
            <v>0</v>
          </cell>
          <cell r="Y173">
            <v>0</v>
          </cell>
          <cell r="Z173">
            <v>0</v>
          </cell>
          <cell r="AA173" t="str">
            <v>BCH</v>
          </cell>
          <cell r="AB173" t="str">
            <v>0048</v>
          </cell>
          <cell r="AC173" t="str">
            <v>WKS</v>
          </cell>
          <cell r="AE173" t="str">
            <v>JV#</v>
          </cell>
          <cell r="AF173" t="str">
            <v>1232</v>
          </cell>
          <cell r="AG173" t="str">
            <v>FRN</v>
          </cell>
          <cell r="AH173" t="str">
            <v>6005</v>
          </cell>
          <cell r="AI173" t="str">
            <v>RP#</v>
          </cell>
          <cell r="AJ173" t="str">
            <v>000</v>
          </cell>
          <cell r="AK173" t="str">
            <v>CTL</v>
          </cell>
          <cell r="AM173" t="str">
            <v>RF#</v>
          </cell>
          <cell r="AU173" t="str">
            <v>ACCR REVERSAL OF DEC 02</v>
          </cell>
          <cell r="AZ173" t="str">
            <v>FPL Fibernet</v>
          </cell>
        </row>
        <row r="174">
          <cell r="A174" t="str">
            <v>107100</v>
          </cell>
          <cell r="B174" t="str">
            <v>0314</v>
          </cell>
          <cell r="C174" t="str">
            <v>06005</v>
          </cell>
          <cell r="D174" t="str">
            <v>0FIBER</v>
          </cell>
          <cell r="E174" t="str">
            <v>314000</v>
          </cell>
          <cell r="F174" t="str">
            <v>0790</v>
          </cell>
          <cell r="G174" t="str">
            <v>65000</v>
          </cell>
          <cell r="H174" t="str">
            <v>A</v>
          </cell>
          <cell r="I174" t="str">
            <v>00000041</v>
          </cell>
          <cell r="J174">
            <v>63</v>
          </cell>
          <cell r="K174">
            <v>314</v>
          </cell>
          <cell r="L174">
            <v>6005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 t="str">
            <v>0790</v>
          </cell>
          <cell r="R174" t="str">
            <v>65000</v>
          </cell>
          <cell r="S174" t="str">
            <v>200212</v>
          </cell>
          <cell r="T174" t="str">
            <v>CA01</v>
          </cell>
          <cell r="U174">
            <v>-54850</v>
          </cell>
          <cell r="V174" t="str">
            <v>LDB</v>
          </cell>
          <cell r="W174">
            <v>0</v>
          </cell>
          <cell r="Y174">
            <v>0</v>
          </cell>
          <cell r="Z174">
            <v>0</v>
          </cell>
          <cell r="AA174" t="str">
            <v>BCH</v>
          </cell>
          <cell r="AB174" t="str">
            <v>0049</v>
          </cell>
          <cell r="AC174" t="str">
            <v>WKS</v>
          </cell>
          <cell r="AE174" t="str">
            <v>JV#</v>
          </cell>
          <cell r="AF174" t="str">
            <v>1232</v>
          </cell>
          <cell r="AG174" t="str">
            <v>FRN</v>
          </cell>
          <cell r="AH174" t="str">
            <v>6005</v>
          </cell>
          <cell r="AI174" t="str">
            <v>RP#</v>
          </cell>
          <cell r="AJ174" t="str">
            <v>000</v>
          </cell>
          <cell r="AK174" t="str">
            <v>CTL</v>
          </cell>
          <cell r="AM174" t="str">
            <v>RF#</v>
          </cell>
          <cell r="AU174" t="str">
            <v>ACCR REVERSAL OF DEC 02</v>
          </cell>
          <cell r="AZ174" t="str">
            <v>FPL Fibernet</v>
          </cell>
        </row>
        <row r="175">
          <cell r="A175" t="str">
            <v>107100</v>
          </cell>
          <cell r="B175" t="str">
            <v>0313</v>
          </cell>
          <cell r="C175" t="str">
            <v>06006</v>
          </cell>
          <cell r="D175" t="str">
            <v>0FIBER</v>
          </cell>
          <cell r="E175" t="str">
            <v>313000</v>
          </cell>
          <cell r="F175" t="str">
            <v>0691</v>
          </cell>
          <cell r="G175" t="str">
            <v>51450</v>
          </cell>
          <cell r="H175" t="str">
            <v>A</v>
          </cell>
          <cell r="I175" t="str">
            <v>00000041</v>
          </cell>
          <cell r="J175">
            <v>61</v>
          </cell>
          <cell r="K175">
            <v>313</v>
          </cell>
          <cell r="L175">
            <v>6006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0691</v>
          </cell>
          <cell r="R175" t="str">
            <v>51450</v>
          </cell>
          <cell r="S175" t="str">
            <v>200212</v>
          </cell>
          <cell r="T175" t="str">
            <v>SA01</v>
          </cell>
          <cell r="U175">
            <v>662.3</v>
          </cell>
          <cell r="W175">
            <v>0</v>
          </cell>
          <cell r="Y175">
            <v>0</v>
          </cell>
          <cell r="Z175">
            <v>1</v>
          </cell>
          <cell r="AA175" t="str">
            <v>BCH</v>
          </cell>
          <cell r="AB175" t="str">
            <v>450002361</v>
          </cell>
          <cell r="AC175" t="str">
            <v>PO#</v>
          </cell>
          <cell r="AD175" t="str">
            <v>4500084513</v>
          </cell>
          <cell r="AE175" t="str">
            <v>S/R</v>
          </cell>
          <cell r="AF175" t="str">
            <v>337</v>
          </cell>
          <cell r="AI175" t="str">
            <v>PYN</v>
          </cell>
          <cell r="AJ175" t="str">
            <v>STEEL HECTOR &amp; DAVIS</v>
          </cell>
          <cell r="AK175" t="str">
            <v>VND</v>
          </cell>
          <cell r="AL175" t="str">
            <v>590702089</v>
          </cell>
          <cell r="AM175" t="str">
            <v>FAC</v>
          </cell>
          <cell r="AN175" t="str">
            <v>000</v>
          </cell>
          <cell r="AQ175" t="str">
            <v>NVD</v>
          </cell>
          <cell r="AR175" t="str">
            <v>2002-12-</v>
          </cell>
          <cell r="AU175" t="str">
            <v>00000000000000291341STEEL HECTOR &amp; DAVIS5000003727</v>
          </cell>
          <cell r="AV175" t="str">
            <v>WF-BATCH</v>
          </cell>
          <cell r="AW175" t="str">
            <v>000</v>
          </cell>
          <cell r="AX175" t="str">
            <v>00</v>
          </cell>
          <cell r="AY175" t="str">
            <v>0</v>
          </cell>
          <cell r="AZ175" t="str">
            <v>FPL Fibernet</v>
          </cell>
        </row>
        <row r="176">
          <cell r="A176" t="str">
            <v>107100</v>
          </cell>
          <cell r="B176" t="str">
            <v>0313</v>
          </cell>
          <cell r="C176" t="str">
            <v>06006</v>
          </cell>
          <cell r="D176" t="str">
            <v>0FIBER</v>
          </cell>
          <cell r="E176" t="str">
            <v>313000</v>
          </cell>
          <cell r="F176" t="str">
            <v>0691</v>
          </cell>
          <cell r="G176" t="str">
            <v>51450</v>
          </cell>
          <cell r="H176" t="str">
            <v>A</v>
          </cell>
          <cell r="I176" t="str">
            <v>00000041</v>
          </cell>
          <cell r="J176">
            <v>61</v>
          </cell>
          <cell r="K176">
            <v>313</v>
          </cell>
          <cell r="L176">
            <v>6006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 t="str">
            <v>0691</v>
          </cell>
          <cell r="R176" t="str">
            <v>51450</v>
          </cell>
          <cell r="S176" t="str">
            <v>200212</v>
          </cell>
          <cell r="T176" t="str">
            <v>SA01</v>
          </cell>
          <cell r="U176">
            <v>3500.04</v>
          </cell>
          <cell r="W176">
            <v>0</v>
          </cell>
          <cell r="Y176">
            <v>0</v>
          </cell>
          <cell r="Z176">
            <v>1</v>
          </cell>
          <cell r="AA176" t="str">
            <v>BCH</v>
          </cell>
          <cell r="AB176" t="str">
            <v>450002350</v>
          </cell>
          <cell r="AC176" t="str">
            <v>PO#</v>
          </cell>
          <cell r="AD176" t="str">
            <v>4500084513</v>
          </cell>
          <cell r="AE176" t="str">
            <v>S/R</v>
          </cell>
          <cell r="AF176" t="str">
            <v>337</v>
          </cell>
          <cell r="AI176" t="str">
            <v>PYN</v>
          </cell>
          <cell r="AJ176" t="str">
            <v>STEEL HECTOR &amp; DAVIS</v>
          </cell>
          <cell r="AK176" t="str">
            <v>VND</v>
          </cell>
          <cell r="AL176" t="str">
            <v>590702089</v>
          </cell>
          <cell r="AM176" t="str">
            <v>FAC</v>
          </cell>
          <cell r="AN176" t="str">
            <v>000</v>
          </cell>
          <cell r="AQ176" t="str">
            <v>NVD</v>
          </cell>
          <cell r="AR176" t="str">
            <v>2002-12-</v>
          </cell>
          <cell r="AU176" t="str">
            <v>INVOICE# 289557     STEEL HECTOR &amp; DAVIS5000003576</v>
          </cell>
          <cell r="AV176" t="str">
            <v>WF-BATCH</v>
          </cell>
          <cell r="AW176" t="str">
            <v>000</v>
          </cell>
          <cell r="AX176" t="str">
            <v>00</v>
          </cell>
          <cell r="AY176" t="str">
            <v>0</v>
          </cell>
          <cell r="AZ176" t="str">
            <v>FPL Fibernet</v>
          </cell>
        </row>
        <row r="177">
          <cell r="A177" t="str">
            <v>107100</v>
          </cell>
          <cell r="B177" t="str">
            <v>0313</v>
          </cell>
          <cell r="C177" t="str">
            <v>06006</v>
          </cell>
          <cell r="D177" t="str">
            <v>0FIBER</v>
          </cell>
          <cell r="E177" t="str">
            <v>313000</v>
          </cell>
          <cell r="F177" t="str">
            <v>0691</v>
          </cell>
          <cell r="G177" t="str">
            <v>52450</v>
          </cell>
          <cell r="H177" t="str">
            <v>A</v>
          </cell>
          <cell r="I177" t="str">
            <v>00000041</v>
          </cell>
          <cell r="J177">
            <v>61</v>
          </cell>
          <cell r="K177">
            <v>313</v>
          </cell>
          <cell r="L177">
            <v>6006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 t="str">
            <v>0691</v>
          </cell>
          <cell r="R177" t="str">
            <v>52450</v>
          </cell>
          <cell r="S177" t="str">
            <v>200212</v>
          </cell>
          <cell r="T177" t="str">
            <v>SA01</v>
          </cell>
          <cell r="U177">
            <v>-70</v>
          </cell>
          <cell r="W177">
            <v>0</v>
          </cell>
          <cell r="Y177">
            <v>0</v>
          </cell>
          <cell r="Z177">
            <v>-1</v>
          </cell>
          <cell r="AA177" t="str">
            <v>BCH</v>
          </cell>
          <cell r="AB177" t="str">
            <v>450002353</v>
          </cell>
          <cell r="AC177" t="str">
            <v>PO#</v>
          </cell>
          <cell r="AD177" t="str">
            <v>4500084513</v>
          </cell>
          <cell r="AE177" t="str">
            <v>S/R</v>
          </cell>
          <cell r="AF177" t="str">
            <v>337</v>
          </cell>
          <cell r="AI177" t="str">
            <v>PYN</v>
          </cell>
          <cell r="AJ177" t="str">
            <v>STEEL HECTOR &amp; DAVIS</v>
          </cell>
          <cell r="AK177" t="str">
            <v>VND</v>
          </cell>
          <cell r="AL177" t="str">
            <v>590702089</v>
          </cell>
          <cell r="AM177" t="str">
            <v>FAC</v>
          </cell>
          <cell r="AN177" t="str">
            <v>000</v>
          </cell>
          <cell r="AQ177" t="str">
            <v>NVD</v>
          </cell>
          <cell r="AR177" t="str">
            <v>2002-11-</v>
          </cell>
          <cell r="AU177" t="str">
            <v>STEEL HECTOR &amp; DAVISSTEEL HECTOR &amp; DAVIS0015286156</v>
          </cell>
          <cell r="AV177" t="str">
            <v>AXR0JK3</v>
          </cell>
          <cell r="AW177" t="str">
            <v>000</v>
          </cell>
          <cell r="AX177" t="str">
            <v>00</v>
          </cell>
          <cell r="AY177" t="str">
            <v>0</v>
          </cell>
          <cell r="AZ177" t="str">
            <v>FPL Fibernet</v>
          </cell>
        </row>
        <row r="178">
          <cell r="A178" t="str">
            <v>107100</v>
          </cell>
          <cell r="B178" t="str">
            <v>0313</v>
          </cell>
          <cell r="C178" t="str">
            <v>06006</v>
          </cell>
          <cell r="D178" t="str">
            <v>0FIBER</v>
          </cell>
          <cell r="E178" t="str">
            <v>313000</v>
          </cell>
          <cell r="F178" t="str">
            <v>0790</v>
          </cell>
          <cell r="G178" t="str">
            <v>65000</v>
          </cell>
          <cell r="H178" t="str">
            <v>A</v>
          </cell>
          <cell r="I178" t="str">
            <v>00000041</v>
          </cell>
          <cell r="J178">
            <v>9</v>
          </cell>
          <cell r="K178">
            <v>313</v>
          </cell>
          <cell r="L178">
            <v>6006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 t="str">
            <v>0790</v>
          </cell>
          <cell r="R178" t="str">
            <v>65000</v>
          </cell>
          <cell r="S178" t="str">
            <v>200212</v>
          </cell>
          <cell r="T178" t="str">
            <v>CA01</v>
          </cell>
          <cell r="U178">
            <v>86362.27</v>
          </cell>
          <cell r="V178" t="str">
            <v>LDB</v>
          </cell>
          <cell r="W178">
            <v>0</v>
          </cell>
          <cell r="Y178">
            <v>0</v>
          </cell>
          <cell r="Z178">
            <v>0</v>
          </cell>
          <cell r="AA178" t="str">
            <v>BCH</v>
          </cell>
          <cell r="AB178" t="str">
            <v>0023</v>
          </cell>
          <cell r="AC178" t="str">
            <v>WKS</v>
          </cell>
          <cell r="AE178" t="str">
            <v>JV#</v>
          </cell>
          <cell r="AF178" t="str">
            <v>1232</v>
          </cell>
          <cell r="AG178" t="str">
            <v>FRN</v>
          </cell>
          <cell r="AH178" t="str">
            <v>6006</v>
          </cell>
          <cell r="AI178" t="str">
            <v>RP#</v>
          </cell>
          <cell r="AJ178" t="str">
            <v>000</v>
          </cell>
          <cell r="AK178" t="str">
            <v>CTL</v>
          </cell>
          <cell r="AM178" t="str">
            <v>RF#</v>
          </cell>
          <cell r="AU178" t="str">
            <v>TO PLACE IN SERVICE</v>
          </cell>
          <cell r="AZ178" t="str">
            <v>FPL Fibernet</v>
          </cell>
        </row>
        <row r="179">
          <cell r="A179" t="str">
            <v>107100</v>
          </cell>
          <cell r="B179" t="str">
            <v>0313</v>
          </cell>
          <cell r="C179" t="str">
            <v>06006</v>
          </cell>
          <cell r="D179" t="str">
            <v>0FIBER</v>
          </cell>
          <cell r="E179" t="str">
            <v>313000</v>
          </cell>
          <cell r="F179" t="str">
            <v>0790</v>
          </cell>
          <cell r="G179" t="str">
            <v>65000</v>
          </cell>
          <cell r="H179" t="str">
            <v>A</v>
          </cell>
          <cell r="I179" t="str">
            <v>00000041</v>
          </cell>
          <cell r="J179">
            <v>63</v>
          </cell>
          <cell r="K179">
            <v>313</v>
          </cell>
          <cell r="L179">
            <v>6006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0790</v>
          </cell>
          <cell r="R179" t="str">
            <v>65000</v>
          </cell>
          <cell r="S179" t="str">
            <v>200212</v>
          </cell>
          <cell r="T179" t="str">
            <v>CA01</v>
          </cell>
          <cell r="U179">
            <v>14944</v>
          </cell>
          <cell r="V179" t="str">
            <v>LDB</v>
          </cell>
          <cell r="W179">
            <v>0</v>
          </cell>
          <cell r="Y179">
            <v>0</v>
          </cell>
          <cell r="Z179">
            <v>0</v>
          </cell>
          <cell r="AA179" t="str">
            <v>BCH</v>
          </cell>
          <cell r="AB179" t="str">
            <v>0044</v>
          </cell>
          <cell r="AC179" t="str">
            <v>WKS</v>
          </cell>
          <cell r="AE179" t="str">
            <v>JV#</v>
          </cell>
          <cell r="AF179" t="str">
            <v>1232</v>
          </cell>
          <cell r="AG179" t="str">
            <v>FRN</v>
          </cell>
          <cell r="AH179" t="str">
            <v>6006</v>
          </cell>
          <cell r="AI179" t="str">
            <v>RP#</v>
          </cell>
          <cell r="AJ179" t="str">
            <v>000</v>
          </cell>
          <cell r="AK179" t="str">
            <v>CTL</v>
          </cell>
          <cell r="AM179" t="str">
            <v>RF#</v>
          </cell>
          <cell r="AU179" t="str">
            <v>ACCRUAL OF DEC 02 CAPITAL</v>
          </cell>
          <cell r="AZ179" t="str">
            <v>FPL Fibernet</v>
          </cell>
        </row>
        <row r="180">
          <cell r="A180" t="str">
            <v>107100</v>
          </cell>
          <cell r="B180" t="str">
            <v>0313</v>
          </cell>
          <cell r="C180" t="str">
            <v>06006</v>
          </cell>
          <cell r="D180" t="str">
            <v>0FIBER</v>
          </cell>
          <cell r="E180" t="str">
            <v>313000</v>
          </cell>
          <cell r="F180" t="str">
            <v>0790</v>
          </cell>
          <cell r="G180" t="str">
            <v>65000</v>
          </cell>
          <cell r="H180" t="str">
            <v>A</v>
          </cell>
          <cell r="I180" t="str">
            <v>00000041</v>
          </cell>
          <cell r="J180">
            <v>63</v>
          </cell>
          <cell r="K180">
            <v>313</v>
          </cell>
          <cell r="L180">
            <v>6006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0790</v>
          </cell>
          <cell r="R180" t="str">
            <v>65000</v>
          </cell>
          <cell r="S180" t="str">
            <v>200212</v>
          </cell>
          <cell r="T180" t="str">
            <v>CA01</v>
          </cell>
          <cell r="U180">
            <v>327500</v>
          </cell>
          <cell r="V180" t="str">
            <v>LDB</v>
          </cell>
          <cell r="W180">
            <v>0</v>
          </cell>
          <cell r="Y180">
            <v>0</v>
          </cell>
          <cell r="Z180">
            <v>0</v>
          </cell>
          <cell r="AA180" t="str">
            <v>BCH</v>
          </cell>
          <cell r="AB180" t="str">
            <v>0024</v>
          </cell>
          <cell r="AC180" t="str">
            <v>WKS</v>
          </cell>
          <cell r="AE180" t="str">
            <v>JV#</v>
          </cell>
          <cell r="AF180" t="str">
            <v>1232</v>
          </cell>
          <cell r="AG180" t="str">
            <v>FRN</v>
          </cell>
          <cell r="AH180" t="str">
            <v>6006</v>
          </cell>
          <cell r="AI180" t="str">
            <v>RP#</v>
          </cell>
          <cell r="AJ180" t="str">
            <v>000</v>
          </cell>
          <cell r="AK180" t="str">
            <v>CTL</v>
          </cell>
          <cell r="AM180" t="str">
            <v>RF#</v>
          </cell>
          <cell r="AU180" t="str">
            <v>ACCR DEC 02 CAPITAL-EXELO</v>
          </cell>
          <cell r="AZ180" t="str">
            <v>FPL Fibernet</v>
          </cell>
        </row>
        <row r="181">
          <cell r="A181" t="str">
            <v>107100</v>
          </cell>
          <cell r="B181" t="str">
            <v>0313</v>
          </cell>
          <cell r="C181" t="str">
            <v>06006</v>
          </cell>
          <cell r="D181" t="str">
            <v>0FIBER</v>
          </cell>
          <cell r="E181" t="str">
            <v>313000</v>
          </cell>
          <cell r="F181" t="str">
            <v>0790</v>
          </cell>
          <cell r="G181" t="str">
            <v>65000</v>
          </cell>
          <cell r="H181" t="str">
            <v>A</v>
          </cell>
          <cell r="I181" t="str">
            <v>00000041</v>
          </cell>
          <cell r="J181">
            <v>63</v>
          </cell>
          <cell r="K181">
            <v>313</v>
          </cell>
          <cell r="L181">
            <v>6006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 t="str">
            <v>0790</v>
          </cell>
          <cell r="R181" t="str">
            <v>65000</v>
          </cell>
          <cell r="S181" t="str">
            <v>200212</v>
          </cell>
          <cell r="T181" t="str">
            <v>CA01</v>
          </cell>
          <cell r="U181">
            <v>-450000</v>
          </cell>
          <cell r="V181" t="str">
            <v>LDB</v>
          </cell>
          <cell r="W181">
            <v>0</v>
          </cell>
          <cell r="Y181">
            <v>0</v>
          </cell>
          <cell r="Z181">
            <v>0</v>
          </cell>
          <cell r="AA181" t="str">
            <v>BCH</v>
          </cell>
          <cell r="AB181" t="str">
            <v>0004</v>
          </cell>
          <cell r="AC181" t="str">
            <v>WKS</v>
          </cell>
          <cell r="AE181" t="str">
            <v>JV#</v>
          </cell>
          <cell r="AF181" t="str">
            <v>1232</v>
          </cell>
          <cell r="AG181" t="str">
            <v>FRN</v>
          </cell>
          <cell r="AH181" t="str">
            <v>6006</v>
          </cell>
          <cell r="AI181" t="str">
            <v>RP#</v>
          </cell>
          <cell r="AJ181" t="str">
            <v>000</v>
          </cell>
          <cell r="AK181" t="str">
            <v>CTL</v>
          </cell>
          <cell r="AM181" t="str">
            <v>RF#</v>
          </cell>
          <cell r="AU181" t="str">
            <v>AC-REV ACCRUAL OF OCT 02 CAPITA</v>
          </cell>
          <cell r="AZ181" t="str">
            <v>FPL Fibernet</v>
          </cell>
        </row>
        <row r="182">
          <cell r="A182" t="str">
            <v>107100</v>
          </cell>
          <cell r="B182" t="str">
            <v>0385</v>
          </cell>
          <cell r="C182" t="str">
            <v>06006</v>
          </cell>
          <cell r="D182" t="str">
            <v>0FIBER</v>
          </cell>
          <cell r="E182" t="str">
            <v>313000</v>
          </cell>
          <cell r="F182" t="str">
            <v>0662</v>
          </cell>
          <cell r="G182" t="str">
            <v>51450</v>
          </cell>
          <cell r="H182" t="str">
            <v>A</v>
          </cell>
          <cell r="I182" t="str">
            <v>00000041</v>
          </cell>
          <cell r="J182">
            <v>63</v>
          </cell>
          <cell r="K182">
            <v>385</v>
          </cell>
          <cell r="L182">
            <v>6006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 t="str">
            <v>0662</v>
          </cell>
          <cell r="R182" t="str">
            <v>51450</v>
          </cell>
          <cell r="S182" t="str">
            <v>200212</v>
          </cell>
          <cell r="T182" t="str">
            <v>SA01</v>
          </cell>
          <cell r="U182">
            <v>16500</v>
          </cell>
          <cell r="W182">
            <v>0</v>
          </cell>
          <cell r="Y182">
            <v>0</v>
          </cell>
          <cell r="Z182">
            <v>1</v>
          </cell>
          <cell r="AA182" t="str">
            <v>BCH</v>
          </cell>
          <cell r="AB182" t="str">
            <v>450002339</v>
          </cell>
          <cell r="AC182" t="str">
            <v>PO#</v>
          </cell>
          <cell r="AD182" t="str">
            <v>4500038584</v>
          </cell>
          <cell r="AE182" t="str">
            <v>S/R</v>
          </cell>
          <cell r="AF182" t="str">
            <v>337</v>
          </cell>
          <cell r="AI182" t="str">
            <v>PYN</v>
          </cell>
          <cell r="AJ182" t="str">
            <v>FOUNTAIN ENGINEERING INC</v>
          </cell>
          <cell r="AK182" t="str">
            <v>VND</v>
          </cell>
          <cell r="AL182" t="str">
            <v>650384549</v>
          </cell>
          <cell r="AM182" t="str">
            <v>FAC</v>
          </cell>
          <cell r="AN182" t="str">
            <v>000</v>
          </cell>
          <cell r="AQ182" t="str">
            <v>NVD</v>
          </cell>
          <cell r="AR182" t="str">
            <v>2002-12-</v>
          </cell>
          <cell r="AU182" t="str">
            <v>INVOICE# 01-9734    FOUNTAIN ENGINEERING5000003491</v>
          </cell>
          <cell r="AV182" t="str">
            <v>WF-BATCH</v>
          </cell>
          <cell r="AW182" t="str">
            <v>000</v>
          </cell>
          <cell r="AX182" t="str">
            <v>00</v>
          </cell>
          <cell r="AY182" t="str">
            <v>0</v>
          </cell>
          <cell r="AZ182" t="str">
            <v>FPL Fibernet</v>
          </cell>
        </row>
        <row r="183">
          <cell r="A183" t="str">
            <v>107100</v>
          </cell>
          <cell r="B183" t="str">
            <v>0314</v>
          </cell>
          <cell r="C183" t="str">
            <v>06007</v>
          </cell>
          <cell r="D183" t="str">
            <v>0ELECT</v>
          </cell>
          <cell r="E183" t="str">
            <v>314000</v>
          </cell>
          <cell r="F183" t="str">
            <v>0790</v>
          </cell>
          <cell r="G183" t="str">
            <v>65000</v>
          </cell>
          <cell r="H183" t="str">
            <v>A</v>
          </cell>
          <cell r="I183" t="str">
            <v>00000041</v>
          </cell>
          <cell r="J183">
            <v>70</v>
          </cell>
          <cell r="K183">
            <v>314</v>
          </cell>
          <cell r="L183">
            <v>6007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0790</v>
          </cell>
          <cell r="R183" t="str">
            <v>65000</v>
          </cell>
          <cell r="S183" t="str">
            <v>200212</v>
          </cell>
          <cell r="T183" t="str">
            <v>CA01</v>
          </cell>
          <cell r="U183">
            <v>-14251.11</v>
          </cell>
          <cell r="V183" t="str">
            <v>LDB</v>
          </cell>
          <cell r="W183">
            <v>0</v>
          </cell>
          <cell r="Y183">
            <v>0</v>
          </cell>
          <cell r="Z183">
            <v>0</v>
          </cell>
          <cell r="AA183" t="str">
            <v>BCH</v>
          </cell>
          <cell r="AB183" t="str">
            <v>0023</v>
          </cell>
          <cell r="AC183" t="str">
            <v>WKS</v>
          </cell>
          <cell r="AE183" t="str">
            <v>JV#</v>
          </cell>
          <cell r="AF183" t="str">
            <v>1232</v>
          </cell>
          <cell r="AG183" t="str">
            <v>FRN</v>
          </cell>
          <cell r="AH183" t="str">
            <v>6007</v>
          </cell>
          <cell r="AI183" t="str">
            <v>RP#</v>
          </cell>
          <cell r="AJ183" t="str">
            <v>000</v>
          </cell>
          <cell r="AK183" t="str">
            <v>CTL</v>
          </cell>
          <cell r="AM183" t="str">
            <v>RF#</v>
          </cell>
          <cell r="AU183" t="str">
            <v>TO PLACE IN SERVICE</v>
          </cell>
          <cell r="AZ183" t="str">
            <v>FPL Fibernet</v>
          </cell>
        </row>
        <row r="184">
          <cell r="A184" t="str">
            <v>107100</v>
          </cell>
          <cell r="B184" t="str">
            <v>0314</v>
          </cell>
          <cell r="C184" t="str">
            <v>06007</v>
          </cell>
          <cell r="D184" t="str">
            <v>0FIBER</v>
          </cell>
          <cell r="E184" t="str">
            <v>314000</v>
          </cell>
          <cell r="F184" t="str">
            <v>0790</v>
          </cell>
          <cell r="G184" t="str">
            <v>65000</v>
          </cell>
          <cell r="H184" t="str">
            <v>A</v>
          </cell>
          <cell r="I184" t="str">
            <v>00000041</v>
          </cell>
          <cell r="J184">
            <v>63</v>
          </cell>
          <cell r="K184">
            <v>314</v>
          </cell>
          <cell r="L184">
            <v>6007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 t="str">
            <v>0790</v>
          </cell>
          <cell r="R184" t="str">
            <v>65000</v>
          </cell>
          <cell r="S184" t="str">
            <v>200212</v>
          </cell>
          <cell r="T184" t="str">
            <v>CA01</v>
          </cell>
          <cell r="U184">
            <v>200000</v>
          </cell>
          <cell r="V184" t="str">
            <v>LDB</v>
          </cell>
          <cell r="W184">
            <v>0</v>
          </cell>
          <cell r="Y184">
            <v>0</v>
          </cell>
          <cell r="Z184">
            <v>0</v>
          </cell>
          <cell r="AA184" t="str">
            <v>BCH</v>
          </cell>
          <cell r="AB184" t="str">
            <v>0024</v>
          </cell>
          <cell r="AC184" t="str">
            <v>WKS</v>
          </cell>
          <cell r="AE184" t="str">
            <v>JV#</v>
          </cell>
          <cell r="AF184" t="str">
            <v>1232</v>
          </cell>
          <cell r="AG184" t="str">
            <v>FRN</v>
          </cell>
          <cell r="AH184" t="str">
            <v>6007</v>
          </cell>
          <cell r="AI184" t="str">
            <v>RP#</v>
          </cell>
          <cell r="AJ184" t="str">
            <v>000</v>
          </cell>
          <cell r="AK184" t="str">
            <v>CTL</v>
          </cell>
          <cell r="AM184" t="str">
            <v>RF#</v>
          </cell>
          <cell r="AU184" t="str">
            <v>ACCR DEC 02 CAP-DEVENEY</v>
          </cell>
          <cell r="AZ184" t="str">
            <v>FPL Fibernet</v>
          </cell>
        </row>
        <row r="185">
          <cell r="A185" t="str">
            <v>107100</v>
          </cell>
          <cell r="B185" t="str">
            <v>0314</v>
          </cell>
          <cell r="C185" t="str">
            <v>06007</v>
          </cell>
          <cell r="D185" t="str">
            <v>0FIBER</v>
          </cell>
          <cell r="E185" t="str">
            <v>314000</v>
          </cell>
          <cell r="F185" t="str">
            <v>0790</v>
          </cell>
          <cell r="G185" t="str">
            <v>65000</v>
          </cell>
          <cell r="H185" t="str">
            <v>A</v>
          </cell>
          <cell r="I185" t="str">
            <v>00000041</v>
          </cell>
          <cell r="J185">
            <v>63</v>
          </cell>
          <cell r="K185">
            <v>314</v>
          </cell>
          <cell r="L185">
            <v>6007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 t="str">
            <v>0790</v>
          </cell>
          <cell r="R185" t="str">
            <v>65000</v>
          </cell>
          <cell r="S185" t="str">
            <v>200212</v>
          </cell>
          <cell r="T185" t="str">
            <v>CA01</v>
          </cell>
          <cell r="U185">
            <v>-200000</v>
          </cell>
          <cell r="V185" t="str">
            <v>LDB</v>
          </cell>
          <cell r="W185">
            <v>0</v>
          </cell>
          <cell r="Y185">
            <v>0</v>
          </cell>
          <cell r="Z185">
            <v>0</v>
          </cell>
          <cell r="AA185" t="str">
            <v>BCH</v>
          </cell>
          <cell r="AB185" t="str">
            <v>0003</v>
          </cell>
          <cell r="AC185" t="str">
            <v>WKS</v>
          </cell>
          <cell r="AE185" t="str">
            <v>JV#</v>
          </cell>
          <cell r="AF185" t="str">
            <v>1232</v>
          </cell>
          <cell r="AG185" t="str">
            <v>FRN</v>
          </cell>
          <cell r="AH185" t="str">
            <v>6007</v>
          </cell>
          <cell r="AI185" t="str">
            <v>RP#</v>
          </cell>
          <cell r="AJ185" t="str">
            <v>000</v>
          </cell>
          <cell r="AK185" t="str">
            <v>CTL</v>
          </cell>
          <cell r="AM185" t="str">
            <v>RF#</v>
          </cell>
          <cell r="AU185" t="str">
            <v>AC-REV ACCRUAL OF OCT 02 CAPITA</v>
          </cell>
          <cell r="AZ185" t="str">
            <v>FPL Fibernet</v>
          </cell>
        </row>
        <row r="186">
          <cell r="A186" t="str">
            <v>107100</v>
          </cell>
          <cell r="B186" t="str">
            <v>0313</v>
          </cell>
          <cell r="C186" t="str">
            <v>06008</v>
          </cell>
          <cell r="D186" t="str">
            <v>0FIBER</v>
          </cell>
          <cell r="E186" t="str">
            <v>313000</v>
          </cell>
          <cell r="F186" t="str">
            <v>0790</v>
          </cell>
          <cell r="G186" t="str">
            <v>65000</v>
          </cell>
          <cell r="H186" t="str">
            <v>A</v>
          </cell>
          <cell r="I186" t="str">
            <v>00000041</v>
          </cell>
          <cell r="J186">
            <v>63</v>
          </cell>
          <cell r="K186">
            <v>313</v>
          </cell>
          <cell r="L186">
            <v>6008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 t="str">
            <v>0790</v>
          </cell>
          <cell r="R186" t="str">
            <v>65000</v>
          </cell>
          <cell r="S186" t="str">
            <v>200212</v>
          </cell>
          <cell r="T186" t="str">
            <v>CA01</v>
          </cell>
          <cell r="U186">
            <v>27500</v>
          </cell>
          <cell r="V186" t="str">
            <v>LDB</v>
          </cell>
          <cell r="W186">
            <v>0</v>
          </cell>
          <cell r="Y186">
            <v>0</v>
          </cell>
          <cell r="Z186">
            <v>0</v>
          </cell>
          <cell r="AA186" t="str">
            <v>BCH</v>
          </cell>
          <cell r="AB186" t="str">
            <v>0054</v>
          </cell>
          <cell r="AC186" t="str">
            <v>WKS</v>
          </cell>
          <cell r="AE186" t="str">
            <v>JV#</v>
          </cell>
          <cell r="AF186" t="str">
            <v>1232</v>
          </cell>
          <cell r="AG186" t="str">
            <v>FRN</v>
          </cell>
          <cell r="AH186" t="str">
            <v>6008</v>
          </cell>
          <cell r="AI186" t="str">
            <v>RP#</v>
          </cell>
          <cell r="AJ186" t="str">
            <v>000</v>
          </cell>
          <cell r="AK186" t="str">
            <v>CTL</v>
          </cell>
          <cell r="AM186" t="str">
            <v>RF#</v>
          </cell>
          <cell r="AU186" t="str">
            <v>ACCR DEC 02 CAPITAL-EXELO</v>
          </cell>
          <cell r="AZ186" t="str">
            <v>FPL Fibernet</v>
          </cell>
        </row>
        <row r="187">
          <cell r="A187" t="str">
            <v>107100</v>
          </cell>
          <cell r="B187" t="str">
            <v>0312</v>
          </cell>
          <cell r="C187" t="str">
            <v>06027</v>
          </cell>
          <cell r="D187" t="str">
            <v>0ELECT</v>
          </cell>
          <cell r="E187" t="str">
            <v>312000</v>
          </cell>
          <cell r="F187" t="str">
            <v>0790</v>
          </cell>
          <cell r="G187" t="str">
            <v>65000</v>
          </cell>
          <cell r="H187" t="str">
            <v>A</v>
          </cell>
          <cell r="I187" t="str">
            <v>00000041</v>
          </cell>
          <cell r="J187">
            <v>70</v>
          </cell>
          <cell r="K187">
            <v>312</v>
          </cell>
          <cell r="L187">
            <v>6027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0790</v>
          </cell>
          <cell r="R187" t="str">
            <v>65000</v>
          </cell>
          <cell r="S187" t="str">
            <v>200212</v>
          </cell>
          <cell r="T187" t="str">
            <v>CA01</v>
          </cell>
          <cell r="U187">
            <v>-8148.44</v>
          </cell>
          <cell r="V187" t="str">
            <v>LDB</v>
          </cell>
          <cell r="W187">
            <v>0</v>
          </cell>
          <cell r="Y187">
            <v>0</v>
          </cell>
          <cell r="Z187">
            <v>0</v>
          </cell>
          <cell r="AA187" t="str">
            <v>BCH</v>
          </cell>
          <cell r="AB187" t="str">
            <v>0023</v>
          </cell>
          <cell r="AC187" t="str">
            <v>WKS</v>
          </cell>
          <cell r="AE187" t="str">
            <v>JV#</v>
          </cell>
          <cell r="AF187" t="str">
            <v>1232</v>
          </cell>
          <cell r="AG187" t="str">
            <v>FRN</v>
          </cell>
          <cell r="AH187" t="str">
            <v>6027</v>
          </cell>
          <cell r="AI187" t="str">
            <v>RP#</v>
          </cell>
          <cell r="AJ187" t="str">
            <v>000</v>
          </cell>
          <cell r="AK187" t="str">
            <v>CTL</v>
          </cell>
          <cell r="AM187" t="str">
            <v>RF#</v>
          </cell>
          <cell r="AU187" t="str">
            <v>TO PLACE IN SERVICE</v>
          </cell>
          <cell r="AZ187" t="str">
            <v>FPL Fibernet</v>
          </cell>
        </row>
        <row r="188">
          <cell r="A188" t="str">
            <v>107100</v>
          </cell>
          <cell r="B188" t="str">
            <v>0312</v>
          </cell>
          <cell r="C188" t="str">
            <v>06027</v>
          </cell>
          <cell r="D188" t="str">
            <v>0FIBER</v>
          </cell>
          <cell r="E188" t="str">
            <v>312000</v>
          </cell>
          <cell r="F188" t="str">
            <v>0790</v>
          </cell>
          <cell r="G188" t="str">
            <v>65000</v>
          </cell>
          <cell r="H188" t="str">
            <v>A</v>
          </cell>
          <cell r="I188" t="str">
            <v>00000041</v>
          </cell>
          <cell r="J188">
            <v>9</v>
          </cell>
          <cell r="K188">
            <v>312</v>
          </cell>
          <cell r="L188">
            <v>6027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 t="str">
            <v>0790</v>
          </cell>
          <cell r="R188" t="str">
            <v>65000</v>
          </cell>
          <cell r="S188" t="str">
            <v>200212</v>
          </cell>
          <cell r="T188" t="str">
            <v>CA01</v>
          </cell>
          <cell r="U188">
            <v>-6208.25</v>
          </cell>
          <cell r="V188" t="str">
            <v>LDB</v>
          </cell>
          <cell r="W188">
            <v>0</v>
          </cell>
          <cell r="Y188">
            <v>0</v>
          </cell>
          <cell r="Z188">
            <v>0</v>
          </cell>
          <cell r="AA188" t="str">
            <v>BCH</v>
          </cell>
          <cell r="AB188" t="str">
            <v>0023</v>
          </cell>
          <cell r="AC188" t="str">
            <v>WKS</v>
          </cell>
          <cell r="AE188" t="str">
            <v>JV#</v>
          </cell>
          <cell r="AF188" t="str">
            <v>1232</v>
          </cell>
          <cell r="AG188" t="str">
            <v>FRN</v>
          </cell>
          <cell r="AH188" t="str">
            <v>6027</v>
          </cell>
          <cell r="AI188" t="str">
            <v>RP#</v>
          </cell>
          <cell r="AJ188" t="str">
            <v>000</v>
          </cell>
          <cell r="AK188" t="str">
            <v>CTL</v>
          </cell>
          <cell r="AM188" t="str">
            <v>RF#</v>
          </cell>
          <cell r="AU188" t="str">
            <v>TO PLACE IN SERVICE</v>
          </cell>
          <cell r="AZ188" t="str">
            <v>FPL Fibernet</v>
          </cell>
        </row>
        <row r="189">
          <cell r="A189" t="str">
            <v>107100</v>
          </cell>
          <cell r="B189" t="str">
            <v>0312</v>
          </cell>
          <cell r="C189" t="str">
            <v>06027</v>
          </cell>
          <cell r="D189" t="str">
            <v>0FIBER</v>
          </cell>
          <cell r="E189" t="str">
            <v>312000</v>
          </cell>
          <cell r="F189" t="str">
            <v>0813</v>
          </cell>
          <cell r="G189" t="str">
            <v>51450</v>
          </cell>
          <cell r="H189" t="str">
            <v>A</v>
          </cell>
          <cell r="I189" t="str">
            <v>00000041</v>
          </cell>
          <cell r="J189">
            <v>63</v>
          </cell>
          <cell r="K189">
            <v>312</v>
          </cell>
          <cell r="L189">
            <v>6027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0813</v>
          </cell>
          <cell r="R189" t="str">
            <v>51450</v>
          </cell>
          <cell r="S189" t="str">
            <v>200212</v>
          </cell>
          <cell r="T189" t="str">
            <v>SA01</v>
          </cell>
          <cell r="U189">
            <v>6208.25</v>
          </cell>
          <cell r="W189">
            <v>0</v>
          </cell>
          <cell r="Y189">
            <v>0</v>
          </cell>
          <cell r="Z189">
            <v>1</v>
          </cell>
          <cell r="AA189" t="str">
            <v>BCH</v>
          </cell>
          <cell r="AB189" t="str">
            <v>450002339</v>
          </cell>
          <cell r="AC189" t="str">
            <v>PO#</v>
          </cell>
          <cell r="AD189" t="str">
            <v>4500006339</v>
          </cell>
          <cell r="AE189" t="str">
            <v>S/R</v>
          </cell>
          <cell r="AF189" t="str">
            <v>NET</v>
          </cell>
          <cell r="AI189" t="str">
            <v>PYN</v>
          </cell>
          <cell r="AJ189" t="str">
            <v>CABLE UTILTIES</v>
          </cell>
          <cell r="AK189" t="str">
            <v>VND</v>
          </cell>
          <cell r="AL189" t="str">
            <v>043139190</v>
          </cell>
          <cell r="AM189" t="str">
            <v>FAC</v>
          </cell>
          <cell r="AN189" t="str">
            <v>000</v>
          </cell>
          <cell r="AQ189" t="str">
            <v>NVD</v>
          </cell>
          <cell r="AR189" t="str">
            <v>2002-06-</v>
          </cell>
          <cell r="AU189" t="str">
            <v>INVOICE# 0012       CABLE UTILTIES      5000003497</v>
          </cell>
          <cell r="AV189" t="str">
            <v>WF-BATCH</v>
          </cell>
          <cell r="AW189" t="str">
            <v>000</v>
          </cell>
          <cell r="AX189" t="str">
            <v>00</v>
          </cell>
          <cell r="AY189" t="str">
            <v>0</v>
          </cell>
          <cell r="AZ189" t="str">
            <v>FPL Fibernet</v>
          </cell>
        </row>
        <row r="190">
          <cell r="A190" t="str">
            <v>107100</v>
          </cell>
          <cell r="B190" t="str">
            <v>0312</v>
          </cell>
          <cell r="C190" t="str">
            <v>06030</v>
          </cell>
          <cell r="D190" t="str">
            <v>0ELECT</v>
          </cell>
          <cell r="E190" t="str">
            <v>312000</v>
          </cell>
          <cell r="F190" t="str">
            <v>0790</v>
          </cell>
          <cell r="G190" t="str">
            <v>65000</v>
          </cell>
          <cell r="H190" t="str">
            <v>A</v>
          </cell>
          <cell r="I190" t="str">
            <v>00000041</v>
          </cell>
          <cell r="J190">
            <v>70</v>
          </cell>
          <cell r="K190">
            <v>312</v>
          </cell>
          <cell r="L190">
            <v>6030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0790</v>
          </cell>
          <cell r="R190" t="str">
            <v>65000</v>
          </cell>
          <cell r="S190" t="str">
            <v>200212</v>
          </cell>
          <cell r="T190" t="str">
            <v>CA01</v>
          </cell>
          <cell r="U190">
            <v>-9738.59</v>
          </cell>
          <cell r="V190" t="str">
            <v>LDB</v>
          </cell>
          <cell r="W190">
            <v>0</v>
          </cell>
          <cell r="Y190">
            <v>0</v>
          </cell>
          <cell r="Z190">
            <v>0</v>
          </cell>
          <cell r="AA190" t="str">
            <v>BCH</v>
          </cell>
          <cell r="AB190" t="str">
            <v>0023</v>
          </cell>
          <cell r="AC190" t="str">
            <v>WKS</v>
          </cell>
          <cell r="AE190" t="str">
            <v>JV#</v>
          </cell>
          <cell r="AF190" t="str">
            <v>1232</v>
          </cell>
          <cell r="AG190" t="str">
            <v>FRN</v>
          </cell>
          <cell r="AH190" t="str">
            <v>6030</v>
          </cell>
          <cell r="AI190" t="str">
            <v>RP#</v>
          </cell>
          <cell r="AJ190" t="str">
            <v>000</v>
          </cell>
          <cell r="AK190" t="str">
            <v>CTL</v>
          </cell>
          <cell r="AM190" t="str">
            <v>RF#</v>
          </cell>
          <cell r="AU190" t="str">
            <v>TO PLACE IN SERVICE</v>
          </cell>
          <cell r="AZ190" t="str">
            <v>FPL Fibernet</v>
          </cell>
        </row>
        <row r="191">
          <cell r="A191" t="str">
            <v>107100</v>
          </cell>
          <cell r="B191" t="str">
            <v>0312</v>
          </cell>
          <cell r="C191" t="str">
            <v>06035</v>
          </cell>
          <cell r="D191" t="str">
            <v>0ELECT</v>
          </cell>
          <cell r="E191" t="str">
            <v>312000</v>
          </cell>
          <cell r="F191" t="str">
            <v>0790</v>
          </cell>
          <cell r="G191" t="str">
            <v>65000</v>
          </cell>
          <cell r="H191" t="str">
            <v>A</v>
          </cell>
          <cell r="I191" t="str">
            <v>00000041</v>
          </cell>
          <cell r="J191">
            <v>70</v>
          </cell>
          <cell r="K191">
            <v>312</v>
          </cell>
          <cell r="L191">
            <v>6035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 t="str">
            <v>0790</v>
          </cell>
          <cell r="R191" t="str">
            <v>65000</v>
          </cell>
          <cell r="S191" t="str">
            <v>200212</v>
          </cell>
          <cell r="T191" t="str">
            <v>CA01</v>
          </cell>
          <cell r="U191">
            <v>-8679.01</v>
          </cell>
          <cell r="V191" t="str">
            <v>LDB</v>
          </cell>
          <cell r="W191">
            <v>0</v>
          </cell>
          <cell r="Y191">
            <v>0</v>
          </cell>
          <cell r="Z191">
            <v>0</v>
          </cell>
          <cell r="AA191" t="str">
            <v>BCH</v>
          </cell>
          <cell r="AB191" t="str">
            <v>0023</v>
          </cell>
          <cell r="AC191" t="str">
            <v>WKS</v>
          </cell>
          <cell r="AE191" t="str">
            <v>JV#</v>
          </cell>
          <cell r="AF191" t="str">
            <v>1232</v>
          </cell>
          <cell r="AG191" t="str">
            <v>FRN</v>
          </cell>
          <cell r="AH191" t="str">
            <v>6035</v>
          </cell>
          <cell r="AI191" t="str">
            <v>RP#</v>
          </cell>
          <cell r="AJ191" t="str">
            <v>000</v>
          </cell>
          <cell r="AK191" t="str">
            <v>CTL</v>
          </cell>
          <cell r="AM191" t="str">
            <v>RF#</v>
          </cell>
          <cell r="AU191" t="str">
            <v>TO PLACE IN SERVICE</v>
          </cell>
          <cell r="AZ191" t="str">
            <v>FPL Fibernet</v>
          </cell>
        </row>
        <row r="192">
          <cell r="A192" t="str">
            <v>107100</v>
          </cell>
          <cell r="B192" t="str">
            <v>0312</v>
          </cell>
          <cell r="C192" t="str">
            <v>06036</v>
          </cell>
          <cell r="D192" t="str">
            <v>0ELECT</v>
          </cell>
          <cell r="E192" t="str">
            <v>312000</v>
          </cell>
          <cell r="F192" t="str">
            <v>0790</v>
          </cell>
          <cell r="G192" t="str">
            <v>65000</v>
          </cell>
          <cell r="H192" t="str">
            <v>A</v>
          </cell>
          <cell r="I192" t="str">
            <v>00000041</v>
          </cell>
          <cell r="J192">
            <v>70</v>
          </cell>
          <cell r="K192">
            <v>312</v>
          </cell>
          <cell r="L192">
            <v>6036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 t="str">
            <v>0790</v>
          </cell>
          <cell r="R192" t="str">
            <v>65000</v>
          </cell>
          <cell r="S192" t="str">
            <v>200212</v>
          </cell>
          <cell r="T192" t="str">
            <v>CA01</v>
          </cell>
          <cell r="U192">
            <v>-6214.74</v>
          </cell>
          <cell r="V192" t="str">
            <v>LDB</v>
          </cell>
          <cell r="W192">
            <v>0</v>
          </cell>
          <cell r="Y192">
            <v>0</v>
          </cell>
          <cell r="Z192">
            <v>0</v>
          </cell>
          <cell r="AA192" t="str">
            <v>BCH</v>
          </cell>
          <cell r="AB192" t="str">
            <v>0023</v>
          </cell>
          <cell r="AC192" t="str">
            <v>WKS</v>
          </cell>
          <cell r="AE192" t="str">
            <v>JV#</v>
          </cell>
          <cell r="AF192" t="str">
            <v>1232</v>
          </cell>
          <cell r="AG192" t="str">
            <v>FRN</v>
          </cell>
          <cell r="AH192" t="str">
            <v>6036</v>
          </cell>
          <cell r="AI192" t="str">
            <v>RP#</v>
          </cell>
          <cell r="AJ192" t="str">
            <v>000</v>
          </cell>
          <cell r="AK192" t="str">
            <v>CTL</v>
          </cell>
          <cell r="AM192" t="str">
            <v>RF#</v>
          </cell>
          <cell r="AU192" t="str">
            <v>TO PLACE IN SERVICE</v>
          </cell>
          <cell r="AZ192" t="str">
            <v>FPL Fibernet</v>
          </cell>
        </row>
        <row r="193">
          <cell r="A193" t="str">
            <v>107100</v>
          </cell>
          <cell r="B193" t="str">
            <v>0312</v>
          </cell>
          <cell r="C193" t="str">
            <v>06036</v>
          </cell>
          <cell r="D193" t="str">
            <v>0FIBER</v>
          </cell>
          <cell r="E193" t="str">
            <v>312000</v>
          </cell>
          <cell r="F193" t="str">
            <v>0790</v>
          </cell>
          <cell r="G193" t="str">
            <v>65000</v>
          </cell>
          <cell r="H193" t="str">
            <v>A</v>
          </cell>
          <cell r="I193" t="str">
            <v>00000041</v>
          </cell>
          <cell r="J193">
            <v>63</v>
          </cell>
          <cell r="K193">
            <v>312</v>
          </cell>
          <cell r="L193">
            <v>6036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 t="str">
            <v>0790</v>
          </cell>
          <cell r="R193" t="str">
            <v>65000</v>
          </cell>
          <cell r="S193" t="str">
            <v>200212</v>
          </cell>
          <cell r="T193" t="str">
            <v>CA01</v>
          </cell>
          <cell r="U193">
            <v>119697</v>
          </cell>
          <cell r="V193" t="str">
            <v>LDB</v>
          </cell>
          <cell r="W193">
            <v>0</v>
          </cell>
          <cell r="Y193">
            <v>0</v>
          </cell>
          <cell r="Z193">
            <v>0</v>
          </cell>
          <cell r="AA193" t="str">
            <v>BCH</v>
          </cell>
          <cell r="AB193" t="str">
            <v>0011</v>
          </cell>
          <cell r="AC193" t="str">
            <v>WKS</v>
          </cell>
          <cell r="AE193" t="str">
            <v>JV#</v>
          </cell>
          <cell r="AF193" t="str">
            <v>1232</v>
          </cell>
          <cell r="AG193" t="str">
            <v>FRN</v>
          </cell>
          <cell r="AH193" t="str">
            <v>6036</v>
          </cell>
          <cell r="AI193" t="str">
            <v>RP#</v>
          </cell>
          <cell r="AJ193" t="str">
            <v>000</v>
          </cell>
          <cell r="AK193" t="str">
            <v>CTL</v>
          </cell>
          <cell r="AM193" t="str">
            <v>RF#</v>
          </cell>
          <cell r="AU193" t="str">
            <v>ACCRUAL OF DEC 02 CAPITAL</v>
          </cell>
          <cell r="AZ193" t="str">
            <v>FPL Fibernet</v>
          </cell>
        </row>
        <row r="194">
          <cell r="A194" t="str">
            <v>107100</v>
          </cell>
          <cell r="B194" t="str">
            <v>0312</v>
          </cell>
          <cell r="C194" t="str">
            <v>06036</v>
          </cell>
          <cell r="D194" t="str">
            <v>0OTHER</v>
          </cell>
          <cell r="E194" t="str">
            <v>312000</v>
          </cell>
          <cell r="F194" t="str">
            <v>0803</v>
          </cell>
          <cell r="G194" t="str">
            <v>36000</v>
          </cell>
          <cell r="H194" t="str">
            <v>A</v>
          </cell>
          <cell r="I194" t="str">
            <v>00000041</v>
          </cell>
          <cell r="J194">
            <v>68</v>
          </cell>
          <cell r="K194">
            <v>312</v>
          </cell>
          <cell r="L194">
            <v>6036</v>
          </cell>
          <cell r="M194">
            <v>107</v>
          </cell>
          <cell r="N194">
            <v>10</v>
          </cell>
          <cell r="O194">
            <v>0</v>
          </cell>
          <cell r="P194">
            <v>107.1</v>
          </cell>
          <cell r="Q194" t="str">
            <v>0803</v>
          </cell>
          <cell r="R194" t="str">
            <v>36000</v>
          </cell>
          <cell r="S194" t="str">
            <v>200212</v>
          </cell>
          <cell r="T194" t="str">
            <v>PY42</v>
          </cell>
          <cell r="U194">
            <v>403.9</v>
          </cell>
          <cell r="V194" t="str">
            <v>LDB</v>
          </cell>
          <cell r="W194">
            <v>0</v>
          </cell>
          <cell r="X194" t="str">
            <v>SHR</v>
          </cell>
          <cell r="Y194">
            <v>8</v>
          </cell>
          <cell r="Z194">
            <v>8</v>
          </cell>
          <cell r="AA194" t="str">
            <v>PYP</v>
          </cell>
          <cell r="AB194" t="str">
            <v xml:space="preserve"> 0000001</v>
          </cell>
          <cell r="AC194" t="str">
            <v>PYL</v>
          </cell>
          <cell r="AD194" t="str">
            <v>004399</v>
          </cell>
          <cell r="AE194" t="str">
            <v>EMP</v>
          </cell>
          <cell r="AF194" t="str">
            <v>40663</v>
          </cell>
          <cell r="AG194" t="str">
            <v>JUL</v>
          </cell>
          <cell r="AH194" t="str">
            <v xml:space="preserve"> 000.00</v>
          </cell>
          <cell r="AI194" t="str">
            <v>BCH</v>
          </cell>
          <cell r="AJ194" t="str">
            <v>500</v>
          </cell>
          <cell r="AK194" t="str">
            <v>CLS</v>
          </cell>
          <cell r="AL194" t="str">
            <v>1RB8</v>
          </cell>
          <cell r="AM194" t="str">
            <v>DTA</v>
          </cell>
          <cell r="AN194" t="str">
            <v xml:space="preserve"> 00000000000.00</v>
          </cell>
          <cell r="AO194" t="str">
            <v>DTH</v>
          </cell>
          <cell r="AP194" t="str">
            <v xml:space="preserve"> 00000000000.00</v>
          </cell>
          <cell r="AV194" t="str">
            <v>000000000</v>
          </cell>
          <cell r="AW194" t="str">
            <v>000</v>
          </cell>
          <cell r="AX194" t="str">
            <v>00</v>
          </cell>
          <cell r="AY194" t="str">
            <v>0</v>
          </cell>
          <cell r="AZ194" t="str">
            <v>FPL Fibernet</v>
          </cell>
        </row>
        <row r="195">
          <cell r="A195" t="str">
            <v>107100</v>
          </cell>
          <cell r="B195" t="str">
            <v>0382</v>
          </cell>
          <cell r="C195" t="str">
            <v>06036</v>
          </cell>
          <cell r="D195" t="str">
            <v>0OTHER</v>
          </cell>
          <cell r="E195" t="str">
            <v>312000</v>
          </cell>
          <cell r="F195" t="str">
            <v>0662</v>
          </cell>
          <cell r="G195" t="str">
            <v>51450</v>
          </cell>
          <cell r="H195" t="str">
            <v>A</v>
          </cell>
          <cell r="I195" t="str">
            <v>00000041</v>
          </cell>
          <cell r="J195">
            <v>68</v>
          </cell>
          <cell r="K195">
            <v>382</v>
          </cell>
          <cell r="L195">
            <v>6036</v>
          </cell>
          <cell r="M195">
            <v>390</v>
          </cell>
          <cell r="N195">
            <v>0</v>
          </cell>
          <cell r="O195">
            <v>1</v>
          </cell>
          <cell r="P195">
            <v>390.00099999999998</v>
          </cell>
          <cell r="Q195" t="str">
            <v>0662</v>
          </cell>
          <cell r="R195" t="str">
            <v>51450</v>
          </cell>
          <cell r="S195" t="str">
            <v>200212</v>
          </cell>
          <cell r="T195" t="str">
            <v>SA01</v>
          </cell>
          <cell r="U195">
            <v>-3800</v>
          </cell>
          <cell r="W195">
            <v>0</v>
          </cell>
          <cell r="Y195">
            <v>0</v>
          </cell>
          <cell r="Z195">
            <v>-1</v>
          </cell>
          <cell r="AA195" t="str">
            <v>BCH</v>
          </cell>
          <cell r="AB195" t="str">
            <v>450002344</v>
          </cell>
          <cell r="AC195" t="str">
            <v>PO#</v>
          </cell>
          <cell r="AD195" t="str">
            <v>4500109985</v>
          </cell>
          <cell r="AE195" t="str">
            <v>S/R</v>
          </cell>
          <cell r="AF195" t="str">
            <v>337</v>
          </cell>
          <cell r="AI195" t="str">
            <v>PYN</v>
          </cell>
          <cell r="AJ195" t="str">
            <v>CROSS CONNECT COMMUNICATI</v>
          </cell>
          <cell r="AK195" t="str">
            <v>VND</v>
          </cell>
          <cell r="AL195" t="str">
            <v>650926583</v>
          </cell>
          <cell r="AM195" t="str">
            <v>FAC</v>
          </cell>
          <cell r="AN195" t="str">
            <v>000</v>
          </cell>
          <cell r="AQ195" t="str">
            <v>NVD</v>
          </cell>
          <cell r="AR195" t="str">
            <v>2002-11-</v>
          </cell>
          <cell r="AU195" t="str">
            <v>FPL29MIA36          CROSS CONNECT COMMUN5000003520</v>
          </cell>
          <cell r="AV195" t="str">
            <v>WF-BATCH</v>
          </cell>
          <cell r="AW195" t="str">
            <v>000</v>
          </cell>
          <cell r="AX195" t="str">
            <v>00</v>
          </cell>
          <cell r="AY195" t="str">
            <v>0</v>
          </cell>
          <cell r="AZ195" t="str">
            <v>FPL Fibernet</v>
          </cell>
        </row>
        <row r="196">
          <cell r="A196" t="str">
            <v>107100</v>
          </cell>
          <cell r="B196" t="str">
            <v>0382</v>
          </cell>
          <cell r="C196" t="str">
            <v>06036</v>
          </cell>
          <cell r="D196" t="str">
            <v>0OTHER</v>
          </cell>
          <cell r="E196" t="str">
            <v>312000</v>
          </cell>
          <cell r="F196" t="str">
            <v>0803</v>
          </cell>
          <cell r="G196" t="str">
            <v>36000</v>
          </cell>
          <cell r="H196" t="str">
            <v>A</v>
          </cell>
          <cell r="I196" t="str">
            <v>00000041</v>
          </cell>
          <cell r="J196">
            <v>68</v>
          </cell>
          <cell r="K196">
            <v>382</v>
          </cell>
          <cell r="L196">
            <v>6036</v>
          </cell>
          <cell r="M196">
            <v>107</v>
          </cell>
          <cell r="N196">
            <v>10</v>
          </cell>
          <cell r="O196">
            <v>0</v>
          </cell>
          <cell r="P196">
            <v>107.1</v>
          </cell>
          <cell r="Q196" t="str">
            <v>0803</v>
          </cell>
          <cell r="R196" t="str">
            <v>36000</v>
          </cell>
          <cell r="S196" t="str">
            <v>200212</v>
          </cell>
          <cell r="T196" t="str">
            <v>PY42</v>
          </cell>
          <cell r="U196">
            <v>757.31</v>
          </cell>
          <cell r="V196" t="str">
            <v>LDB</v>
          </cell>
          <cell r="W196">
            <v>0</v>
          </cell>
          <cell r="X196" t="str">
            <v>SHR</v>
          </cell>
          <cell r="Y196">
            <v>15</v>
          </cell>
          <cell r="Z196">
            <v>15</v>
          </cell>
          <cell r="AA196" t="str">
            <v>PYP</v>
          </cell>
          <cell r="AB196" t="str">
            <v xml:space="preserve"> 0000026</v>
          </cell>
          <cell r="AC196" t="str">
            <v>PYL</v>
          </cell>
          <cell r="AD196" t="str">
            <v>004399</v>
          </cell>
          <cell r="AE196" t="str">
            <v>EMP</v>
          </cell>
          <cell r="AF196" t="str">
            <v>40663</v>
          </cell>
          <cell r="AG196" t="str">
            <v>JUL</v>
          </cell>
          <cell r="AH196" t="str">
            <v xml:space="preserve"> 000.00</v>
          </cell>
          <cell r="AI196" t="str">
            <v>BCH</v>
          </cell>
          <cell r="AJ196" t="str">
            <v>500</v>
          </cell>
          <cell r="AK196" t="str">
            <v>CLS</v>
          </cell>
          <cell r="AL196" t="str">
            <v>1RB8</v>
          </cell>
          <cell r="AM196" t="str">
            <v>DTA</v>
          </cell>
          <cell r="AN196" t="str">
            <v xml:space="preserve"> 00000000000.00</v>
          </cell>
          <cell r="AO196" t="str">
            <v>DTH</v>
          </cell>
          <cell r="AP196" t="str">
            <v xml:space="preserve"> 00000000000.00</v>
          </cell>
          <cell r="AV196" t="str">
            <v>000000000</v>
          </cell>
          <cell r="AW196" t="str">
            <v>000</v>
          </cell>
          <cell r="AX196" t="str">
            <v>00</v>
          </cell>
          <cell r="AY196" t="str">
            <v>0</v>
          </cell>
          <cell r="AZ196" t="str">
            <v>FPL Fibernet</v>
          </cell>
        </row>
        <row r="197">
          <cell r="A197" t="str">
            <v>107100</v>
          </cell>
          <cell r="B197" t="str">
            <v>0312</v>
          </cell>
          <cell r="C197" t="str">
            <v>06037</v>
          </cell>
          <cell r="D197" t="str">
            <v>0FIBER</v>
          </cell>
          <cell r="E197" t="str">
            <v>312000</v>
          </cell>
          <cell r="F197" t="str">
            <v>0790</v>
          </cell>
          <cell r="G197" t="str">
            <v>65000</v>
          </cell>
          <cell r="H197" t="str">
            <v>A</v>
          </cell>
          <cell r="I197" t="str">
            <v>00000041</v>
          </cell>
          <cell r="J197">
            <v>9</v>
          </cell>
          <cell r="K197">
            <v>312</v>
          </cell>
          <cell r="L197">
            <v>6037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 t="str">
            <v>0790</v>
          </cell>
          <cell r="R197" t="str">
            <v>65000</v>
          </cell>
          <cell r="S197" t="str">
            <v>200212</v>
          </cell>
          <cell r="T197" t="str">
            <v>CA01</v>
          </cell>
          <cell r="U197">
            <v>-2583.59</v>
          </cell>
          <cell r="V197" t="str">
            <v>LDB</v>
          </cell>
          <cell r="W197">
            <v>0</v>
          </cell>
          <cell r="Y197">
            <v>0</v>
          </cell>
          <cell r="Z197">
            <v>0</v>
          </cell>
          <cell r="AA197" t="str">
            <v>BCH</v>
          </cell>
          <cell r="AB197" t="str">
            <v>0023</v>
          </cell>
          <cell r="AC197" t="str">
            <v>WKS</v>
          </cell>
          <cell r="AE197" t="str">
            <v>JV#</v>
          </cell>
          <cell r="AF197" t="str">
            <v>1232</v>
          </cell>
          <cell r="AG197" t="str">
            <v>FRN</v>
          </cell>
          <cell r="AH197" t="str">
            <v>6037</v>
          </cell>
          <cell r="AI197" t="str">
            <v>RP#</v>
          </cell>
          <cell r="AJ197" t="str">
            <v>000</v>
          </cell>
          <cell r="AK197" t="str">
            <v>CTL</v>
          </cell>
          <cell r="AM197" t="str">
            <v>RF#</v>
          </cell>
          <cell r="AU197" t="str">
            <v>TO PLACE IN SERVICE</v>
          </cell>
          <cell r="AZ197" t="str">
            <v>FPL Fibernet</v>
          </cell>
        </row>
        <row r="198">
          <cell r="A198" t="str">
            <v>107100</v>
          </cell>
          <cell r="B198" t="str">
            <v>0312</v>
          </cell>
          <cell r="C198" t="str">
            <v>06039</v>
          </cell>
          <cell r="D198" t="str">
            <v>0ELECT</v>
          </cell>
          <cell r="E198" t="str">
            <v>312000</v>
          </cell>
          <cell r="F198" t="str">
            <v>0790</v>
          </cell>
          <cell r="G198" t="str">
            <v>65000</v>
          </cell>
          <cell r="H198" t="str">
            <v>A</v>
          </cell>
          <cell r="I198" t="str">
            <v>00000041</v>
          </cell>
          <cell r="J198">
            <v>70</v>
          </cell>
          <cell r="K198">
            <v>312</v>
          </cell>
          <cell r="L198">
            <v>6039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 t="str">
            <v>0790</v>
          </cell>
          <cell r="R198" t="str">
            <v>65000</v>
          </cell>
          <cell r="S198" t="str">
            <v>200212</v>
          </cell>
          <cell r="T198" t="str">
            <v>CA01</v>
          </cell>
          <cell r="U198">
            <v>-2761.7</v>
          </cell>
          <cell r="V198" t="str">
            <v>LDB</v>
          </cell>
          <cell r="W198">
            <v>0</v>
          </cell>
          <cell r="Y198">
            <v>0</v>
          </cell>
          <cell r="Z198">
            <v>0</v>
          </cell>
          <cell r="AA198" t="str">
            <v>BCH</v>
          </cell>
          <cell r="AB198" t="str">
            <v>0023</v>
          </cell>
          <cell r="AC198" t="str">
            <v>WKS</v>
          </cell>
          <cell r="AE198" t="str">
            <v>JV#</v>
          </cell>
          <cell r="AF198" t="str">
            <v>1232</v>
          </cell>
          <cell r="AG198" t="str">
            <v>FRN</v>
          </cell>
          <cell r="AH198" t="str">
            <v>6039</v>
          </cell>
          <cell r="AI198" t="str">
            <v>RP#</v>
          </cell>
          <cell r="AJ198" t="str">
            <v>000</v>
          </cell>
          <cell r="AK198" t="str">
            <v>CTL</v>
          </cell>
          <cell r="AM198" t="str">
            <v>RF#</v>
          </cell>
          <cell r="AU198" t="str">
            <v>TO PLACE IN SERVICE</v>
          </cell>
          <cell r="AZ198" t="str">
            <v>FPL Fibernet</v>
          </cell>
        </row>
        <row r="199">
          <cell r="A199" t="str">
            <v>107100</v>
          </cell>
          <cell r="B199" t="str">
            <v>0312</v>
          </cell>
          <cell r="C199" t="str">
            <v>06039</v>
          </cell>
          <cell r="D199" t="str">
            <v>0FIBER</v>
          </cell>
          <cell r="E199" t="str">
            <v>312000</v>
          </cell>
          <cell r="F199" t="str">
            <v>0790</v>
          </cell>
          <cell r="G199" t="str">
            <v>65000</v>
          </cell>
          <cell r="H199" t="str">
            <v>A</v>
          </cell>
          <cell r="I199" t="str">
            <v>00000041</v>
          </cell>
          <cell r="J199">
            <v>63</v>
          </cell>
          <cell r="K199">
            <v>312</v>
          </cell>
          <cell r="L199">
            <v>6039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0790</v>
          </cell>
          <cell r="R199" t="str">
            <v>65000</v>
          </cell>
          <cell r="S199" t="str">
            <v>200212</v>
          </cell>
          <cell r="T199" t="str">
            <v>CA01</v>
          </cell>
          <cell r="U199">
            <v>-52134</v>
          </cell>
          <cell r="V199" t="str">
            <v>LDB</v>
          </cell>
          <cell r="W199">
            <v>0</v>
          </cell>
          <cell r="Y199">
            <v>0</v>
          </cell>
          <cell r="Z199">
            <v>0</v>
          </cell>
          <cell r="AA199" t="str">
            <v>BCH</v>
          </cell>
          <cell r="AB199" t="str">
            <v>0003</v>
          </cell>
          <cell r="AC199" t="str">
            <v>WKS</v>
          </cell>
          <cell r="AE199" t="str">
            <v>JV#</v>
          </cell>
          <cell r="AF199" t="str">
            <v>1232</v>
          </cell>
          <cell r="AG199" t="str">
            <v>FRN</v>
          </cell>
          <cell r="AH199" t="str">
            <v>6039</v>
          </cell>
          <cell r="AI199" t="str">
            <v>RP#</v>
          </cell>
          <cell r="AJ199" t="str">
            <v>000</v>
          </cell>
          <cell r="AK199" t="str">
            <v>CTL</v>
          </cell>
          <cell r="AM199" t="str">
            <v>RF#</v>
          </cell>
          <cell r="AU199" t="str">
            <v>AC-REV ACCRUAL OF OCT 02 CAPITA</v>
          </cell>
          <cell r="AZ199" t="str">
            <v>FPL Fibernet</v>
          </cell>
        </row>
        <row r="200">
          <cell r="A200" t="str">
            <v>107100</v>
          </cell>
          <cell r="L200">
            <v>6042</v>
          </cell>
          <cell r="S200" t="str">
            <v>200212</v>
          </cell>
          <cell r="U200">
            <v>105720.69</v>
          </cell>
        </row>
        <row r="201">
          <cell r="A201" t="str">
            <v>107100</v>
          </cell>
          <cell r="L201">
            <v>6050</v>
          </cell>
          <cell r="S201" t="str">
            <v>200212</v>
          </cell>
          <cell r="U201">
            <v>12218.97</v>
          </cell>
        </row>
        <row r="202">
          <cell r="A202" t="str">
            <v>107100</v>
          </cell>
          <cell r="B202" t="str">
            <v>0312</v>
          </cell>
          <cell r="C202" t="str">
            <v>06052</v>
          </cell>
          <cell r="D202" t="str">
            <v>0FIBER</v>
          </cell>
          <cell r="E202" t="str">
            <v>312000</v>
          </cell>
          <cell r="F202" t="str">
            <v>0790</v>
          </cell>
          <cell r="G202" t="str">
            <v>65000</v>
          </cell>
          <cell r="H202" t="str">
            <v>A</v>
          </cell>
          <cell r="I202" t="str">
            <v>00000041</v>
          </cell>
          <cell r="J202">
            <v>9</v>
          </cell>
          <cell r="K202">
            <v>312</v>
          </cell>
          <cell r="L202">
            <v>6052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 t="str">
            <v>0790</v>
          </cell>
          <cell r="R202" t="str">
            <v>65000</v>
          </cell>
          <cell r="S202" t="str">
            <v>200212</v>
          </cell>
          <cell r="T202" t="str">
            <v>CA01</v>
          </cell>
          <cell r="U202">
            <v>-5232.32</v>
          </cell>
          <cell r="V202" t="str">
            <v>LDB</v>
          </cell>
          <cell r="W202">
            <v>0</v>
          </cell>
          <cell r="Y202">
            <v>0</v>
          </cell>
          <cell r="Z202">
            <v>0</v>
          </cell>
          <cell r="AA202" t="str">
            <v>BCH</v>
          </cell>
          <cell r="AB202" t="str">
            <v>0023</v>
          </cell>
          <cell r="AC202" t="str">
            <v>WKS</v>
          </cell>
          <cell r="AE202" t="str">
            <v>JV#</v>
          </cell>
          <cell r="AF202" t="str">
            <v>1232</v>
          </cell>
          <cell r="AG202" t="str">
            <v>FRN</v>
          </cell>
          <cell r="AH202" t="str">
            <v>6052</v>
          </cell>
          <cell r="AI202" t="str">
            <v>RP#</v>
          </cell>
          <cell r="AJ202" t="str">
            <v>000</v>
          </cell>
          <cell r="AK202" t="str">
            <v>CTL</v>
          </cell>
          <cell r="AM202" t="str">
            <v>RF#</v>
          </cell>
          <cell r="AU202" t="str">
            <v>TO PLACE IN SERVICE</v>
          </cell>
          <cell r="AZ202" t="str">
            <v>FPL Fibernet</v>
          </cell>
        </row>
        <row r="203">
          <cell r="A203" t="str">
            <v>107100</v>
          </cell>
          <cell r="B203" t="str">
            <v>0313</v>
          </cell>
          <cell r="C203" t="str">
            <v>06060</v>
          </cell>
          <cell r="D203" t="str">
            <v>0FIBER</v>
          </cell>
          <cell r="E203" t="str">
            <v>313000</v>
          </cell>
          <cell r="F203" t="str">
            <v>0790</v>
          </cell>
          <cell r="G203" t="str">
            <v>65000</v>
          </cell>
          <cell r="H203" t="str">
            <v>A</v>
          </cell>
          <cell r="I203" t="str">
            <v>00000041</v>
          </cell>
          <cell r="J203">
            <v>9</v>
          </cell>
          <cell r="K203">
            <v>313</v>
          </cell>
          <cell r="L203">
            <v>6060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 t="str">
            <v>0790</v>
          </cell>
          <cell r="R203" t="str">
            <v>65000</v>
          </cell>
          <cell r="S203" t="str">
            <v>200212</v>
          </cell>
          <cell r="T203" t="str">
            <v>CA01</v>
          </cell>
          <cell r="U203">
            <v>-10065.030000000001</v>
          </cell>
          <cell r="V203" t="str">
            <v>LDB</v>
          </cell>
          <cell r="W203">
            <v>0</v>
          </cell>
          <cell r="Y203">
            <v>0</v>
          </cell>
          <cell r="Z203">
            <v>0</v>
          </cell>
          <cell r="AA203" t="str">
            <v>BCH</v>
          </cell>
          <cell r="AB203" t="str">
            <v>0023</v>
          </cell>
          <cell r="AC203" t="str">
            <v>WKS</v>
          </cell>
          <cell r="AE203" t="str">
            <v>JV#</v>
          </cell>
          <cell r="AF203" t="str">
            <v>1232</v>
          </cell>
          <cell r="AG203" t="str">
            <v>FRN</v>
          </cell>
          <cell r="AH203" t="str">
            <v>6060</v>
          </cell>
          <cell r="AI203" t="str">
            <v>RP#</v>
          </cell>
          <cell r="AJ203" t="str">
            <v>000</v>
          </cell>
          <cell r="AK203" t="str">
            <v>CTL</v>
          </cell>
          <cell r="AM203" t="str">
            <v>RF#</v>
          </cell>
          <cell r="AU203" t="str">
            <v>TO PLACE IN SERVICE</v>
          </cell>
          <cell r="AZ203" t="str">
            <v>FPL Fibernet</v>
          </cell>
        </row>
        <row r="204">
          <cell r="A204" t="str">
            <v>107100</v>
          </cell>
          <cell r="B204" t="str">
            <v>0312</v>
          </cell>
          <cell r="C204" t="str">
            <v>06061</v>
          </cell>
          <cell r="D204" t="str">
            <v>0FIBER</v>
          </cell>
          <cell r="E204" t="str">
            <v>312000</v>
          </cell>
          <cell r="F204" t="str">
            <v>0662</v>
          </cell>
          <cell r="G204" t="str">
            <v>51450</v>
          </cell>
          <cell r="H204" t="str">
            <v>A</v>
          </cell>
          <cell r="I204" t="str">
            <v>00000041</v>
          </cell>
          <cell r="J204">
            <v>63</v>
          </cell>
          <cell r="K204">
            <v>312</v>
          </cell>
          <cell r="L204">
            <v>6061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 t="str">
            <v>0662</v>
          </cell>
          <cell r="R204" t="str">
            <v>51450</v>
          </cell>
          <cell r="S204" t="str">
            <v>200212</v>
          </cell>
          <cell r="T204" t="str">
            <v>SA01</v>
          </cell>
          <cell r="U204">
            <v>634.4</v>
          </cell>
          <cell r="W204">
            <v>0</v>
          </cell>
          <cell r="Y204">
            <v>0</v>
          </cell>
          <cell r="Z204">
            <v>1</v>
          </cell>
          <cell r="AA204" t="str">
            <v>BCH</v>
          </cell>
          <cell r="AB204" t="str">
            <v>450002350</v>
          </cell>
          <cell r="AC204" t="str">
            <v>PO#</v>
          </cell>
          <cell r="AD204" t="str">
            <v>4500030221</v>
          </cell>
          <cell r="AE204" t="str">
            <v>S/R</v>
          </cell>
          <cell r="AF204" t="str">
            <v>NET</v>
          </cell>
          <cell r="AI204" t="str">
            <v>PYN</v>
          </cell>
          <cell r="AJ204" t="str">
            <v>W D COMMUNICATIONS INC</v>
          </cell>
          <cell r="AK204" t="str">
            <v>VND</v>
          </cell>
          <cell r="AL204" t="str">
            <v>591953252</v>
          </cell>
          <cell r="AM204" t="str">
            <v>FAC</v>
          </cell>
          <cell r="AN204" t="str">
            <v>000</v>
          </cell>
          <cell r="AQ204" t="str">
            <v>NVD</v>
          </cell>
          <cell r="AR204" t="str">
            <v>2002-12-</v>
          </cell>
          <cell r="AU204" t="str">
            <v>INVOICE# 26753      W D COMMUNICATIONS I5000003531</v>
          </cell>
          <cell r="AV204" t="str">
            <v>WF-BATCH</v>
          </cell>
          <cell r="AW204" t="str">
            <v>000</v>
          </cell>
          <cell r="AX204" t="str">
            <v>00</v>
          </cell>
          <cell r="AY204" t="str">
            <v>0</v>
          </cell>
          <cell r="AZ204" t="str">
            <v>FPL Fibernet</v>
          </cell>
        </row>
        <row r="205">
          <cell r="A205" t="str">
            <v>107100</v>
          </cell>
          <cell r="B205" t="str">
            <v>0312</v>
          </cell>
          <cell r="C205" t="str">
            <v>06061</v>
          </cell>
          <cell r="D205" t="str">
            <v>0FIBER</v>
          </cell>
          <cell r="E205" t="str">
            <v>312000</v>
          </cell>
          <cell r="F205" t="str">
            <v>0662</v>
          </cell>
          <cell r="G205" t="str">
            <v>51450</v>
          </cell>
          <cell r="H205" t="str">
            <v>A</v>
          </cell>
          <cell r="I205" t="str">
            <v>00000041</v>
          </cell>
          <cell r="J205">
            <v>63</v>
          </cell>
          <cell r="K205">
            <v>312</v>
          </cell>
          <cell r="L205">
            <v>6061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 t="str">
            <v>0662</v>
          </cell>
          <cell r="R205" t="str">
            <v>51450</v>
          </cell>
          <cell r="S205" t="str">
            <v>200212</v>
          </cell>
          <cell r="T205" t="str">
            <v>SA01</v>
          </cell>
          <cell r="U205">
            <v>886.2</v>
          </cell>
          <cell r="W205">
            <v>0</v>
          </cell>
          <cell r="Y205">
            <v>0</v>
          </cell>
          <cell r="Z205">
            <v>1</v>
          </cell>
          <cell r="AA205" t="str">
            <v>BCH</v>
          </cell>
          <cell r="AB205" t="str">
            <v>450002353</v>
          </cell>
          <cell r="AC205" t="str">
            <v>PO#</v>
          </cell>
          <cell r="AD205" t="str">
            <v>4500078635</v>
          </cell>
          <cell r="AE205" t="str">
            <v>S/R</v>
          </cell>
          <cell r="AF205" t="str">
            <v>337</v>
          </cell>
          <cell r="AI205" t="str">
            <v>PYN</v>
          </cell>
          <cell r="AJ205" t="str">
            <v>ORIUS TELECOM SERVICES IN</v>
          </cell>
          <cell r="AK205" t="str">
            <v>VND</v>
          </cell>
          <cell r="AL205" t="str">
            <v>651061903</v>
          </cell>
          <cell r="AM205" t="str">
            <v>FAC</v>
          </cell>
          <cell r="AN205" t="str">
            <v>000</v>
          </cell>
          <cell r="AQ205" t="str">
            <v>NVD</v>
          </cell>
          <cell r="AR205" t="str">
            <v>2002-12-</v>
          </cell>
          <cell r="AU205" t="str">
            <v>INVOICE# 90653TPR   ORIUS TELECOM SERVIC5000003587</v>
          </cell>
          <cell r="AV205" t="str">
            <v>WF-BATCH</v>
          </cell>
          <cell r="AW205" t="str">
            <v>000</v>
          </cell>
          <cell r="AX205" t="str">
            <v>00</v>
          </cell>
          <cell r="AY205" t="str">
            <v>0</v>
          </cell>
          <cell r="AZ205" t="str">
            <v>FPL Fibernet</v>
          </cell>
        </row>
        <row r="206">
          <cell r="A206" t="str">
            <v>107100</v>
          </cell>
          <cell r="B206" t="str">
            <v>0312</v>
          </cell>
          <cell r="C206" t="str">
            <v>06061</v>
          </cell>
          <cell r="D206" t="str">
            <v>0FIBER</v>
          </cell>
          <cell r="E206" t="str">
            <v>312000</v>
          </cell>
          <cell r="F206" t="str">
            <v>0662</v>
          </cell>
          <cell r="G206" t="str">
            <v>51450</v>
          </cell>
          <cell r="H206" t="str">
            <v>A</v>
          </cell>
          <cell r="I206" t="str">
            <v>00000041</v>
          </cell>
          <cell r="J206">
            <v>63</v>
          </cell>
          <cell r="K206">
            <v>312</v>
          </cell>
          <cell r="L206">
            <v>6061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 t="str">
            <v>0662</v>
          </cell>
          <cell r="R206" t="str">
            <v>51450</v>
          </cell>
          <cell r="S206" t="str">
            <v>200212</v>
          </cell>
          <cell r="T206" t="str">
            <v>SA01</v>
          </cell>
          <cell r="U206">
            <v>2320</v>
          </cell>
          <cell r="W206">
            <v>0</v>
          </cell>
          <cell r="Y206">
            <v>0</v>
          </cell>
          <cell r="Z206">
            <v>1</v>
          </cell>
          <cell r="AA206" t="str">
            <v>BCH</v>
          </cell>
          <cell r="AB206" t="str">
            <v>450002350</v>
          </cell>
          <cell r="AC206" t="str">
            <v>PO#</v>
          </cell>
          <cell r="AD206" t="str">
            <v>4500006339</v>
          </cell>
          <cell r="AE206" t="str">
            <v>S/R</v>
          </cell>
          <cell r="AF206" t="str">
            <v>NET</v>
          </cell>
          <cell r="AI206" t="str">
            <v>PYN</v>
          </cell>
          <cell r="AJ206" t="str">
            <v>CABLE UTILTIES</v>
          </cell>
          <cell r="AK206" t="str">
            <v>VND</v>
          </cell>
          <cell r="AL206" t="str">
            <v>043139190</v>
          </cell>
          <cell r="AM206" t="str">
            <v>FAC</v>
          </cell>
          <cell r="AN206" t="str">
            <v>000</v>
          </cell>
          <cell r="AQ206" t="str">
            <v>NVD</v>
          </cell>
          <cell r="AR206" t="str">
            <v>2002-12-</v>
          </cell>
          <cell r="AU206" t="str">
            <v>INVOICE# 16         CABLE UTILTIES      5000003573</v>
          </cell>
          <cell r="AV206" t="str">
            <v>WF-BATCH</v>
          </cell>
          <cell r="AW206" t="str">
            <v>000</v>
          </cell>
          <cell r="AX206" t="str">
            <v>00</v>
          </cell>
          <cell r="AY206" t="str">
            <v>0</v>
          </cell>
          <cell r="AZ206" t="str">
            <v>FPL Fibernet</v>
          </cell>
        </row>
        <row r="207">
          <cell r="A207" t="str">
            <v>107100</v>
          </cell>
          <cell r="B207" t="str">
            <v>0312</v>
          </cell>
          <cell r="C207" t="str">
            <v>06061</v>
          </cell>
          <cell r="D207" t="str">
            <v>0FIBER</v>
          </cell>
          <cell r="E207" t="str">
            <v>312000</v>
          </cell>
          <cell r="F207" t="str">
            <v>0790</v>
          </cell>
          <cell r="G207" t="str">
            <v>65000</v>
          </cell>
          <cell r="H207" t="str">
            <v>A</v>
          </cell>
          <cell r="I207" t="str">
            <v>00000041</v>
          </cell>
          <cell r="J207">
            <v>9</v>
          </cell>
          <cell r="K207">
            <v>312</v>
          </cell>
          <cell r="L207">
            <v>6061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0790</v>
          </cell>
          <cell r="R207" t="str">
            <v>65000</v>
          </cell>
          <cell r="S207" t="str">
            <v>200212</v>
          </cell>
          <cell r="T207" t="str">
            <v>CA01</v>
          </cell>
          <cell r="U207">
            <v>-29819.13</v>
          </cell>
          <cell r="V207" t="str">
            <v>LDB</v>
          </cell>
          <cell r="W207">
            <v>0</v>
          </cell>
          <cell r="Y207">
            <v>0</v>
          </cell>
          <cell r="Z207">
            <v>0</v>
          </cell>
          <cell r="AA207" t="str">
            <v>BCH</v>
          </cell>
          <cell r="AB207" t="str">
            <v>0023</v>
          </cell>
          <cell r="AC207" t="str">
            <v>WKS</v>
          </cell>
          <cell r="AE207" t="str">
            <v>JV#</v>
          </cell>
          <cell r="AF207" t="str">
            <v>1232</v>
          </cell>
          <cell r="AG207" t="str">
            <v>FRN</v>
          </cell>
          <cell r="AH207" t="str">
            <v>6061</v>
          </cell>
          <cell r="AI207" t="str">
            <v>RP#</v>
          </cell>
          <cell r="AJ207" t="str">
            <v>000</v>
          </cell>
          <cell r="AK207" t="str">
            <v>CTL</v>
          </cell>
          <cell r="AM207" t="str">
            <v>RF#</v>
          </cell>
          <cell r="AU207" t="str">
            <v>TO PLACE IN SERVICE</v>
          </cell>
          <cell r="AZ207" t="str">
            <v>FPL Fibernet</v>
          </cell>
        </row>
        <row r="208">
          <cell r="A208" t="str">
            <v>107100</v>
          </cell>
          <cell r="B208" t="str">
            <v>0312</v>
          </cell>
          <cell r="C208" t="str">
            <v>06061</v>
          </cell>
          <cell r="D208" t="str">
            <v>0FIBER</v>
          </cell>
          <cell r="E208" t="str">
            <v>312000</v>
          </cell>
          <cell r="F208" t="str">
            <v>0790</v>
          </cell>
          <cell r="G208" t="str">
            <v>65000</v>
          </cell>
          <cell r="H208" t="str">
            <v>A</v>
          </cell>
          <cell r="I208" t="str">
            <v>00000041</v>
          </cell>
          <cell r="J208">
            <v>63</v>
          </cell>
          <cell r="K208">
            <v>312</v>
          </cell>
          <cell r="L208">
            <v>6061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0790</v>
          </cell>
          <cell r="R208" t="str">
            <v>65000</v>
          </cell>
          <cell r="S208" t="str">
            <v>200212</v>
          </cell>
          <cell r="T208" t="str">
            <v>CA01</v>
          </cell>
          <cell r="U208">
            <v>128000</v>
          </cell>
          <cell r="V208" t="str">
            <v>LDB</v>
          </cell>
          <cell r="W208">
            <v>0</v>
          </cell>
          <cell r="Y208">
            <v>0</v>
          </cell>
          <cell r="Z208">
            <v>0</v>
          </cell>
          <cell r="AA208" t="str">
            <v>BCH</v>
          </cell>
          <cell r="AB208" t="str">
            <v>0004</v>
          </cell>
          <cell r="AC208" t="str">
            <v>WKS</v>
          </cell>
          <cell r="AE208" t="str">
            <v>JV#</v>
          </cell>
          <cell r="AF208" t="str">
            <v>1232</v>
          </cell>
          <cell r="AG208" t="str">
            <v>FRN</v>
          </cell>
          <cell r="AH208" t="str">
            <v>6061</v>
          </cell>
          <cell r="AI208" t="str">
            <v>RP#</v>
          </cell>
          <cell r="AJ208" t="str">
            <v>000</v>
          </cell>
          <cell r="AK208" t="str">
            <v>CTL</v>
          </cell>
          <cell r="AM208" t="str">
            <v>RF#</v>
          </cell>
          <cell r="AU208" t="str">
            <v>AC-REV ACCRUAL OF OCT 02 CAPITA</v>
          </cell>
          <cell r="AZ208" t="str">
            <v>FPL Fibernet</v>
          </cell>
        </row>
        <row r="209">
          <cell r="A209" t="str">
            <v>107100</v>
          </cell>
          <cell r="B209" t="str">
            <v>0312</v>
          </cell>
          <cell r="C209" t="str">
            <v>06061</v>
          </cell>
          <cell r="D209" t="str">
            <v>0FIBER</v>
          </cell>
          <cell r="E209" t="str">
            <v>312000</v>
          </cell>
          <cell r="F209" t="str">
            <v>0790</v>
          </cell>
          <cell r="G209" t="str">
            <v>65000</v>
          </cell>
          <cell r="H209" t="str">
            <v>A</v>
          </cell>
          <cell r="I209" t="str">
            <v>00000041</v>
          </cell>
          <cell r="J209">
            <v>63</v>
          </cell>
          <cell r="K209">
            <v>312</v>
          </cell>
          <cell r="L209">
            <v>6061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 t="str">
            <v>0790</v>
          </cell>
          <cell r="R209" t="str">
            <v>65000</v>
          </cell>
          <cell r="S209" t="str">
            <v>200212</v>
          </cell>
          <cell r="T209" t="str">
            <v>CA01</v>
          </cell>
          <cell r="U209">
            <v>187711.64</v>
          </cell>
          <cell r="V209" t="str">
            <v>LDB</v>
          </cell>
          <cell r="W209">
            <v>0</v>
          </cell>
          <cell r="Y209">
            <v>0</v>
          </cell>
          <cell r="Z209">
            <v>0</v>
          </cell>
          <cell r="AA209" t="str">
            <v>BCH</v>
          </cell>
          <cell r="AB209" t="str">
            <v>0015</v>
          </cell>
          <cell r="AC209" t="str">
            <v>WKS</v>
          </cell>
          <cell r="AE209" t="str">
            <v>JV#</v>
          </cell>
          <cell r="AF209" t="str">
            <v>1232</v>
          </cell>
          <cell r="AG209" t="str">
            <v>FRN</v>
          </cell>
          <cell r="AH209" t="str">
            <v>6061</v>
          </cell>
          <cell r="AI209" t="str">
            <v>RP#</v>
          </cell>
          <cell r="AJ209" t="str">
            <v>000</v>
          </cell>
          <cell r="AK209" t="str">
            <v>CTL</v>
          </cell>
          <cell r="AM209" t="str">
            <v>RF#</v>
          </cell>
          <cell r="AU209" t="str">
            <v>ACCRUAL OF DEC 02 CAPITAL</v>
          </cell>
          <cell r="AZ209" t="str">
            <v>FPL Fibernet</v>
          </cell>
        </row>
        <row r="210">
          <cell r="A210" t="str">
            <v>107100</v>
          </cell>
          <cell r="B210" t="str">
            <v>0312</v>
          </cell>
          <cell r="C210" t="str">
            <v>06061</v>
          </cell>
          <cell r="D210" t="str">
            <v>0FIBER</v>
          </cell>
          <cell r="E210" t="str">
            <v>312000</v>
          </cell>
          <cell r="F210" t="str">
            <v>0790</v>
          </cell>
          <cell r="G210" t="str">
            <v>65000</v>
          </cell>
          <cell r="H210" t="str">
            <v>A</v>
          </cell>
          <cell r="I210" t="str">
            <v>00000041</v>
          </cell>
          <cell r="J210">
            <v>63</v>
          </cell>
          <cell r="K210">
            <v>312</v>
          </cell>
          <cell r="L210">
            <v>6061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0790</v>
          </cell>
          <cell r="R210" t="str">
            <v>65000</v>
          </cell>
          <cell r="S210" t="str">
            <v>200212</v>
          </cell>
          <cell r="T210" t="str">
            <v>CA01</v>
          </cell>
          <cell r="U210">
            <v>-580000</v>
          </cell>
          <cell r="V210" t="str">
            <v>LDB</v>
          </cell>
          <cell r="W210">
            <v>0</v>
          </cell>
          <cell r="Y210">
            <v>0</v>
          </cell>
          <cell r="Z210">
            <v>0</v>
          </cell>
          <cell r="AA210" t="str">
            <v>BCH</v>
          </cell>
          <cell r="AB210" t="str">
            <v>0003</v>
          </cell>
          <cell r="AC210" t="str">
            <v>WKS</v>
          </cell>
          <cell r="AE210" t="str">
            <v>JV#</v>
          </cell>
          <cell r="AF210" t="str">
            <v>1232</v>
          </cell>
          <cell r="AG210" t="str">
            <v>FRN</v>
          </cell>
          <cell r="AH210" t="str">
            <v>6061</v>
          </cell>
          <cell r="AI210" t="str">
            <v>RP#</v>
          </cell>
          <cell r="AJ210" t="str">
            <v>000</v>
          </cell>
          <cell r="AK210" t="str">
            <v>CTL</v>
          </cell>
          <cell r="AM210" t="str">
            <v>RF#</v>
          </cell>
          <cell r="AU210" t="str">
            <v>AC-REV ACCRUAL OF OCT 02 CAPITA</v>
          </cell>
          <cell r="AZ210" t="str">
            <v>FPL Fibernet</v>
          </cell>
        </row>
        <row r="211">
          <cell r="A211" t="str">
            <v>107100</v>
          </cell>
          <cell r="B211" t="str">
            <v>0306</v>
          </cell>
          <cell r="C211" t="str">
            <v>06062</v>
          </cell>
          <cell r="D211" t="str">
            <v>0ELECT</v>
          </cell>
          <cell r="E211" t="str">
            <v>306000</v>
          </cell>
          <cell r="F211" t="str">
            <v>0790</v>
          </cell>
          <cell r="G211" t="str">
            <v>65000</v>
          </cell>
          <cell r="H211" t="str">
            <v>A</v>
          </cell>
          <cell r="I211" t="str">
            <v>00000041</v>
          </cell>
          <cell r="J211">
            <v>70</v>
          </cell>
          <cell r="K211">
            <v>306</v>
          </cell>
          <cell r="L211">
            <v>6062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0790</v>
          </cell>
          <cell r="R211" t="str">
            <v>65000</v>
          </cell>
          <cell r="S211" t="str">
            <v>200212</v>
          </cell>
          <cell r="T211" t="str">
            <v>CA01</v>
          </cell>
          <cell r="U211">
            <v>-143481.26</v>
          </cell>
          <cell r="V211" t="str">
            <v>LDB</v>
          </cell>
          <cell r="W211">
            <v>0</v>
          </cell>
          <cell r="Y211">
            <v>0</v>
          </cell>
          <cell r="Z211">
            <v>0</v>
          </cell>
          <cell r="AA211" t="str">
            <v>BCH</v>
          </cell>
          <cell r="AB211" t="str">
            <v>0023</v>
          </cell>
          <cell r="AC211" t="str">
            <v>WKS</v>
          </cell>
          <cell r="AE211" t="str">
            <v>JV#</v>
          </cell>
          <cell r="AF211" t="str">
            <v>1232</v>
          </cell>
          <cell r="AG211" t="str">
            <v>FRN</v>
          </cell>
          <cell r="AH211" t="str">
            <v>6062</v>
          </cell>
          <cell r="AI211" t="str">
            <v>RP#</v>
          </cell>
          <cell r="AJ211" t="str">
            <v>000</v>
          </cell>
          <cell r="AK211" t="str">
            <v>CTL</v>
          </cell>
          <cell r="AM211" t="str">
            <v>RF#</v>
          </cell>
          <cell r="AU211" t="str">
            <v>TO PLACE IN SERVICE</v>
          </cell>
          <cell r="AZ211" t="str">
            <v>FPL Fibernet</v>
          </cell>
        </row>
        <row r="212">
          <cell r="A212" t="str">
            <v>107100</v>
          </cell>
          <cell r="B212" t="str">
            <v>0312</v>
          </cell>
          <cell r="C212" t="str">
            <v>06064</v>
          </cell>
          <cell r="D212" t="str">
            <v>0ELECT</v>
          </cell>
          <cell r="E212" t="str">
            <v>312000</v>
          </cell>
          <cell r="F212" t="str">
            <v>0790</v>
          </cell>
          <cell r="G212" t="str">
            <v>65000</v>
          </cell>
          <cell r="H212" t="str">
            <v>A</v>
          </cell>
          <cell r="I212" t="str">
            <v>00000041</v>
          </cell>
          <cell r="J212">
            <v>70</v>
          </cell>
          <cell r="K212">
            <v>312</v>
          </cell>
          <cell r="L212">
            <v>6064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>0790</v>
          </cell>
          <cell r="R212" t="str">
            <v>65000</v>
          </cell>
          <cell r="S212" t="str">
            <v>200212</v>
          </cell>
          <cell r="T212" t="str">
            <v>CA01</v>
          </cell>
          <cell r="U212">
            <v>-50633.32</v>
          </cell>
          <cell r="V212" t="str">
            <v>LDB</v>
          </cell>
          <cell r="W212">
            <v>0</v>
          </cell>
          <cell r="Y212">
            <v>0</v>
          </cell>
          <cell r="Z212">
            <v>0</v>
          </cell>
          <cell r="AA212" t="str">
            <v>BCH</v>
          </cell>
          <cell r="AB212" t="str">
            <v>0023</v>
          </cell>
          <cell r="AC212" t="str">
            <v>WKS</v>
          </cell>
          <cell r="AE212" t="str">
            <v>JV#</v>
          </cell>
          <cell r="AF212" t="str">
            <v>1232</v>
          </cell>
          <cell r="AG212" t="str">
            <v>FRN</v>
          </cell>
          <cell r="AH212" t="str">
            <v>6064</v>
          </cell>
          <cell r="AI212" t="str">
            <v>RP#</v>
          </cell>
          <cell r="AJ212" t="str">
            <v>000</v>
          </cell>
          <cell r="AK212" t="str">
            <v>CTL</v>
          </cell>
          <cell r="AM212" t="str">
            <v>RF#</v>
          </cell>
          <cell r="AU212" t="str">
            <v>TO PLACE IN SERVICE</v>
          </cell>
          <cell r="AZ212" t="str">
            <v>FPL Fibernet</v>
          </cell>
        </row>
        <row r="213">
          <cell r="A213" t="str">
            <v>107100</v>
          </cell>
          <cell r="B213" t="str">
            <v>0312</v>
          </cell>
          <cell r="C213" t="str">
            <v>06064</v>
          </cell>
          <cell r="D213" t="str">
            <v>0FIBER</v>
          </cell>
          <cell r="E213" t="str">
            <v>312000</v>
          </cell>
          <cell r="F213" t="str">
            <v>0662</v>
          </cell>
          <cell r="G213" t="str">
            <v>51450</v>
          </cell>
          <cell r="H213" t="str">
            <v>A</v>
          </cell>
          <cell r="I213" t="str">
            <v>00000041</v>
          </cell>
          <cell r="J213">
            <v>63</v>
          </cell>
          <cell r="K213">
            <v>312</v>
          </cell>
          <cell r="L213">
            <v>6064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 t="str">
            <v>0662</v>
          </cell>
          <cell r="R213" t="str">
            <v>51450</v>
          </cell>
          <cell r="S213" t="str">
            <v>200212</v>
          </cell>
          <cell r="T213" t="str">
            <v>SA01</v>
          </cell>
          <cell r="U213">
            <v>634.4</v>
          </cell>
          <cell r="W213">
            <v>0</v>
          </cell>
          <cell r="Y213">
            <v>0</v>
          </cell>
          <cell r="Z213">
            <v>1</v>
          </cell>
          <cell r="AA213" t="str">
            <v>BCH</v>
          </cell>
          <cell r="AB213" t="str">
            <v>450002350</v>
          </cell>
          <cell r="AC213" t="str">
            <v>PO#</v>
          </cell>
          <cell r="AD213" t="str">
            <v>4500030221</v>
          </cell>
          <cell r="AE213" t="str">
            <v>S/R</v>
          </cell>
          <cell r="AF213" t="str">
            <v>NET</v>
          </cell>
          <cell r="AI213" t="str">
            <v>PYN</v>
          </cell>
          <cell r="AJ213" t="str">
            <v>W D COMMUNICATIONS INC</v>
          </cell>
          <cell r="AK213" t="str">
            <v>VND</v>
          </cell>
          <cell r="AL213" t="str">
            <v>591953252</v>
          </cell>
          <cell r="AM213" t="str">
            <v>FAC</v>
          </cell>
          <cell r="AN213" t="str">
            <v>000</v>
          </cell>
          <cell r="AQ213" t="str">
            <v>NVD</v>
          </cell>
          <cell r="AR213" t="str">
            <v>2002-12-</v>
          </cell>
          <cell r="AU213" t="str">
            <v>INVOICE# 26753      W D COMMUNICATIONS I5000003531</v>
          </cell>
          <cell r="AV213" t="str">
            <v>WF-BATCH</v>
          </cell>
          <cell r="AW213" t="str">
            <v>000</v>
          </cell>
          <cell r="AX213" t="str">
            <v>00</v>
          </cell>
          <cell r="AY213" t="str">
            <v>0</v>
          </cell>
          <cell r="AZ213" t="str">
            <v>FPL Fibernet</v>
          </cell>
        </row>
        <row r="214">
          <cell r="A214" t="str">
            <v>107100</v>
          </cell>
          <cell r="B214" t="str">
            <v>0312</v>
          </cell>
          <cell r="C214" t="str">
            <v>06064</v>
          </cell>
          <cell r="D214" t="str">
            <v>0FIBER</v>
          </cell>
          <cell r="E214" t="str">
            <v>312000</v>
          </cell>
          <cell r="F214" t="str">
            <v>0790</v>
          </cell>
          <cell r="G214" t="str">
            <v>65000</v>
          </cell>
          <cell r="H214" t="str">
            <v>A</v>
          </cell>
          <cell r="I214" t="str">
            <v>00000041</v>
          </cell>
          <cell r="J214">
            <v>63</v>
          </cell>
          <cell r="K214">
            <v>312</v>
          </cell>
          <cell r="L214">
            <v>6064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>0790</v>
          </cell>
          <cell r="R214" t="str">
            <v>65000</v>
          </cell>
          <cell r="S214" t="str">
            <v>200212</v>
          </cell>
          <cell r="T214" t="str">
            <v>CA01</v>
          </cell>
          <cell r="U214">
            <v>154500</v>
          </cell>
          <cell r="V214" t="str">
            <v>LDB</v>
          </cell>
          <cell r="W214">
            <v>0</v>
          </cell>
          <cell r="Y214">
            <v>0</v>
          </cell>
          <cell r="Z214">
            <v>0</v>
          </cell>
          <cell r="AA214" t="str">
            <v>BCH</v>
          </cell>
          <cell r="AB214" t="str">
            <v>0015</v>
          </cell>
          <cell r="AC214" t="str">
            <v>WKS</v>
          </cell>
          <cell r="AE214" t="str">
            <v>JV#</v>
          </cell>
          <cell r="AF214" t="str">
            <v>1232</v>
          </cell>
          <cell r="AG214" t="str">
            <v>FRN</v>
          </cell>
          <cell r="AH214" t="str">
            <v>6064</v>
          </cell>
          <cell r="AI214" t="str">
            <v>RP#</v>
          </cell>
          <cell r="AJ214" t="str">
            <v>000</v>
          </cell>
          <cell r="AK214" t="str">
            <v>CTL</v>
          </cell>
          <cell r="AM214" t="str">
            <v>RF#</v>
          </cell>
          <cell r="AU214" t="str">
            <v>ACCRUAL OF DEC 02 CAPITAL</v>
          </cell>
          <cell r="AZ214" t="str">
            <v>FPL Fibernet</v>
          </cell>
        </row>
        <row r="215">
          <cell r="A215" t="str">
            <v>107100</v>
          </cell>
          <cell r="B215" t="str">
            <v>0312</v>
          </cell>
          <cell r="C215" t="str">
            <v>06064</v>
          </cell>
          <cell r="D215" t="str">
            <v>0FIBER</v>
          </cell>
          <cell r="E215" t="str">
            <v>312000</v>
          </cell>
          <cell r="F215" t="str">
            <v>0790</v>
          </cell>
          <cell r="G215" t="str">
            <v>65000</v>
          </cell>
          <cell r="H215" t="str">
            <v>A</v>
          </cell>
          <cell r="I215" t="str">
            <v>00000041</v>
          </cell>
          <cell r="J215">
            <v>63</v>
          </cell>
          <cell r="K215">
            <v>312</v>
          </cell>
          <cell r="L215">
            <v>6064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 t="str">
            <v>0790</v>
          </cell>
          <cell r="R215" t="str">
            <v>65000</v>
          </cell>
          <cell r="S215" t="str">
            <v>200212</v>
          </cell>
          <cell r="T215" t="str">
            <v>CA01</v>
          </cell>
          <cell r="U215">
            <v>-249000</v>
          </cell>
          <cell r="V215" t="str">
            <v>LDB</v>
          </cell>
          <cell r="W215">
            <v>0</v>
          </cell>
          <cell r="Y215">
            <v>0</v>
          </cell>
          <cell r="Z215">
            <v>0</v>
          </cell>
          <cell r="AA215" t="str">
            <v>BCH</v>
          </cell>
          <cell r="AB215" t="str">
            <v>0004</v>
          </cell>
          <cell r="AC215" t="str">
            <v>WKS</v>
          </cell>
          <cell r="AE215" t="str">
            <v>JV#</v>
          </cell>
          <cell r="AF215" t="str">
            <v>1232</v>
          </cell>
          <cell r="AG215" t="str">
            <v>FRN</v>
          </cell>
          <cell r="AH215" t="str">
            <v>6064</v>
          </cell>
          <cell r="AI215" t="str">
            <v>RP#</v>
          </cell>
          <cell r="AJ215" t="str">
            <v>000</v>
          </cell>
          <cell r="AK215" t="str">
            <v>CTL</v>
          </cell>
          <cell r="AM215" t="str">
            <v>RF#</v>
          </cell>
          <cell r="AU215" t="str">
            <v>AC-REV ACCRUAL OF OCT 02 CAPITA</v>
          </cell>
          <cell r="AZ215" t="str">
            <v>FPL Fibernet</v>
          </cell>
        </row>
        <row r="216">
          <cell r="A216" t="str">
            <v>107100</v>
          </cell>
          <cell r="B216" t="str">
            <v>0312</v>
          </cell>
          <cell r="C216" t="str">
            <v>06064</v>
          </cell>
          <cell r="D216" t="str">
            <v>0FIBER</v>
          </cell>
          <cell r="E216" t="str">
            <v>312000</v>
          </cell>
          <cell r="F216" t="str">
            <v>0813</v>
          </cell>
          <cell r="G216" t="str">
            <v>51450</v>
          </cell>
          <cell r="H216" t="str">
            <v>A</v>
          </cell>
          <cell r="I216" t="str">
            <v>00000041</v>
          </cell>
          <cell r="J216">
            <v>63</v>
          </cell>
          <cell r="K216">
            <v>312</v>
          </cell>
          <cell r="L216">
            <v>6064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 t="str">
            <v>0813</v>
          </cell>
          <cell r="R216" t="str">
            <v>51450</v>
          </cell>
          <cell r="S216" t="str">
            <v>200212</v>
          </cell>
          <cell r="T216" t="str">
            <v>SA01</v>
          </cell>
          <cell r="U216">
            <v>2580</v>
          </cell>
          <cell r="W216">
            <v>0</v>
          </cell>
          <cell r="Y216">
            <v>0</v>
          </cell>
          <cell r="Z216">
            <v>1</v>
          </cell>
          <cell r="AA216" t="str">
            <v>BCH</v>
          </cell>
          <cell r="AB216" t="str">
            <v>450002339</v>
          </cell>
          <cell r="AC216" t="str">
            <v>PO#</v>
          </cell>
          <cell r="AD216" t="str">
            <v>4500006339</v>
          </cell>
          <cell r="AE216" t="str">
            <v>S/R</v>
          </cell>
          <cell r="AF216" t="str">
            <v>NET</v>
          </cell>
          <cell r="AI216" t="str">
            <v>PYN</v>
          </cell>
          <cell r="AJ216" t="str">
            <v>CABLE UTILTIES</v>
          </cell>
          <cell r="AK216" t="str">
            <v>VND</v>
          </cell>
          <cell r="AL216" t="str">
            <v>043139190</v>
          </cell>
          <cell r="AM216" t="str">
            <v>FAC</v>
          </cell>
          <cell r="AN216" t="str">
            <v>000</v>
          </cell>
          <cell r="AQ216" t="str">
            <v>NVD</v>
          </cell>
          <cell r="AR216" t="str">
            <v>2002-06-</v>
          </cell>
          <cell r="AU216" t="str">
            <v>INVOICE# 0021       CABLE UTILTIES      5000003498</v>
          </cell>
          <cell r="AV216" t="str">
            <v>WF-BATCH</v>
          </cell>
          <cell r="AW216" t="str">
            <v>000</v>
          </cell>
          <cell r="AX216" t="str">
            <v>00</v>
          </cell>
          <cell r="AY216" t="str">
            <v>0</v>
          </cell>
          <cell r="AZ216" t="str">
            <v>FPL Fibernet</v>
          </cell>
        </row>
        <row r="217">
          <cell r="A217" t="str">
            <v>107100</v>
          </cell>
          <cell r="B217" t="str">
            <v>0313</v>
          </cell>
          <cell r="C217" t="str">
            <v>06065</v>
          </cell>
          <cell r="D217" t="str">
            <v>0ELECT</v>
          </cell>
          <cell r="E217" t="str">
            <v>313000</v>
          </cell>
          <cell r="F217" t="str">
            <v>0790</v>
          </cell>
          <cell r="G217" t="str">
            <v>65000</v>
          </cell>
          <cell r="H217" t="str">
            <v>A</v>
          </cell>
          <cell r="I217" t="str">
            <v>00000041</v>
          </cell>
          <cell r="J217">
            <v>70</v>
          </cell>
          <cell r="K217">
            <v>313</v>
          </cell>
          <cell r="L217">
            <v>6065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 t="str">
            <v>0790</v>
          </cell>
          <cell r="R217" t="str">
            <v>65000</v>
          </cell>
          <cell r="S217" t="str">
            <v>200212</v>
          </cell>
          <cell r="T217" t="str">
            <v>CA01</v>
          </cell>
          <cell r="U217">
            <v>-12266.59</v>
          </cell>
          <cell r="V217" t="str">
            <v>LDB</v>
          </cell>
          <cell r="W217">
            <v>0</v>
          </cell>
          <cell r="Y217">
            <v>0</v>
          </cell>
          <cell r="Z217">
            <v>0</v>
          </cell>
          <cell r="AA217" t="str">
            <v>BCH</v>
          </cell>
          <cell r="AB217" t="str">
            <v>0023</v>
          </cell>
          <cell r="AC217" t="str">
            <v>WKS</v>
          </cell>
          <cell r="AE217" t="str">
            <v>JV#</v>
          </cell>
          <cell r="AF217" t="str">
            <v>1232</v>
          </cell>
          <cell r="AG217" t="str">
            <v>FRN</v>
          </cell>
          <cell r="AH217" t="str">
            <v>6065</v>
          </cell>
          <cell r="AI217" t="str">
            <v>RP#</v>
          </cell>
          <cell r="AJ217" t="str">
            <v>000</v>
          </cell>
          <cell r="AK217" t="str">
            <v>CTL</v>
          </cell>
          <cell r="AM217" t="str">
            <v>RF#</v>
          </cell>
          <cell r="AU217" t="str">
            <v>TO PLACE IN SERVICE</v>
          </cell>
          <cell r="AZ217" t="str">
            <v>FPL Fibernet</v>
          </cell>
        </row>
        <row r="218">
          <cell r="A218" t="str">
            <v>107100</v>
          </cell>
          <cell r="B218" t="str">
            <v>0313</v>
          </cell>
          <cell r="C218" t="str">
            <v>06065</v>
          </cell>
          <cell r="D218" t="str">
            <v>0FIBER</v>
          </cell>
          <cell r="E218" t="str">
            <v>313000</v>
          </cell>
          <cell r="F218" t="str">
            <v>0662</v>
          </cell>
          <cell r="G218" t="str">
            <v>51450</v>
          </cell>
          <cell r="H218" t="str">
            <v>A</v>
          </cell>
          <cell r="I218" t="str">
            <v>00000041</v>
          </cell>
          <cell r="J218">
            <v>63</v>
          </cell>
          <cell r="K218">
            <v>313</v>
          </cell>
          <cell r="L218">
            <v>6065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 t="str">
            <v>0662</v>
          </cell>
          <cell r="R218" t="str">
            <v>51450</v>
          </cell>
          <cell r="S218" t="str">
            <v>200212</v>
          </cell>
          <cell r="T218" t="str">
            <v>SA01</v>
          </cell>
          <cell r="U218">
            <v>450</v>
          </cell>
          <cell r="W218">
            <v>0</v>
          </cell>
          <cell r="Y218">
            <v>0</v>
          </cell>
          <cell r="Z218">
            <v>1</v>
          </cell>
          <cell r="AA218" t="str">
            <v>BCH</v>
          </cell>
          <cell r="AB218" t="str">
            <v>450002361</v>
          </cell>
          <cell r="AC218" t="str">
            <v>PO#</v>
          </cell>
          <cell r="AD218" t="str">
            <v>4500094253</v>
          </cell>
          <cell r="AE218" t="str">
            <v>S/R</v>
          </cell>
          <cell r="AF218" t="str">
            <v>337</v>
          </cell>
          <cell r="AI218" t="str">
            <v>PYN</v>
          </cell>
          <cell r="AJ218" t="str">
            <v>YOUNGS COMMUNICATIONS CO</v>
          </cell>
          <cell r="AK218" t="str">
            <v>VND</v>
          </cell>
          <cell r="AL218" t="str">
            <v>591398816</v>
          </cell>
          <cell r="AM218" t="str">
            <v>FAC</v>
          </cell>
          <cell r="AN218" t="str">
            <v>000</v>
          </cell>
          <cell r="AQ218" t="str">
            <v>NVD</v>
          </cell>
          <cell r="AR218" t="str">
            <v>2002-12-</v>
          </cell>
          <cell r="AU218" t="str">
            <v>INVOICE# 7244       YOUNGS COMMUNICATION5000003703</v>
          </cell>
          <cell r="AV218" t="str">
            <v>WF-BATCH</v>
          </cell>
          <cell r="AW218" t="str">
            <v>000</v>
          </cell>
          <cell r="AX218" t="str">
            <v>00</v>
          </cell>
          <cell r="AY218" t="str">
            <v>0</v>
          </cell>
          <cell r="AZ218" t="str">
            <v>FPL Fibernet</v>
          </cell>
        </row>
        <row r="219">
          <cell r="A219" t="str">
            <v>107100</v>
          </cell>
          <cell r="B219" t="str">
            <v>0313</v>
          </cell>
          <cell r="C219" t="str">
            <v>06065</v>
          </cell>
          <cell r="D219" t="str">
            <v>0FIBER</v>
          </cell>
          <cell r="E219" t="str">
            <v>313000</v>
          </cell>
          <cell r="F219" t="str">
            <v>0662</v>
          </cell>
          <cell r="G219" t="str">
            <v>51450</v>
          </cell>
          <cell r="H219" t="str">
            <v>A</v>
          </cell>
          <cell r="I219" t="str">
            <v>00000041</v>
          </cell>
          <cell r="J219">
            <v>63</v>
          </cell>
          <cell r="K219">
            <v>313</v>
          </cell>
          <cell r="L219">
            <v>6065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0662</v>
          </cell>
          <cell r="R219" t="str">
            <v>51450</v>
          </cell>
          <cell r="S219" t="str">
            <v>200212</v>
          </cell>
          <cell r="T219" t="str">
            <v>SA01</v>
          </cell>
          <cell r="U219">
            <v>450</v>
          </cell>
          <cell r="W219">
            <v>0</v>
          </cell>
          <cell r="Y219">
            <v>0</v>
          </cell>
          <cell r="Z219">
            <v>1</v>
          </cell>
          <cell r="AA219" t="str">
            <v>BCH</v>
          </cell>
          <cell r="AB219" t="str">
            <v>450002361</v>
          </cell>
          <cell r="AC219" t="str">
            <v>PO#</v>
          </cell>
          <cell r="AD219" t="str">
            <v>4500094253</v>
          </cell>
          <cell r="AE219" t="str">
            <v>S/R</v>
          </cell>
          <cell r="AF219" t="str">
            <v>337</v>
          </cell>
          <cell r="AI219" t="str">
            <v>PYN</v>
          </cell>
          <cell r="AJ219" t="str">
            <v>YOUNGS COMMUNICATIONS CO</v>
          </cell>
          <cell r="AK219" t="str">
            <v>VND</v>
          </cell>
          <cell r="AL219" t="str">
            <v>591398816</v>
          </cell>
          <cell r="AM219" t="str">
            <v>FAC</v>
          </cell>
          <cell r="AN219" t="str">
            <v>000</v>
          </cell>
          <cell r="AQ219" t="str">
            <v>NVD</v>
          </cell>
          <cell r="AR219" t="str">
            <v>2002-12-</v>
          </cell>
          <cell r="AU219" t="str">
            <v>INVOICE# 7245       YOUNGS COMMUNICATION5000003704</v>
          </cell>
          <cell r="AV219" t="str">
            <v>WF-BATCH</v>
          </cell>
          <cell r="AW219" t="str">
            <v>000</v>
          </cell>
          <cell r="AX219" t="str">
            <v>00</v>
          </cell>
          <cell r="AY219" t="str">
            <v>0</v>
          </cell>
          <cell r="AZ219" t="str">
            <v>FPL Fibernet</v>
          </cell>
        </row>
        <row r="220">
          <cell r="A220" t="str">
            <v>107100</v>
          </cell>
          <cell r="B220" t="str">
            <v>0313</v>
          </cell>
          <cell r="C220" t="str">
            <v>06065</v>
          </cell>
          <cell r="D220" t="str">
            <v>0FIBER</v>
          </cell>
          <cell r="E220" t="str">
            <v>313000</v>
          </cell>
          <cell r="F220" t="str">
            <v>0662</v>
          </cell>
          <cell r="G220" t="str">
            <v>51450</v>
          </cell>
          <cell r="H220" t="str">
            <v>A</v>
          </cell>
          <cell r="I220" t="str">
            <v>00000041</v>
          </cell>
          <cell r="J220">
            <v>63</v>
          </cell>
          <cell r="K220">
            <v>313</v>
          </cell>
          <cell r="L220">
            <v>6065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0662</v>
          </cell>
          <cell r="R220" t="str">
            <v>51450</v>
          </cell>
          <cell r="S220" t="str">
            <v>200212</v>
          </cell>
          <cell r="T220" t="str">
            <v>SA01</v>
          </cell>
          <cell r="U220">
            <v>477.3</v>
          </cell>
          <cell r="W220">
            <v>0</v>
          </cell>
          <cell r="Y220">
            <v>0</v>
          </cell>
          <cell r="Z220">
            <v>1</v>
          </cell>
          <cell r="AA220" t="str">
            <v>BCH</v>
          </cell>
          <cell r="AB220" t="str">
            <v>450002350</v>
          </cell>
          <cell r="AC220" t="str">
            <v>PO#</v>
          </cell>
          <cell r="AD220" t="str">
            <v>4500030221</v>
          </cell>
          <cell r="AE220" t="str">
            <v>S/R</v>
          </cell>
          <cell r="AF220" t="str">
            <v>NET</v>
          </cell>
          <cell r="AI220" t="str">
            <v>PYN</v>
          </cell>
          <cell r="AJ220" t="str">
            <v>W D COMMUNICATIONS INC</v>
          </cell>
          <cell r="AK220" t="str">
            <v>VND</v>
          </cell>
          <cell r="AL220" t="str">
            <v>591953252</v>
          </cell>
          <cell r="AM220" t="str">
            <v>FAC</v>
          </cell>
          <cell r="AN220" t="str">
            <v>000</v>
          </cell>
          <cell r="AQ220" t="str">
            <v>NVD</v>
          </cell>
          <cell r="AR220" t="str">
            <v>2002-12-</v>
          </cell>
          <cell r="AU220" t="str">
            <v>INVOICE# 26519      W D COMMUNICATIONS I5000003532</v>
          </cell>
          <cell r="AV220" t="str">
            <v>WF-BATCH</v>
          </cell>
          <cell r="AW220" t="str">
            <v>000</v>
          </cell>
          <cell r="AX220" t="str">
            <v>00</v>
          </cell>
          <cell r="AY220" t="str">
            <v>0</v>
          </cell>
          <cell r="AZ220" t="str">
            <v>FPL Fibernet</v>
          </cell>
        </row>
        <row r="221">
          <cell r="A221" t="str">
            <v>107100</v>
          </cell>
          <cell r="B221" t="str">
            <v>0313</v>
          </cell>
          <cell r="C221" t="str">
            <v>06065</v>
          </cell>
          <cell r="D221" t="str">
            <v>0FIBER</v>
          </cell>
          <cell r="E221" t="str">
            <v>313000</v>
          </cell>
          <cell r="F221" t="str">
            <v>0662</v>
          </cell>
          <cell r="G221" t="str">
            <v>51450</v>
          </cell>
          <cell r="H221" t="str">
            <v>A</v>
          </cell>
          <cell r="I221" t="str">
            <v>00000041</v>
          </cell>
          <cell r="J221">
            <v>63</v>
          </cell>
          <cell r="K221">
            <v>313</v>
          </cell>
          <cell r="L221">
            <v>6065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 t="str">
            <v>0662</v>
          </cell>
          <cell r="R221" t="str">
            <v>51450</v>
          </cell>
          <cell r="S221" t="str">
            <v>200212</v>
          </cell>
          <cell r="T221" t="str">
            <v>SA01</v>
          </cell>
          <cell r="U221">
            <v>14944</v>
          </cell>
          <cell r="W221">
            <v>0</v>
          </cell>
          <cell r="Y221">
            <v>0</v>
          </cell>
          <cell r="Z221">
            <v>1</v>
          </cell>
          <cell r="AA221" t="str">
            <v>BCH</v>
          </cell>
          <cell r="AB221" t="str">
            <v>450002339</v>
          </cell>
          <cell r="AC221" t="str">
            <v>PO#</v>
          </cell>
          <cell r="AD221" t="str">
            <v>4500094253</v>
          </cell>
          <cell r="AE221" t="str">
            <v>S/R</v>
          </cell>
          <cell r="AF221" t="str">
            <v>337</v>
          </cell>
          <cell r="AI221" t="str">
            <v>PYN</v>
          </cell>
          <cell r="AJ221" t="str">
            <v>YOUNGS COMMUNICATIONS CO</v>
          </cell>
          <cell r="AK221" t="str">
            <v>VND</v>
          </cell>
          <cell r="AL221" t="str">
            <v>591398816</v>
          </cell>
          <cell r="AM221" t="str">
            <v>FAC</v>
          </cell>
          <cell r="AN221" t="str">
            <v>000</v>
          </cell>
          <cell r="AQ221" t="str">
            <v>NVD</v>
          </cell>
          <cell r="AR221" t="str">
            <v>2002-12-</v>
          </cell>
          <cell r="AU221" t="str">
            <v>INVOICE# 6967       YOUNGS COMMUNICATION5000003495</v>
          </cell>
          <cell r="AV221" t="str">
            <v>WF-BATCH</v>
          </cell>
          <cell r="AW221" t="str">
            <v>000</v>
          </cell>
          <cell r="AX221" t="str">
            <v>00</v>
          </cell>
          <cell r="AY221" t="str">
            <v>0</v>
          </cell>
          <cell r="AZ221" t="str">
            <v>FPL Fibernet</v>
          </cell>
        </row>
        <row r="222">
          <cell r="A222" t="str">
            <v>107100</v>
          </cell>
          <cell r="B222" t="str">
            <v>0313</v>
          </cell>
          <cell r="C222" t="str">
            <v>06065</v>
          </cell>
          <cell r="D222" t="str">
            <v>0FIBER</v>
          </cell>
          <cell r="E222" t="str">
            <v>313000</v>
          </cell>
          <cell r="F222" t="str">
            <v>0790</v>
          </cell>
          <cell r="G222" t="str">
            <v>65000</v>
          </cell>
          <cell r="H222" t="str">
            <v>A</v>
          </cell>
          <cell r="I222" t="str">
            <v>00000041</v>
          </cell>
          <cell r="J222">
            <v>63</v>
          </cell>
          <cell r="K222">
            <v>313</v>
          </cell>
          <cell r="L222">
            <v>6065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 t="str">
            <v>0790</v>
          </cell>
          <cell r="R222" t="str">
            <v>65000</v>
          </cell>
          <cell r="S222" t="str">
            <v>200212</v>
          </cell>
          <cell r="T222" t="str">
            <v>CA01</v>
          </cell>
          <cell r="U222">
            <v>248000</v>
          </cell>
          <cell r="V222" t="str">
            <v>LDB</v>
          </cell>
          <cell r="W222">
            <v>0</v>
          </cell>
          <cell r="Y222">
            <v>0</v>
          </cell>
          <cell r="Z222">
            <v>0</v>
          </cell>
          <cell r="AA222" t="str">
            <v>BCH</v>
          </cell>
          <cell r="AB222" t="str">
            <v>0015</v>
          </cell>
          <cell r="AC222" t="str">
            <v>WKS</v>
          </cell>
          <cell r="AE222" t="str">
            <v>JV#</v>
          </cell>
          <cell r="AF222" t="str">
            <v>1232</v>
          </cell>
          <cell r="AG222" t="str">
            <v>FRN</v>
          </cell>
          <cell r="AH222" t="str">
            <v>6065</v>
          </cell>
          <cell r="AI222" t="str">
            <v>RP#</v>
          </cell>
          <cell r="AJ222" t="str">
            <v>000</v>
          </cell>
          <cell r="AK222" t="str">
            <v>CTL</v>
          </cell>
          <cell r="AM222" t="str">
            <v>RF#</v>
          </cell>
          <cell r="AU222" t="str">
            <v>ACCRUAL OF DEC 02 CAPITAL</v>
          </cell>
          <cell r="AZ222" t="str">
            <v>FPL Fibernet</v>
          </cell>
        </row>
        <row r="223">
          <cell r="A223" t="str">
            <v>107100</v>
          </cell>
          <cell r="B223" t="str">
            <v>0313</v>
          </cell>
          <cell r="C223" t="str">
            <v>06065</v>
          </cell>
          <cell r="D223" t="str">
            <v>0FIBER</v>
          </cell>
          <cell r="E223" t="str">
            <v>313000</v>
          </cell>
          <cell r="F223" t="str">
            <v>0790</v>
          </cell>
          <cell r="G223" t="str">
            <v>65000</v>
          </cell>
          <cell r="H223" t="str">
            <v>A</v>
          </cell>
          <cell r="I223" t="str">
            <v>00000041</v>
          </cell>
          <cell r="J223">
            <v>63</v>
          </cell>
          <cell r="K223">
            <v>313</v>
          </cell>
          <cell r="L223">
            <v>6065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 t="str">
            <v>0790</v>
          </cell>
          <cell r="R223" t="str">
            <v>65000</v>
          </cell>
          <cell r="S223" t="str">
            <v>200212</v>
          </cell>
          <cell r="T223" t="str">
            <v>CA01</v>
          </cell>
          <cell r="U223">
            <v>-135106</v>
          </cell>
          <cell r="V223" t="str">
            <v>LDB</v>
          </cell>
          <cell r="W223">
            <v>0</v>
          </cell>
          <cell r="Y223">
            <v>0</v>
          </cell>
          <cell r="Z223">
            <v>0</v>
          </cell>
          <cell r="AA223" t="str">
            <v>BCH</v>
          </cell>
          <cell r="AB223" t="str">
            <v>0003</v>
          </cell>
          <cell r="AC223" t="str">
            <v>WKS</v>
          </cell>
          <cell r="AE223" t="str">
            <v>JV#</v>
          </cell>
          <cell r="AF223" t="str">
            <v>1232</v>
          </cell>
          <cell r="AG223" t="str">
            <v>FRN</v>
          </cell>
          <cell r="AH223" t="str">
            <v>6065</v>
          </cell>
          <cell r="AI223" t="str">
            <v>RP#</v>
          </cell>
          <cell r="AJ223" t="str">
            <v>000</v>
          </cell>
          <cell r="AK223" t="str">
            <v>CTL</v>
          </cell>
          <cell r="AM223" t="str">
            <v>RF#</v>
          </cell>
          <cell r="AU223" t="str">
            <v>AC-REV ACCRUAL OF OCT 02 CAPITA</v>
          </cell>
          <cell r="AZ223" t="str">
            <v>FPL Fibernet</v>
          </cell>
        </row>
        <row r="224">
          <cell r="A224" t="str">
            <v>107100</v>
          </cell>
          <cell r="B224" t="str">
            <v>0312</v>
          </cell>
          <cell r="C224" t="str">
            <v>06002</v>
          </cell>
          <cell r="D224" t="str">
            <v>0ELECT</v>
          </cell>
          <cell r="E224" t="str">
            <v>312000</v>
          </cell>
          <cell r="F224" t="str">
            <v>0790</v>
          </cell>
          <cell r="G224" t="str">
            <v>65000</v>
          </cell>
          <cell r="H224" t="str">
            <v>A</v>
          </cell>
          <cell r="I224" t="str">
            <v>00000041</v>
          </cell>
          <cell r="J224">
            <v>70</v>
          </cell>
          <cell r="K224">
            <v>312</v>
          </cell>
          <cell r="L224">
            <v>6067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 t="str">
            <v>0790</v>
          </cell>
          <cell r="R224" t="str">
            <v>65000</v>
          </cell>
          <cell r="S224" t="str">
            <v>200212</v>
          </cell>
          <cell r="T224" t="str">
            <v>CA01</v>
          </cell>
          <cell r="U224">
            <v>-98817.45</v>
          </cell>
          <cell r="V224" t="str">
            <v>LDB</v>
          </cell>
          <cell r="W224">
            <v>0</v>
          </cell>
          <cell r="Y224">
            <v>0</v>
          </cell>
          <cell r="Z224">
            <v>0</v>
          </cell>
          <cell r="AA224" t="str">
            <v>BCH</v>
          </cell>
          <cell r="AB224" t="str">
            <v>0023</v>
          </cell>
          <cell r="AC224" t="str">
            <v>WKS</v>
          </cell>
          <cell r="AE224" t="str">
            <v>JV#</v>
          </cell>
          <cell r="AF224" t="str">
            <v>1232</v>
          </cell>
          <cell r="AG224" t="str">
            <v>FRN</v>
          </cell>
          <cell r="AH224" t="str">
            <v>6067</v>
          </cell>
          <cell r="AI224" t="str">
            <v>RP#</v>
          </cell>
          <cell r="AJ224" t="str">
            <v>000</v>
          </cell>
          <cell r="AK224" t="str">
            <v>CTL</v>
          </cell>
          <cell r="AM224" t="str">
            <v>RF#</v>
          </cell>
          <cell r="AU224" t="str">
            <v>TO PLACE IN SERVICE</v>
          </cell>
          <cell r="AZ224" t="str">
            <v>FPL Fibernet</v>
          </cell>
        </row>
        <row r="225">
          <cell r="A225" t="str">
            <v>107100</v>
          </cell>
          <cell r="B225" t="str">
            <v>0382</v>
          </cell>
          <cell r="C225" t="str">
            <v>06002</v>
          </cell>
          <cell r="D225" t="str">
            <v>0ELECT</v>
          </cell>
          <cell r="E225" t="str">
            <v>382000</v>
          </cell>
          <cell r="F225" t="str">
            <v>0803</v>
          </cell>
          <cell r="G225" t="str">
            <v>36000</v>
          </cell>
          <cell r="H225" t="str">
            <v>A</v>
          </cell>
          <cell r="I225" t="str">
            <v>00000041</v>
          </cell>
          <cell r="J225">
            <v>68</v>
          </cell>
          <cell r="K225">
            <v>382</v>
          </cell>
          <cell r="L225">
            <v>6067</v>
          </cell>
          <cell r="M225">
            <v>107</v>
          </cell>
          <cell r="N225">
            <v>10</v>
          </cell>
          <cell r="O225">
            <v>0</v>
          </cell>
          <cell r="P225">
            <v>107.1</v>
          </cell>
          <cell r="Q225" t="str">
            <v>0803</v>
          </cell>
          <cell r="R225" t="str">
            <v>36000</v>
          </cell>
          <cell r="S225" t="str">
            <v>200212</v>
          </cell>
          <cell r="T225" t="str">
            <v>PY42</v>
          </cell>
          <cell r="U225">
            <v>201.95</v>
          </cell>
          <cell r="V225" t="str">
            <v>LDB</v>
          </cell>
          <cell r="W225">
            <v>0</v>
          </cell>
          <cell r="X225" t="str">
            <v>SHR</v>
          </cell>
          <cell r="Y225">
            <v>4</v>
          </cell>
          <cell r="Z225">
            <v>4</v>
          </cell>
          <cell r="AA225" t="str">
            <v>PYP</v>
          </cell>
          <cell r="AB225" t="str">
            <v xml:space="preserve"> 0000026</v>
          </cell>
          <cell r="AC225" t="str">
            <v>PYL</v>
          </cell>
          <cell r="AD225" t="str">
            <v>004399</v>
          </cell>
          <cell r="AE225" t="str">
            <v>EMP</v>
          </cell>
          <cell r="AF225" t="str">
            <v>40663</v>
          </cell>
          <cell r="AG225" t="str">
            <v>JUL</v>
          </cell>
          <cell r="AH225" t="str">
            <v xml:space="preserve"> 000.00</v>
          </cell>
          <cell r="AI225" t="str">
            <v>BCH</v>
          </cell>
          <cell r="AJ225" t="str">
            <v>500</v>
          </cell>
          <cell r="AK225" t="str">
            <v>CLS</v>
          </cell>
          <cell r="AL225" t="str">
            <v>1RB8</v>
          </cell>
          <cell r="AM225" t="str">
            <v>DTA</v>
          </cell>
          <cell r="AN225" t="str">
            <v xml:space="preserve"> 00000000000.00</v>
          </cell>
          <cell r="AO225" t="str">
            <v>DTH</v>
          </cell>
          <cell r="AP225" t="str">
            <v xml:space="preserve"> 00000000000.00</v>
          </cell>
          <cell r="AV225" t="str">
            <v>000000000</v>
          </cell>
          <cell r="AW225" t="str">
            <v>000</v>
          </cell>
          <cell r="AX225" t="str">
            <v>00</v>
          </cell>
          <cell r="AY225" t="str">
            <v>0</v>
          </cell>
          <cell r="AZ225" t="str">
            <v>FPL Fibernet</v>
          </cell>
        </row>
        <row r="226">
          <cell r="A226" t="str">
            <v>107100</v>
          </cell>
          <cell r="B226" t="str">
            <v>0312</v>
          </cell>
          <cell r="C226" t="str">
            <v>06068</v>
          </cell>
          <cell r="D226" t="str">
            <v>0ELECT</v>
          </cell>
          <cell r="E226" t="str">
            <v>312000</v>
          </cell>
          <cell r="F226" t="str">
            <v>0790</v>
          </cell>
          <cell r="G226" t="str">
            <v>65000</v>
          </cell>
          <cell r="H226" t="str">
            <v>A</v>
          </cell>
          <cell r="I226" t="str">
            <v>00000041</v>
          </cell>
          <cell r="J226">
            <v>70</v>
          </cell>
          <cell r="K226">
            <v>312</v>
          </cell>
          <cell r="L226">
            <v>6068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 t="str">
            <v>0790</v>
          </cell>
          <cell r="R226" t="str">
            <v>65000</v>
          </cell>
          <cell r="S226" t="str">
            <v>200212</v>
          </cell>
          <cell r="T226" t="str">
            <v>CA01</v>
          </cell>
          <cell r="U226">
            <v>-38145.599999999999</v>
          </cell>
          <cell r="V226" t="str">
            <v>LDB</v>
          </cell>
          <cell r="W226">
            <v>0</v>
          </cell>
          <cell r="Y226">
            <v>0</v>
          </cell>
          <cell r="Z226">
            <v>0</v>
          </cell>
          <cell r="AA226" t="str">
            <v>BCH</v>
          </cell>
          <cell r="AB226" t="str">
            <v>0023</v>
          </cell>
          <cell r="AC226" t="str">
            <v>WKS</v>
          </cell>
          <cell r="AE226" t="str">
            <v>JV#</v>
          </cell>
          <cell r="AF226" t="str">
            <v>1232</v>
          </cell>
          <cell r="AG226" t="str">
            <v>FRN</v>
          </cell>
          <cell r="AH226" t="str">
            <v>6068</v>
          </cell>
          <cell r="AI226" t="str">
            <v>RP#</v>
          </cell>
          <cell r="AJ226" t="str">
            <v>000</v>
          </cell>
          <cell r="AK226" t="str">
            <v>CTL</v>
          </cell>
          <cell r="AM226" t="str">
            <v>RF#</v>
          </cell>
          <cell r="AU226" t="str">
            <v>TO PLACE IN SERVICE</v>
          </cell>
          <cell r="AZ226" t="str">
            <v>FPL Fibernet</v>
          </cell>
        </row>
        <row r="227">
          <cell r="A227" t="str">
            <v>107100</v>
          </cell>
          <cell r="B227" t="str">
            <v>0312</v>
          </cell>
          <cell r="C227" t="str">
            <v>06068</v>
          </cell>
          <cell r="D227" t="str">
            <v>0ELECT</v>
          </cell>
          <cell r="E227" t="str">
            <v>312000</v>
          </cell>
          <cell r="F227" t="str">
            <v>0812</v>
          </cell>
          <cell r="G227" t="str">
            <v>52450</v>
          </cell>
          <cell r="H227" t="str">
            <v>A</v>
          </cell>
          <cell r="I227" t="str">
            <v>00000041</v>
          </cell>
          <cell r="J227">
            <v>66</v>
          </cell>
          <cell r="K227">
            <v>312</v>
          </cell>
          <cell r="L227">
            <v>6068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 t="str">
            <v>0812</v>
          </cell>
          <cell r="R227" t="str">
            <v>52450</v>
          </cell>
          <cell r="S227" t="str">
            <v>200212</v>
          </cell>
          <cell r="T227" t="str">
            <v>SA01</v>
          </cell>
          <cell r="U227">
            <v>-167.62</v>
          </cell>
          <cell r="W227">
            <v>0</v>
          </cell>
          <cell r="Y227">
            <v>0</v>
          </cell>
          <cell r="Z227">
            <v>0</v>
          </cell>
          <cell r="AA227" t="str">
            <v>BCH</v>
          </cell>
          <cell r="AB227" t="str">
            <v>450002354</v>
          </cell>
          <cell r="AC227" t="str">
            <v>PO#</v>
          </cell>
          <cell r="AE227" t="str">
            <v>S/R</v>
          </cell>
          <cell r="AI227" t="str">
            <v>PYN</v>
          </cell>
          <cell r="AJ227" t="str">
            <v>BELLSOUTH TELECOMMUNICATI</v>
          </cell>
          <cell r="AK227" t="str">
            <v>VND</v>
          </cell>
          <cell r="AL227" t="str">
            <v>580436120</v>
          </cell>
          <cell r="AM227" t="str">
            <v>FAC</v>
          </cell>
          <cell r="AN227" t="str">
            <v>000</v>
          </cell>
          <cell r="AQ227" t="str">
            <v>NVD</v>
          </cell>
          <cell r="AR227" t="str">
            <v>2001-06-</v>
          </cell>
          <cell r="AU227" t="str">
            <v>1931163             BELLSOUTH TELECOMMUN1700000112</v>
          </cell>
          <cell r="AV227" t="str">
            <v>MPS0JFF</v>
          </cell>
          <cell r="AW227" t="str">
            <v>000</v>
          </cell>
          <cell r="AX227" t="str">
            <v>00</v>
          </cell>
          <cell r="AY227" t="str">
            <v>0</v>
          </cell>
          <cell r="AZ227" t="str">
            <v>FPL Fibernet</v>
          </cell>
        </row>
        <row r="228">
          <cell r="A228" t="str">
            <v>107100</v>
          </cell>
          <cell r="B228" t="str">
            <v>0312</v>
          </cell>
          <cell r="C228" t="str">
            <v>06068</v>
          </cell>
          <cell r="D228" t="str">
            <v>0FIBER</v>
          </cell>
          <cell r="E228" t="str">
            <v>312000</v>
          </cell>
          <cell r="F228" t="str">
            <v>0790</v>
          </cell>
          <cell r="G228" t="str">
            <v>65000</v>
          </cell>
          <cell r="H228" t="str">
            <v>A</v>
          </cell>
          <cell r="I228" t="str">
            <v>00000041</v>
          </cell>
          <cell r="J228">
            <v>63</v>
          </cell>
          <cell r="K228">
            <v>312</v>
          </cell>
          <cell r="L228">
            <v>6068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 t="str">
            <v>0790</v>
          </cell>
          <cell r="R228" t="str">
            <v>65000</v>
          </cell>
          <cell r="S228" t="str">
            <v>200212</v>
          </cell>
          <cell r="T228" t="str">
            <v>CA01</v>
          </cell>
          <cell r="U228">
            <v>6500</v>
          </cell>
          <cell r="V228" t="str">
            <v>LDB</v>
          </cell>
          <cell r="W228">
            <v>0</v>
          </cell>
          <cell r="Y228">
            <v>0</v>
          </cell>
          <cell r="Z228">
            <v>0</v>
          </cell>
          <cell r="AA228" t="str">
            <v>BCH</v>
          </cell>
          <cell r="AB228" t="str">
            <v>0011</v>
          </cell>
          <cell r="AC228" t="str">
            <v>WKS</v>
          </cell>
          <cell r="AE228" t="str">
            <v>JV#</v>
          </cell>
          <cell r="AF228" t="str">
            <v>1232</v>
          </cell>
          <cell r="AG228" t="str">
            <v>FRN</v>
          </cell>
          <cell r="AH228" t="str">
            <v>6068</v>
          </cell>
          <cell r="AI228" t="str">
            <v>RP#</v>
          </cell>
          <cell r="AJ228" t="str">
            <v>000</v>
          </cell>
          <cell r="AK228" t="str">
            <v>CTL</v>
          </cell>
          <cell r="AM228" t="str">
            <v>RF#</v>
          </cell>
          <cell r="AU228" t="str">
            <v>ACCRUAL OF DEC 02 CAPITAL</v>
          </cell>
          <cell r="AZ228" t="str">
            <v>FPL Fibernet</v>
          </cell>
        </row>
        <row r="229">
          <cell r="A229" t="str">
            <v>107100</v>
          </cell>
          <cell r="B229" t="str">
            <v>0382</v>
          </cell>
          <cell r="C229" t="str">
            <v>06068</v>
          </cell>
          <cell r="D229" t="str">
            <v>0OTHER</v>
          </cell>
          <cell r="E229" t="str">
            <v>382000</v>
          </cell>
          <cell r="F229" t="str">
            <v>0803</v>
          </cell>
          <cell r="G229" t="str">
            <v>36000</v>
          </cell>
          <cell r="H229" t="str">
            <v>A</v>
          </cell>
          <cell r="I229" t="str">
            <v>00000041</v>
          </cell>
          <cell r="J229">
            <v>68</v>
          </cell>
          <cell r="K229">
            <v>382</v>
          </cell>
          <cell r="L229">
            <v>6068</v>
          </cell>
          <cell r="M229">
            <v>107</v>
          </cell>
          <cell r="N229">
            <v>10</v>
          </cell>
          <cell r="O229">
            <v>0</v>
          </cell>
          <cell r="P229">
            <v>107.1</v>
          </cell>
          <cell r="Q229" t="str">
            <v>0803</v>
          </cell>
          <cell r="R229" t="str">
            <v>36000</v>
          </cell>
          <cell r="S229" t="str">
            <v>200212</v>
          </cell>
          <cell r="T229" t="str">
            <v>PY42</v>
          </cell>
          <cell r="U229">
            <v>403.9</v>
          </cell>
          <cell r="V229" t="str">
            <v>LDB</v>
          </cell>
          <cell r="W229">
            <v>0</v>
          </cell>
          <cell r="X229" t="str">
            <v>SHR</v>
          </cell>
          <cell r="Y229">
            <v>8</v>
          </cell>
          <cell r="Z229">
            <v>8</v>
          </cell>
          <cell r="AA229" t="str">
            <v>PYP</v>
          </cell>
          <cell r="AB229" t="str">
            <v xml:space="preserve"> 0000025</v>
          </cell>
          <cell r="AC229" t="str">
            <v>PYL</v>
          </cell>
          <cell r="AD229" t="str">
            <v>004399</v>
          </cell>
          <cell r="AE229" t="str">
            <v>EMP</v>
          </cell>
          <cell r="AF229" t="str">
            <v>40663</v>
          </cell>
          <cell r="AG229" t="str">
            <v>JUL</v>
          </cell>
          <cell r="AH229" t="str">
            <v xml:space="preserve"> 000.00</v>
          </cell>
          <cell r="AI229" t="str">
            <v>BCH</v>
          </cell>
          <cell r="AJ229" t="str">
            <v>500</v>
          </cell>
          <cell r="AK229" t="str">
            <v>CLS</v>
          </cell>
          <cell r="AL229" t="str">
            <v>1RB8</v>
          </cell>
          <cell r="AM229" t="str">
            <v>DTA</v>
          </cell>
          <cell r="AN229" t="str">
            <v xml:space="preserve"> 00000000000.00</v>
          </cell>
          <cell r="AO229" t="str">
            <v>DTH</v>
          </cell>
          <cell r="AP229" t="str">
            <v xml:space="preserve"> 00000000000.00</v>
          </cell>
          <cell r="AV229" t="str">
            <v>000000000</v>
          </cell>
          <cell r="AW229" t="str">
            <v>000</v>
          </cell>
          <cell r="AX229" t="str">
            <v>00</v>
          </cell>
          <cell r="AY229" t="str">
            <v>0</v>
          </cell>
          <cell r="AZ229" t="str">
            <v>FPL Fibernet</v>
          </cell>
        </row>
        <row r="230">
          <cell r="A230" t="str">
            <v>107100</v>
          </cell>
          <cell r="B230" t="str">
            <v>0306</v>
          </cell>
          <cell r="C230" t="str">
            <v>06004</v>
          </cell>
          <cell r="D230" t="str">
            <v>0ELECT</v>
          </cell>
          <cell r="E230" t="str">
            <v>306000</v>
          </cell>
          <cell r="F230" t="str">
            <v>0662</v>
          </cell>
          <cell r="G230" t="str">
            <v>51450</v>
          </cell>
          <cell r="H230" t="str">
            <v>A</v>
          </cell>
          <cell r="I230" t="str">
            <v>00000041</v>
          </cell>
          <cell r="J230">
            <v>66</v>
          </cell>
          <cell r="K230">
            <v>306</v>
          </cell>
          <cell r="L230">
            <v>6069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 t="str">
            <v>0662</v>
          </cell>
          <cell r="R230" t="str">
            <v>51450</v>
          </cell>
          <cell r="S230" t="str">
            <v>200212</v>
          </cell>
          <cell r="T230" t="str">
            <v>SA01</v>
          </cell>
          <cell r="U230">
            <v>795.5</v>
          </cell>
          <cell r="W230">
            <v>0</v>
          </cell>
          <cell r="Y230">
            <v>0</v>
          </cell>
          <cell r="Z230">
            <v>1</v>
          </cell>
          <cell r="AA230" t="str">
            <v>BCH</v>
          </cell>
          <cell r="AB230" t="str">
            <v>450002350</v>
          </cell>
          <cell r="AC230" t="str">
            <v>PO#</v>
          </cell>
          <cell r="AD230" t="str">
            <v>4500030221</v>
          </cell>
          <cell r="AE230" t="str">
            <v>S/R</v>
          </cell>
          <cell r="AF230" t="str">
            <v>NET</v>
          </cell>
          <cell r="AI230" t="str">
            <v>PYN</v>
          </cell>
          <cell r="AJ230" t="str">
            <v>W D COMMUNICATIONS INC</v>
          </cell>
          <cell r="AK230" t="str">
            <v>VND</v>
          </cell>
          <cell r="AL230" t="str">
            <v>591953252</v>
          </cell>
          <cell r="AM230" t="str">
            <v>FAC</v>
          </cell>
          <cell r="AN230" t="str">
            <v>000</v>
          </cell>
          <cell r="AQ230" t="str">
            <v>NVD</v>
          </cell>
          <cell r="AR230" t="str">
            <v>2002-12-</v>
          </cell>
          <cell r="AU230" t="str">
            <v>INVOICE# 26305      W D COMMUNICATIONS I5000003547</v>
          </cell>
          <cell r="AV230" t="str">
            <v>WF-BATCH</v>
          </cell>
          <cell r="AW230" t="str">
            <v>000</v>
          </cell>
          <cell r="AX230" t="str">
            <v>00</v>
          </cell>
          <cell r="AY230" t="str">
            <v>0</v>
          </cell>
          <cell r="AZ230" t="str">
            <v>FPL Fibernet</v>
          </cell>
        </row>
        <row r="231">
          <cell r="A231" t="str">
            <v>107100</v>
          </cell>
          <cell r="B231" t="str">
            <v>0306</v>
          </cell>
          <cell r="C231" t="str">
            <v>06004</v>
          </cell>
          <cell r="D231" t="str">
            <v>0FIBER</v>
          </cell>
          <cell r="E231" t="str">
            <v>306000</v>
          </cell>
          <cell r="F231" t="str">
            <v>0662</v>
          </cell>
          <cell r="G231" t="str">
            <v>51450</v>
          </cell>
          <cell r="H231" t="str">
            <v>A</v>
          </cell>
          <cell r="I231" t="str">
            <v>00000041</v>
          </cell>
          <cell r="J231">
            <v>63</v>
          </cell>
          <cell r="K231">
            <v>306</v>
          </cell>
          <cell r="L231">
            <v>6069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 t="str">
            <v>0662</v>
          </cell>
          <cell r="R231" t="str">
            <v>51450</v>
          </cell>
          <cell r="S231" t="str">
            <v>200212</v>
          </cell>
          <cell r="T231" t="str">
            <v>SA01</v>
          </cell>
          <cell r="U231">
            <v>598.5</v>
          </cell>
          <cell r="W231">
            <v>0</v>
          </cell>
          <cell r="Y231">
            <v>0</v>
          </cell>
          <cell r="Z231">
            <v>1</v>
          </cell>
          <cell r="AA231" t="str">
            <v>BCH</v>
          </cell>
          <cell r="AB231" t="str">
            <v>450002339</v>
          </cell>
          <cell r="AC231" t="str">
            <v>PO#</v>
          </cell>
          <cell r="AD231" t="str">
            <v>4500030221</v>
          </cell>
          <cell r="AE231" t="str">
            <v>S/R</v>
          </cell>
          <cell r="AF231" t="str">
            <v>NET</v>
          </cell>
          <cell r="AI231" t="str">
            <v>PYN</v>
          </cell>
          <cell r="AJ231" t="str">
            <v>W D COMMUNICATIONS INC</v>
          </cell>
          <cell r="AK231" t="str">
            <v>VND</v>
          </cell>
          <cell r="AL231" t="str">
            <v>591953252</v>
          </cell>
          <cell r="AM231" t="str">
            <v>FAC</v>
          </cell>
          <cell r="AN231" t="str">
            <v>000</v>
          </cell>
          <cell r="AQ231" t="str">
            <v>NVD</v>
          </cell>
          <cell r="AR231" t="str">
            <v>2002-12-</v>
          </cell>
          <cell r="AU231" t="str">
            <v>INVOICE# 26688      W D COMMUNICATIONS I5000003486</v>
          </cell>
          <cell r="AV231" t="str">
            <v>WF-BATCH</v>
          </cell>
          <cell r="AW231" t="str">
            <v>000</v>
          </cell>
          <cell r="AX231" t="str">
            <v>00</v>
          </cell>
          <cell r="AY231" t="str">
            <v>0</v>
          </cell>
          <cell r="AZ231" t="str">
            <v>FPL Fibernet</v>
          </cell>
        </row>
        <row r="232">
          <cell r="A232" t="str">
            <v>107100</v>
          </cell>
          <cell r="B232" t="str">
            <v>0306</v>
          </cell>
          <cell r="C232" t="str">
            <v>06004</v>
          </cell>
          <cell r="D232" t="str">
            <v>0FIBER</v>
          </cell>
          <cell r="E232" t="str">
            <v>306000</v>
          </cell>
          <cell r="F232" t="str">
            <v>0662</v>
          </cell>
          <cell r="G232" t="str">
            <v>51450</v>
          </cell>
          <cell r="H232" t="str">
            <v>A</v>
          </cell>
          <cell r="I232" t="str">
            <v>00000041</v>
          </cell>
          <cell r="J232">
            <v>63</v>
          </cell>
          <cell r="K232">
            <v>306</v>
          </cell>
          <cell r="L232">
            <v>6069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 t="str">
            <v>0662</v>
          </cell>
          <cell r="R232" t="str">
            <v>51450</v>
          </cell>
          <cell r="S232" t="str">
            <v>200212</v>
          </cell>
          <cell r="T232" t="str">
            <v>SA01</v>
          </cell>
          <cell r="U232">
            <v>795</v>
          </cell>
          <cell r="W232">
            <v>0</v>
          </cell>
          <cell r="Y232">
            <v>0</v>
          </cell>
          <cell r="Z232">
            <v>1</v>
          </cell>
          <cell r="AA232" t="str">
            <v>BCH</v>
          </cell>
          <cell r="AB232" t="str">
            <v>450002339</v>
          </cell>
          <cell r="AC232" t="str">
            <v>PO#</v>
          </cell>
          <cell r="AD232" t="str">
            <v>4500030221</v>
          </cell>
          <cell r="AE232" t="str">
            <v>S/R</v>
          </cell>
          <cell r="AF232" t="str">
            <v>NET</v>
          </cell>
          <cell r="AI232" t="str">
            <v>PYN</v>
          </cell>
          <cell r="AJ232" t="str">
            <v>W D COMMUNICATIONS INC</v>
          </cell>
          <cell r="AK232" t="str">
            <v>VND</v>
          </cell>
          <cell r="AL232" t="str">
            <v>591953252</v>
          </cell>
          <cell r="AM232" t="str">
            <v>FAC</v>
          </cell>
          <cell r="AN232" t="str">
            <v>000</v>
          </cell>
          <cell r="AQ232" t="str">
            <v>NVD</v>
          </cell>
          <cell r="AR232" t="str">
            <v>2002-12-</v>
          </cell>
          <cell r="AU232" t="str">
            <v>INVOICE# 26703      W D COMMUNICATIONS I5000003490</v>
          </cell>
          <cell r="AV232" t="str">
            <v>WF-BATCH</v>
          </cell>
          <cell r="AW232" t="str">
            <v>000</v>
          </cell>
          <cell r="AX232" t="str">
            <v>00</v>
          </cell>
          <cell r="AY232" t="str">
            <v>0</v>
          </cell>
          <cell r="AZ232" t="str">
            <v>FPL Fibernet</v>
          </cell>
        </row>
        <row r="233">
          <cell r="A233" t="str">
            <v>107100</v>
          </cell>
          <cell r="B233" t="str">
            <v>0306</v>
          </cell>
          <cell r="C233" t="str">
            <v>06004</v>
          </cell>
          <cell r="D233" t="str">
            <v>0FIBER</v>
          </cell>
          <cell r="E233" t="str">
            <v>306000</v>
          </cell>
          <cell r="F233" t="str">
            <v>0662</v>
          </cell>
          <cell r="G233" t="str">
            <v>51450</v>
          </cell>
          <cell r="H233" t="str">
            <v>A</v>
          </cell>
          <cell r="I233" t="str">
            <v>00000041</v>
          </cell>
          <cell r="J233">
            <v>63</v>
          </cell>
          <cell r="K233">
            <v>306</v>
          </cell>
          <cell r="L233">
            <v>6069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0662</v>
          </cell>
          <cell r="R233" t="str">
            <v>51450</v>
          </cell>
          <cell r="S233" t="str">
            <v>200212</v>
          </cell>
          <cell r="T233" t="str">
            <v>SA01</v>
          </cell>
          <cell r="U233">
            <v>2476.5</v>
          </cell>
          <cell r="W233">
            <v>0</v>
          </cell>
          <cell r="Y233">
            <v>0</v>
          </cell>
          <cell r="Z233">
            <v>1</v>
          </cell>
          <cell r="AA233" t="str">
            <v>BCH</v>
          </cell>
          <cell r="AB233" t="str">
            <v>450002350</v>
          </cell>
          <cell r="AC233" t="str">
            <v>PO#</v>
          </cell>
          <cell r="AD233" t="str">
            <v>4500030221</v>
          </cell>
          <cell r="AE233" t="str">
            <v>S/R</v>
          </cell>
          <cell r="AF233" t="str">
            <v>NET</v>
          </cell>
          <cell r="AI233" t="str">
            <v>PYN</v>
          </cell>
          <cell r="AJ233" t="str">
            <v>W D COMMUNICATIONS INC</v>
          </cell>
          <cell r="AK233" t="str">
            <v>VND</v>
          </cell>
          <cell r="AL233" t="str">
            <v>591953252</v>
          </cell>
          <cell r="AM233" t="str">
            <v>FAC</v>
          </cell>
          <cell r="AN233" t="str">
            <v>000</v>
          </cell>
          <cell r="AQ233" t="str">
            <v>NVD</v>
          </cell>
          <cell r="AR233" t="str">
            <v>2002-12-</v>
          </cell>
          <cell r="AU233" t="str">
            <v>INVOICE# 26347      W D COMMUNICATIONS I5000003561</v>
          </cell>
          <cell r="AV233" t="str">
            <v>WF-BATCH</v>
          </cell>
          <cell r="AW233" t="str">
            <v>000</v>
          </cell>
          <cell r="AX233" t="str">
            <v>00</v>
          </cell>
          <cell r="AY233" t="str">
            <v>0</v>
          </cell>
          <cell r="AZ233" t="str">
            <v>FPL Fibernet</v>
          </cell>
        </row>
        <row r="234">
          <cell r="A234" t="str">
            <v>107100</v>
          </cell>
          <cell r="B234" t="str">
            <v>0306</v>
          </cell>
          <cell r="C234" t="str">
            <v>06004</v>
          </cell>
          <cell r="D234" t="str">
            <v>0FIBER</v>
          </cell>
          <cell r="E234" t="str">
            <v>306000</v>
          </cell>
          <cell r="F234" t="str">
            <v>0790</v>
          </cell>
          <cell r="G234" t="str">
            <v>65000</v>
          </cell>
          <cell r="H234" t="str">
            <v>A</v>
          </cell>
          <cell r="I234" t="str">
            <v>00000041</v>
          </cell>
          <cell r="J234">
            <v>9</v>
          </cell>
          <cell r="K234">
            <v>306</v>
          </cell>
          <cell r="L234">
            <v>6069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 t="str">
            <v>0790</v>
          </cell>
          <cell r="R234" t="str">
            <v>65000</v>
          </cell>
          <cell r="S234" t="str">
            <v>200212</v>
          </cell>
          <cell r="T234" t="str">
            <v>CA01</v>
          </cell>
          <cell r="U234">
            <v>-6076.9</v>
          </cell>
          <cell r="V234" t="str">
            <v>LDB</v>
          </cell>
          <cell r="W234">
            <v>0</v>
          </cell>
          <cell r="Y234">
            <v>0</v>
          </cell>
          <cell r="Z234">
            <v>0</v>
          </cell>
          <cell r="AA234" t="str">
            <v>BCH</v>
          </cell>
          <cell r="AB234" t="str">
            <v>0023</v>
          </cell>
          <cell r="AC234" t="str">
            <v>WKS</v>
          </cell>
          <cell r="AE234" t="str">
            <v>JV#</v>
          </cell>
          <cell r="AF234" t="str">
            <v>1232</v>
          </cell>
          <cell r="AG234" t="str">
            <v>FRN</v>
          </cell>
          <cell r="AH234" t="str">
            <v>6069</v>
          </cell>
          <cell r="AI234" t="str">
            <v>RP#</v>
          </cell>
          <cell r="AJ234" t="str">
            <v>000</v>
          </cell>
          <cell r="AK234" t="str">
            <v>CTL</v>
          </cell>
          <cell r="AM234" t="str">
            <v>RF#</v>
          </cell>
          <cell r="AU234" t="str">
            <v>TO PLACE IN SERVICE</v>
          </cell>
          <cell r="AZ234" t="str">
            <v>FPL Fibernet</v>
          </cell>
        </row>
        <row r="235">
          <cell r="A235" t="str">
            <v>107100</v>
          </cell>
          <cell r="B235" t="str">
            <v>0306</v>
          </cell>
          <cell r="C235" t="str">
            <v>06004</v>
          </cell>
          <cell r="D235" t="str">
            <v>0FIBER</v>
          </cell>
          <cell r="E235" t="str">
            <v>306000</v>
          </cell>
          <cell r="F235" t="str">
            <v>0790</v>
          </cell>
          <cell r="G235" t="str">
            <v>65000</v>
          </cell>
          <cell r="H235" t="str">
            <v>A</v>
          </cell>
          <cell r="I235" t="str">
            <v>00000041</v>
          </cell>
          <cell r="J235">
            <v>9</v>
          </cell>
          <cell r="K235">
            <v>306</v>
          </cell>
          <cell r="L235">
            <v>6070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 t="str">
            <v>0790</v>
          </cell>
          <cell r="R235" t="str">
            <v>65000</v>
          </cell>
          <cell r="S235" t="str">
            <v>200212</v>
          </cell>
          <cell r="T235" t="str">
            <v>CA01</v>
          </cell>
          <cell r="U235">
            <v>-816.1</v>
          </cell>
          <cell r="V235" t="str">
            <v>LDB</v>
          </cell>
          <cell r="W235">
            <v>0</v>
          </cell>
          <cell r="Y235">
            <v>0</v>
          </cell>
          <cell r="Z235">
            <v>0</v>
          </cell>
          <cell r="AA235" t="str">
            <v>BCH</v>
          </cell>
          <cell r="AB235" t="str">
            <v>0023</v>
          </cell>
          <cell r="AC235" t="str">
            <v>WKS</v>
          </cell>
          <cell r="AE235" t="str">
            <v>JV#</v>
          </cell>
          <cell r="AF235" t="str">
            <v>1232</v>
          </cell>
          <cell r="AG235" t="str">
            <v>FRN</v>
          </cell>
          <cell r="AH235" t="str">
            <v>6070</v>
          </cell>
          <cell r="AI235" t="str">
            <v>RP#</v>
          </cell>
          <cell r="AJ235" t="str">
            <v>000</v>
          </cell>
          <cell r="AK235" t="str">
            <v>CTL</v>
          </cell>
          <cell r="AM235" t="str">
            <v>RF#</v>
          </cell>
          <cell r="AU235" t="str">
            <v>TO PLACE IN SERVICE</v>
          </cell>
          <cell r="AZ235" t="str">
            <v>FPL Fibernet</v>
          </cell>
        </row>
        <row r="236">
          <cell r="A236" t="str">
            <v>107100</v>
          </cell>
          <cell r="B236" t="str">
            <v>0306</v>
          </cell>
          <cell r="C236" t="str">
            <v>06004</v>
          </cell>
          <cell r="D236" t="str">
            <v>0FIBER</v>
          </cell>
          <cell r="E236" t="str">
            <v>306000</v>
          </cell>
          <cell r="F236" t="str">
            <v>0790</v>
          </cell>
          <cell r="G236" t="str">
            <v>65000</v>
          </cell>
          <cell r="H236" t="str">
            <v>A</v>
          </cell>
          <cell r="I236" t="str">
            <v>00000041</v>
          </cell>
          <cell r="J236">
            <v>9</v>
          </cell>
          <cell r="K236">
            <v>306</v>
          </cell>
          <cell r="L236">
            <v>6072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 t="str">
            <v>0790</v>
          </cell>
          <cell r="R236" t="str">
            <v>65000</v>
          </cell>
          <cell r="S236" t="str">
            <v>200212</v>
          </cell>
          <cell r="T236" t="str">
            <v>CA01</v>
          </cell>
          <cell r="U236">
            <v>-7130.96</v>
          </cell>
          <cell r="V236" t="str">
            <v>LDB</v>
          </cell>
          <cell r="W236">
            <v>0</v>
          </cell>
          <cell r="Y236">
            <v>0</v>
          </cell>
          <cell r="Z236">
            <v>0</v>
          </cell>
          <cell r="AA236" t="str">
            <v>BCH</v>
          </cell>
          <cell r="AB236" t="str">
            <v>0023</v>
          </cell>
          <cell r="AC236" t="str">
            <v>WKS</v>
          </cell>
          <cell r="AE236" t="str">
            <v>JV#</v>
          </cell>
          <cell r="AF236" t="str">
            <v>1232</v>
          </cell>
          <cell r="AG236" t="str">
            <v>FRN</v>
          </cell>
          <cell r="AH236" t="str">
            <v>6072</v>
          </cell>
          <cell r="AI236" t="str">
            <v>RP#</v>
          </cell>
          <cell r="AJ236" t="str">
            <v>000</v>
          </cell>
          <cell r="AK236" t="str">
            <v>CTL</v>
          </cell>
          <cell r="AM236" t="str">
            <v>RF#</v>
          </cell>
          <cell r="AU236" t="str">
            <v>TO PLACE IN SERVICE</v>
          </cell>
          <cell r="AZ236" t="str">
            <v>FPL Fibernet</v>
          </cell>
        </row>
        <row r="237">
          <cell r="A237" t="str">
            <v>107100</v>
          </cell>
          <cell r="B237" t="str">
            <v>0306</v>
          </cell>
          <cell r="C237" t="str">
            <v>06004</v>
          </cell>
          <cell r="D237" t="str">
            <v>0FIBER</v>
          </cell>
          <cell r="E237" t="str">
            <v>306000</v>
          </cell>
          <cell r="F237" t="str">
            <v>0790</v>
          </cell>
          <cell r="G237" t="str">
            <v>65000</v>
          </cell>
          <cell r="H237" t="str">
            <v>A</v>
          </cell>
          <cell r="I237" t="str">
            <v>00000041</v>
          </cell>
          <cell r="J237">
            <v>63</v>
          </cell>
          <cell r="K237">
            <v>306</v>
          </cell>
          <cell r="L237">
            <v>6072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0790</v>
          </cell>
          <cell r="R237" t="str">
            <v>65000</v>
          </cell>
          <cell r="S237" t="str">
            <v>200212</v>
          </cell>
          <cell r="T237" t="str">
            <v>CA01</v>
          </cell>
          <cell r="U237">
            <v>-111506</v>
          </cell>
          <cell r="V237" t="str">
            <v>LDB</v>
          </cell>
          <cell r="W237">
            <v>0</v>
          </cell>
          <cell r="Y237">
            <v>0</v>
          </cell>
          <cell r="Z237">
            <v>0</v>
          </cell>
          <cell r="AA237" t="str">
            <v>BCH</v>
          </cell>
          <cell r="AB237" t="str">
            <v>0003</v>
          </cell>
          <cell r="AC237" t="str">
            <v>WKS</v>
          </cell>
          <cell r="AE237" t="str">
            <v>JV#</v>
          </cell>
          <cell r="AF237" t="str">
            <v>1232</v>
          </cell>
          <cell r="AG237" t="str">
            <v>FRN</v>
          </cell>
          <cell r="AH237" t="str">
            <v>6072</v>
          </cell>
          <cell r="AI237" t="str">
            <v>RP#</v>
          </cell>
          <cell r="AJ237" t="str">
            <v>000</v>
          </cell>
          <cell r="AK237" t="str">
            <v>CTL</v>
          </cell>
          <cell r="AM237" t="str">
            <v>RF#</v>
          </cell>
          <cell r="AU237" t="str">
            <v>AC-REV ACCRUAL OF OCT 02 CAPITA</v>
          </cell>
          <cell r="AZ237" t="str">
            <v>FPL Fibernet</v>
          </cell>
        </row>
        <row r="238">
          <cell r="A238" t="str">
            <v>107100</v>
          </cell>
          <cell r="B238" t="str">
            <v>0306</v>
          </cell>
          <cell r="C238" t="str">
            <v>06001</v>
          </cell>
          <cell r="D238" t="str">
            <v>0ELECT</v>
          </cell>
          <cell r="E238" t="str">
            <v>306000</v>
          </cell>
          <cell r="F238" t="str">
            <v>0790</v>
          </cell>
          <cell r="G238" t="str">
            <v>65000</v>
          </cell>
          <cell r="H238" t="str">
            <v>A</v>
          </cell>
          <cell r="I238" t="str">
            <v>00000041</v>
          </cell>
          <cell r="J238">
            <v>70</v>
          </cell>
          <cell r="K238">
            <v>306</v>
          </cell>
          <cell r="L238">
            <v>6073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 t="str">
            <v>0790</v>
          </cell>
          <cell r="R238" t="str">
            <v>65000</v>
          </cell>
          <cell r="S238" t="str">
            <v>200212</v>
          </cell>
          <cell r="T238" t="str">
            <v>CA01</v>
          </cell>
          <cell r="U238">
            <v>-3326.25</v>
          </cell>
          <cell r="V238" t="str">
            <v>LDB</v>
          </cell>
          <cell r="W238">
            <v>0</v>
          </cell>
          <cell r="Y238">
            <v>0</v>
          </cell>
          <cell r="Z238">
            <v>0</v>
          </cell>
          <cell r="AA238" t="str">
            <v>BCH</v>
          </cell>
          <cell r="AB238" t="str">
            <v>0023</v>
          </cell>
          <cell r="AC238" t="str">
            <v>WKS</v>
          </cell>
          <cell r="AE238" t="str">
            <v>JV#</v>
          </cell>
          <cell r="AF238" t="str">
            <v>1232</v>
          </cell>
          <cell r="AG238" t="str">
            <v>FRN</v>
          </cell>
          <cell r="AH238" t="str">
            <v>6073</v>
          </cell>
          <cell r="AI238" t="str">
            <v>RP#</v>
          </cell>
          <cell r="AJ238" t="str">
            <v>000</v>
          </cell>
          <cell r="AK238" t="str">
            <v>CTL</v>
          </cell>
          <cell r="AM238" t="str">
            <v>RF#</v>
          </cell>
          <cell r="AU238" t="str">
            <v>TO PLACE IN SERVICE</v>
          </cell>
          <cell r="AZ238" t="str">
            <v>FPL Fibernet</v>
          </cell>
        </row>
        <row r="239">
          <cell r="A239" t="str">
            <v>107100</v>
          </cell>
          <cell r="B239" t="str">
            <v>0306</v>
          </cell>
          <cell r="C239" t="str">
            <v>06001</v>
          </cell>
          <cell r="D239" t="str">
            <v>0ELECT</v>
          </cell>
          <cell r="E239" t="str">
            <v>306000</v>
          </cell>
          <cell r="F239" t="str">
            <v>0813</v>
          </cell>
          <cell r="G239" t="str">
            <v>51450</v>
          </cell>
          <cell r="H239" t="str">
            <v>A</v>
          </cell>
          <cell r="I239" t="str">
            <v>00000041</v>
          </cell>
          <cell r="J239">
            <v>66</v>
          </cell>
          <cell r="K239">
            <v>306</v>
          </cell>
          <cell r="L239">
            <v>6073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0813</v>
          </cell>
          <cell r="R239" t="str">
            <v>51450</v>
          </cell>
          <cell r="S239" t="str">
            <v>200212</v>
          </cell>
          <cell r="T239" t="str">
            <v>SA01</v>
          </cell>
          <cell r="U239">
            <v>257464.02</v>
          </cell>
          <cell r="W239">
            <v>0</v>
          </cell>
          <cell r="Y239">
            <v>0</v>
          </cell>
          <cell r="Z239">
            <v>1</v>
          </cell>
          <cell r="AA239" t="str">
            <v>BCH</v>
          </cell>
          <cell r="AB239" t="str">
            <v>450002354</v>
          </cell>
          <cell r="AC239" t="str">
            <v>PO#</v>
          </cell>
          <cell r="AD239" t="str">
            <v>4500005203</v>
          </cell>
          <cell r="AE239" t="str">
            <v>S/R</v>
          </cell>
          <cell r="AF239" t="str">
            <v>NET</v>
          </cell>
          <cell r="AI239" t="str">
            <v>PYN</v>
          </cell>
          <cell r="AJ239" t="str">
            <v>NORTEL NETWORKS USA INC</v>
          </cell>
          <cell r="AK239" t="str">
            <v>VND</v>
          </cell>
          <cell r="AL239" t="str">
            <v>770427791</v>
          </cell>
          <cell r="AM239" t="str">
            <v>FAC</v>
          </cell>
          <cell r="AN239" t="str">
            <v>000</v>
          </cell>
          <cell r="AQ239" t="str">
            <v>NVD</v>
          </cell>
          <cell r="AR239" t="str">
            <v>2002-12-</v>
          </cell>
          <cell r="AU239" t="str">
            <v>INVOICE# 40205142   NORTEL NETWORKS USA 5000003666</v>
          </cell>
          <cell r="AV239" t="str">
            <v>WF-BATCH</v>
          </cell>
          <cell r="AW239" t="str">
            <v>000</v>
          </cell>
          <cell r="AX239" t="str">
            <v>00</v>
          </cell>
          <cell r="AY239" t="str">
            <v>0</v>
          </cell>
          <cell r="AZ239" t="str">
            <v>FPL Fibernet</v>
          </cell>
        </row>
        <row r="240">
          <cell r="A240" t="str">
            <v>107100</v>
          </cell>
          <cell r="B240" t="str">
            <v>0306</v>
          </cell>
          <cell r="C240" t="str">
            <v>06001</v>
          </cell>
          <cell r="D240" t="str">
            <v>0FIBER</v>
          </cell>
          <cell r="E240" t="str">
            <v>306000</v>
          </cell>
          <cell r="F240" t="str">
            <v>0790</v>
          </cell>
          <cell r="G240" t="str">
            <v>65000</v>
          </cell>
          <cell r="H240" t="str">
            <v>A</v>
          </cell>
          <cell r="I240" t="str">
            <v>00000041</v>
          </cell>
          <cell r="J240">
            <v>63</v>
          </cell>
          <cell r="K240">
            <v>306</v>
          </cell>
          <cell r="L240">
            <v>6073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0790</v>
          </cell>
          <cell r="R240" t="str">
            <v>65000</v>
          </cell>
          <cell r="S240" t="str">
            <v>200212</v>
          </cell>
          <cell r="T240" t="str">
            <v>CA01</v>
          </cell>
          <cell r="U240">
            <v>-24629</v>
          </cell>
          <cell r="V240" t="str">
            <v>LDB</v>
          </cell>
          <cell r="W240">
            <v>0</v>
          </cell>
          <cell r="Y240">
            <v>0</v>
          </cell>
          <cell r="Z240">
            <v>0</v>
          </cell>
          <cell r="AA240" t="str">
            <v>BCH</v>
          </cell>
          <cell r="AB240" t="str">
            <v>0003</v>
          </cell>
          <cell r="AC240" t="str">
            <v>WKS</v>
          </cell>
          <cell r="AE240" t="str">
            <v>JV#</v>
          </cell>
          <cell r="AF240" t="str">
            <v>1232</v>
          </cell>
          <cell r="AG240" t="str">
            <v>FRN</v>
          </cell>
          <cell r="AH240" t="str">
            <v>6073</v>
          </cell>
          <cell r="AI240" t="str">
            <v>RP#</v>
          </cell>
          <cell r="AJ240" t="str">
            <v>000</v>
          </cell>
          <cell r="AK240" t="str">
            <v>CTL</v>
          </cell>
          <cell r="AM240" t="str">
            <v>RF#</v>
          </cell>
          <cell r="AU240" t="str">
            <v>AC-REV ACCRUAL OF OCT 02 CAPITA</v>
          </cell>
          <cell r="AZ240" t="str">
            <v>FPL Fibernet</v>
          </cell>
        </row>
        <row r="241">
          <cell r="A241" t="str">
            <v>107100</v>
          </cell>
          <cell r="B241" t="str">
            <v>0385</v>
          </cell>
          <cell r="C241" t="str">
            <v>06001</v>
          </cell>
          <cell r="D241" t="str">
            <v>0FIBER</v>
          </cell>
          <cell r="E241" t="str">
            <v>385000</v>
          </cell>
          <cell r="F241" t="str">
            <v>0803</v>
          </cell>
          <cell r="G241" t="str">
            <v>36000</v>
          </cell>
          <cell r="H241" t="str">
            <v>A</v>
          </cell>
          <cell r="I241" t="str">
            <v>00000041</v>
          </cell>
          <cell r="J241">
            <v>60</v>
          </cell>
          <cell r="K241">
            <v>385</v>
          </cell>
          <cell r="L241">
            <v>6073</v>
          </cell>
          <cell r="M241">
            <v>107</v>
          </cell>
          <cell r="N241">
            <v>10</v>
          </cell>
          <cell r="O241">
            <v>0</v>
          </cell>
          <cell r="P241">
            <v>107.1</v>
          </cell>
          <cell r="Q241" t="str">
            <v>0803</v>
          </cell>
          <cell r="R241" t="str">
            <v>36000</v>
          </cell>
          <cell r="S241" t="str">
            <v>200212</v>
          </cell>
          <cell r="T241" t="str">
            <v>PY42</v>
          </cell>
          <cell r="U241">
            <v>571.6</v>
          </cell>
          <cell r="V241" t="str">
            <v>LDB</v>
          </cell>
          <cell r="W241">
            <v>0</v>
          </cell>
          <cell r="X241" t="str">
            <v>SHR</v>
          </cell>
          <cell r="Y241">
            <v>16</v>
          </cell>
          <cell r="Z241">
            <v>16</v>
          </cell>
          <cell r="AA241" t="str">
            <v>PYP</v>
          </cell>
          <cell r="AB241" t="str">
            <v xml:space="preserve"> 0000026</v>
          </cell>
          <cell r="AC241" t="str">
            <v>PYL</v>
          </cell>
          <cell r="AD241" t="str">
            <v>004366</v>
          </cell>
          <cell r="AE241" t="str">
            <v>EMP</v>
          </cell>
          <cell r="AF241" t="str">
            <v>97355</v>
          </cell>
          <cell r="AG241" t="str">
            <v>JUL</v>
          </cell>
          <cell r="AH241" t="str">
            <v xml:space="preserve"> 000.00</v>
          </cell>
          <cell r="AI241" t="str">
            <v>BCH</v>
          </cell>
          <cell r="AJ241" t="str">
            <v>500</v>
          </cell>
          <cell r="AK241" t="str">
            <v>CLS</v>
          </cell>
          <cell r="AL241" t="str">
            <v>R431</v>
          </cell>
          <cell r="AM241" t="str">
            <v>DTA</v>
          </cell>
          <cell r="AN241" t="str">
            <v xml:space="preserve"> 00000000000.00</v>
          </cell>
          <cell r="AO241" t="str">
            <v>DTH</v>
          </cell>
          <cell r="AP241" t="str">
            <v xml:space="preserve"> 00000000000.00</v>
          </cell>
          <cell r="AV241" t="str">
            <v>000000000</v>
          </cell>
          <cell r="AW241" t="str">
            <v>000</v>
          </cell>
          <cell r="AX241" t="str">
            <v>00</v>
          </cell>
          <cell r="AY241" t="str">
            <v>0</v>
          </cell>
          <cell r="AZ241" t="str">
            <v>FPL Fibernet</v>
          </cell>
        </row>
        <row r="242">
          <cell r="A242" t="str">
            <v>107100</v>
          </cell>
          <cell r="B242" t="str">
            <v>0306</v>
          </cell>
          <cell r="C242" t="str">
            <v>06001</v>
          </cell>
          <cell r="D242" t="str">
            <v>0FIBER</v>
          </cell>
          <cell r="E242" t="str">
            <v>306000</v>
          </cell>
          <cell r="F242" t="str">
            <v>0790</v>
          </cell>
          <cell r="G242" t="str">
            <v>65000</v>
          </cell>
          <cell r="H242" t="str">
            <v>A</v>
          </cell>
          <cell r="I242" t="str">
            <v>00000041</v>
          </cell>
          <cell r="J242">
            <v>9</v>
          </cell>
          <cell r="K242">
            <v>306</v>
          </cell>
          <cell r="L242">
            <v>6074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0790</v>
          </cell>
          <cell r="R242" t="str">
            <v>65000</v>
          </cell>
          <cell r="S242" t="str">
            <v>200212</v>
          </cell>
          <cell r="T242" t="str">
            <v>CA01</v>
          </cell>
          <cell r="U242">
            <v>66412.19</v>
          </cell>
          <cell r="V242" t="str">
            <v>LDB</v>
          </cell>
          <cell r="W242">
            <v>0</v>
          </cell>
          <cell r="Y242">
            <v>0</v>
          </cell>
          <cell r="Z242">
            <v>0</v>
          </cell>
          <cell r="AA242" t="str">
            <v>BCH</v>
          </cell>
          <cell r="AB242" t="str">
            <v>0023</v>
          </cell>
          <cell r="AC242" t="str">
            <v>WKS</v>
          </cell>
          <cell r="AE242" t="str">
            <v>JV#</v>
          </cell>
          <cell r="AF242" t="str">
            <v>1232</v>
          </cell>
          <cell r="AG242" t="str">
            <v>FRN</v>
          </cell>
          <cell r="AH242" t="str">
            <v>6074</v>
          </cell>
          <cell r="AI242" t="str">
            <v>RP#</v>
          </cell>
          <cell r="AJ242" t="str">
            <v>000</v>
          </cell>
          <cell r="AK242" t="str">
            <v>CTL</v>
          </cell>
          <cell r="AM242" t="str">
            <v>RF#</v>
          </cell>
          <cell r="AU242" t="str">
            <v>TO PLACE IN SERVICE</v>
          </cell>
          <cell r="AZ242" t="str">
            <v>FPL Fibernet</v>
          </cell>
        </row>
        <row r="243">
          <cell r="A243" t="str">
            <v>107100</v>
          </cell>
          <cell r="B243" t="str">
            <v>0306</v>
          </cell>
          <cell r="C243" t="str">
            <v>06075</v>
          </cell>
          <cell r="D243" t="str">
            <v>0ELECT</v>
          </cell>
          <cell r="E243" t="str">
            <v>306000</v>
          </cell>
          <cell r="F243" t="str">
            <v>0790</v>
          </cell>
          <cell r="G243" t="str">
            <v>65000</v>
          </cell>
          <cell r="H243" t="str">
            <v>A</v>
          </cell>
          <cell r="I243" t="str">
            <v>00000041</v>
          </cell>
          <cell r="J243">
            <v>70</v>
          </cell>
          <cell r="K243">
            <v>306</v>
          </cell>
          <cell r="L243">
            <v>6075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 t="str">
            <v>0790</v>
          </cell>
          <cell r="R243" t="str">
            <v>65000</v>
          </cell>
          <cell r="S243" t="str">
            <v>200212</v>
          </cell>
          <cell r="T243" t="str">
            <v>CA01</v>
          </cell>
          <cell r="U243">
            <v>-257587.01</v>
          </cell>
          <cell r="V243" t="str">
            <v>LDB</v>
          </cell>
          <cell r="W243">
            <v>0</v>
          </cell>
          <cell r="Y243">
            <v>0</v>
          </cell>
          <cell r="Z243">
            <v>0</v>
          </cell>
          <cell r="AA243" t="str">
            <v>BCH</v>
          </cell>
          <cell r="AB243" t="str">
            <v>0023</v>
          </cell>
          <cell r="AC243" t="str">
            <v>WKS</v>
          </cell>
          <cell r="AE243" t="str">
            <v>JV#</v>
          </cell>
          <cell r="AF243" t="str">
            <v>1232</v>
          </cell>
          <cell r="AG243" t="str">
            <v>FRN</v>
          </cell>
          <cell r="AH243" t="str">
            <v>6075</v>
          </cell>
          <cell r="AI243" t="str">
            <v>RP#</v>
          </cell>
          <cell r="AJ243" t="str">
            <v>000</v>
          </cell>
          <cell r="AK243" t="str">
            <v>CTL</v>
          </cell>
          <cell r="AM243" t="str">
            <v>RF#</v>
          </cell>
          <cell r="AU243" t="str">
            <v>TO PLACE IN SERVICE</v>
          </cell>
          <cell r="AZ243" t="str">
            <v>FPL Fibernet</v>
          </cell>
        </row>
        <row r="244">
          <cell r="A244" t="str">
            <v>107100</v>
          </cell>
          <cell r="B244" t="str">
            <v>0312</v>
          </cell>
          <cell r="C244" t="str">
            <v>06076</v>
          </cell>
          <cell r="D244" t="str">
            <v>0OTHER</v>
          </cell>
          <cell r="E244" t="str">
            <v>312000</v>
          </cell>
          <cell r="F244" t="str">
            <v>0803</v>
          </cell>
          <cell r="G244" t="str">
            <v>36000</v>
          </cell>
          <cell r="H244" t="str">
            <v>A</v>
          </cell>
          <cell r="I244" t="str">
            <v>00000041</v>
          </cell>
          <cell r="J244">
            <v>68</v>
          </cell>
          <cell r="K244">
            <v>312</v>
          </cell>
          <cell r="L244">
            <v>6076</v>
          </cell>
          <cell r="M244">
            <v>107</v>
          </cell>
          <cell r="N244">
            <v>10</v>
          </cell>
          <cell r="O244">
            <v>0</v>
          </cell>
          <cell r="P244">
            <v>107.1</v>
          </cell>
          <cell r="Q244" t="str">
            <v>0803</v>
          </cell>
          <cell r="R244" t="str">
            <v>36000</v>
          </cell>
          <cell r="S244" t="str">
            <v>200212</v>
          </cell>
          <cell r="T244" t="str">
            <v>PY42</v>
          </cell>
          <cell r="U244">
            <v>403.9</v>
          </cell>
          <cell r="V244" t="str">
            <v>LDB</v>
          </cell>
          <cell r="W244">
            <v>0</v>
          </cell>
          <cell r="X244" t="str">
            <v>SHR</v>
          </cell>
          <cell r="Y244">
            <v>8</v>
          </cell>
          <cell r="Z244">
            <v>8</v>
          </cell>
          <cell r="AA244" t="str">
            <v>PYP</v>
          </cell>
          <cell r="AB244" t="str">
            <v xml:space="preserve"> 0000001</v>
          </cell>
          <cell r="AC244" t="str">
            <v>PYL</v>
          </cell>
          <cell r="AD244" t="str">
            <v>004399</v>
          </cell>
          <cell r="AE244" t="str">
            <v>EMP</v>
          </cell>
          <cell r="AF244" t="str">
            <v>40663</v>
          </cell>
          <cell r="AG244" t="str">
            <v>JUL</v>
          </cell>
          <cell r="AH244" t="str">
            <v xml:space="preserve"> 000.00</v>
          </cell>
          <cell r="AI244" t="str">
            <v>BCH</v>
          </cell>
          <cell r="AJ244" t="str">
            <v>500</v>
          </cell>
          <cell r="AK244" t="str">
            <v>CLS</v>
          </cell>
          <cell r="AL244" t="str">
            <v>1RB8</v>
          </cell>
          <cell r="AM244" t="str">
            <v>DTA</v>
          </cell>
          <cell r="AN244" t="str">
            <v xml:space="preserve"> 00000000000.00</v>
          </cell>
          <cell r="AO244" t="str">
            <v>DTH</v>
          </cell>
          <cell r="AP244" t="str">
            <v xml:space="preserve"> 00000000000.00</v>
          </cell>
          <cell r="AV244" t="str">
            <v>000000000</v>
          </cell>
          <cell r="AW244" t="str">
            <v>000</v>
          </cell>
          <cell r="AX244" t="str">
            <v>00</v>
          </cell>
          <cell r="AY244" t="str">
            <v>0</v>
          </cell>
          <cell r="AZ244" t="str">
            <v>FPL Fibernet</v>
          </cell>
        </row>
        <row r="245">
          <cell r="A245" t="str">
            <v>107100</v>
          </cell>
          <cell r="B245" t="str">
            <v>0382</v>
          </cell>
          <cell r="C245" t="str">
            <v>06076</v>
          </cell>
          <cell r="D245" t="str">
            <v>0OTHER</v>
          </cell>
          <cell r="E245" t="str">
            <v>382000</v>
          </cell>
          <cell r="F245" t="str">
            <v>0803</v>
          </cell>
          <cell r="G245" t="str">
            <v>36000</v>
          </cell>
          <cell r="H245" t="str">
            <v>A</v>
          </cell>
          <cell r="I245" t="str">
            <v>00000041</v>
          </cell>
          <cell r="J245">
            <v>68</v>
          </cell>
          <cell r="K245">
            <v>382</v>
          </cell>
          <cell r="L245">
            <v>6076</v>
          </cell>
          <cell r="M245">
            <v>107</v>
          </cell>
          <cell r="N245">
            <v>10</v>
          </cell>
          <cell r="O245">
            <v>0</v>
          </cell>
          <cell r="P245">
            <v>107.1</v>
          </cell>
          <cell r="Q245" t="str">
            <v>0803</v>
          </cell>
          <cell r="R245" t="str">
            <v>36000</v>
          </cell>
          <cell r="S245" t="str">
            <v>200212</v>
          </cell>
          <cell r="T245" t="str">
            <v>PY42</v>
          </cell>
          <cell r="U245">
            <v>201.95</v>
          </cell>
          <cell r="V245" t="str">
            <v>LDB</v>
          </cell>
          <cell r="W245">
            <v>0</v>
          </cell>
          <cell r="X245" t="str">
            <v>SHR</v>
          </cell>
          <cell r="Y245">
            <v>4</v>
          </cell>
          <cell r="Z245">
            <v>4</v>
          </cell>
          <cell r="AA245" t="str">
            <v>PYP</v>
          </cell>
          <cell r="AB245" t="str">
            <v xml:space="preserve"> 0000026</v>
          </cell>
          <cell r="AC245" t="str">
            <v>PYL</v>
          </cell>
          <cell r="AD245" t="str">
            <v>004399</v>
          </cell>
          <cell r="AE245" t="str">
            <v>EMP</v>
          </cell>
          <cell r="AF245" t="str">
            <v>40663</v>
          </cell>
          <cell r="AG245" t="str">
            <v>JUL</v>
          </cell>
          <cell r="AH245" t="str">
            <v xml:space="preserve"> 000.00</v>
          </cell>
          <cell r="AI245" t="str">
            <v>BCH</v>
          </cell>
          <cell r="AJ245" t="str">
            <v>500</v>
          </cell>
          <cell r="AK245" t="str">
            <v>CLS</v>
          </cell>
          <cell r="AL245" t="str">
            <v>1RB8</v>
          </cell>
          <cell r="AM245" t="str">
            <v>DTA</v>
          </cell>
          <cell r="AN245" t="str">
            <v xml:space="preserve"> 00000000000.00</v>
          </cell>
          <cell r="AO245" t="str">
            <v>DTH</v>
          </cell>
          <cell r="AP245" t="str">
            <v xml:space="preserve"> 00000000000.00</v>
          </cell>
          <cell r="AV245" t="str">
            <v>000000000</v>
          </cell>
          <cell r="AW245" t="str">
            <v>000</v>
          </cell>
          <cell r="AX245" t="str">
            <v>00</v>
          </cell>
          <cell r="AY245" t="str">
            <v>0</v>
          </cell>
          <cell r="AZ245" t="str">
            <v>FPL Fibernet</v>
          </cell>
        </row>
        <row r="246">
          <cell r="A246" t="str">
            <v>107100</v>
          </cell>
          <cell r="B246" t="str">
            <v>0382</v>
          </cell>
          <cell r="C246" t="str">
            <v>06076</v>
          </cell>
          <cell r="D246" t="str">
            <v>0OTHER</v>
          </cell>
          <cell r="E246" t="str">
            <v>382000</v>
          </cell>
          <cell r="F246" t="str">
            <v>0803</v>
          </cell>
          <cell r="G246" t="str">
            <v>36000</v>
          </cell>
          <cell r="H246" t="str">
            <v>A</v>
          </cell>
          <cell r="I246" t="str">
            <v>00000041</v>
          </cell>
          <cell r="J246">
            <v>68</v>
          </cell>
          <cell r="K246">
            <v>382</v>
          </cell>
          <cell r="L246">
            <v>6076</v>
          </cell>
          <cell r="M246">
            <v>107</v>
          </cell>
          <cell r="N246">
            <v>10</v>
          </cell>
          <cell r="O246">
            <v>0</v>
          </cell>
          <cell r="P246">
            <v>107.1</v>
          </cell>
          <cell r="Q246" t="str">
            <v>0803</v>
          </cell>
          <cell r="R246" t="str">
            <v>36000</v>
          </cell>
          <cell r="S246" t="str">
            <v>200212</v>
          </cell>
          <cell r="T246" t="str">
            <v>PY42</v>
          </cell>
          <cell r="U246">
            <v>1211.7</v>
          </cell>
          <cell r="V246" t="str">
            <v>LDB</v>
          </cell>
          <cell r="W246">
            <v>0</v>
          </cell>
          <cell r="X246" t="str">
            <v>SHR</v>
          </cell>
          <cell r="Y246">
            <v>24</v>
          </cell>
          <cell r="Z246">
            <v>24</v>
          </cell>
          <cell r="AA246" t="str">
            <v>PYP</v>
          </cell>
          <cell r="AB246" t="str">
            <v xml:space="preserve"> 0000025</v>
          </cell>
          <cell r="AC246" t="str">
            <v>PYL</v>
          </cell>
          <cell r="AD246" t="str">
            <v>004399</v>
          </cell>
          <cell r="AE246" t="str">
            <v>EMP</v>
          </cell>
          <cell r="AF246" t="str">
            <v>40663</v>
          </cell>
          <cell r="AG246" t="str">
            <v>JUL</v>
          </cell>
          <cell r="AH246" t="str">
            <v xml:space="preserve"> 000.00</v>
          </cell>
          <cell r="AI246" t="str">
            <v>BCH</v>
          </cell>
          <cell r="AJ246" t="str">
            <v>500</v>
          </cell>
          <cell r="AK246" t="str">
            <v>CLS</v>
          </cell>
          <cell r="AL246" t="str">
            <v>1RB8</v>
          </cell>
          <cell r="AM246" t="str">
            <v>DTA</v>
          </cell>
          <cell r="AN246" t="str">
            <v xml:space="preserve"> 00000000000.00</v>
          </cell>
          <cell r="AO246" t="str">
            <v>DTH</v>
          </cell>
          <cell r="AP246" t="str">
            <v xml:space="preserve"> 00000000000.00</v>
          </cell>
          <cell r="AV246" t="str">
            <v>000000000</v>
          </cell>
          <cell r="AW246" t="str">
            <v>000</v>
          </cell>
          <cell r="AX246" t="str">
            <v>00</v>
          </cell>
          <cell r="AY246" t="str">
            <v>0</v>
          </cell>
          <cell r="AZ246" t="str">
            <v>FPL Fibernet</v>
          </cell>
        </row>
        <row r="247">
          <cell r="A247" t="str">
            <v>107100</v>
          </cell>
          <cell r="B247" t="str">
            <v>0385</v>
          </cell>
          <cell r="C247" t="str">
            <v>06076</v>
          </cell>
          <cell r="D247" t="str">
            <v>0ELECT</v>
          </cell>
          <cell r="E247" t="str">
            <v>385000</v>
          </cell>
          <cell r="F247" t="str">
            <v>0790</v>
          </cell>
          <cell r="G247" t="str">
            <v>65000</v>
          </cell>
          <cell r="H247" t="str">
            <v>A</v>
          </cell>
          <cell r="I247" t="str">
            <v>00000041</v>
          </cell>
          <cell r="J247">
            <v>70</v>
          </cell>
          <cell r="K247">
            <v>385</v>
          </cell>
          <cell r="L247">
            <v>6076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 t="str">
            <v>0790</v>
          </cell>
          <cell r="R247" t="str">
            <v>65000</v>
          </cell>
          <cell r="S247" t="str">
            <v>200212</v>
          </cell>
          <cell r="T247" t="str">
            <v>CA01</v>
          </cell>
          <cell r="U247">
            <v>-21725.54</v>
          </cell>
          <cell r="V247" t="str">
            <v>LDB</v>
          </cell>
          <cell r="W247">
            <v>0</v>
          </cell>
          <cell r="Y247">
            <v>0</v>
          </cell>
          <cell r="Z247">
            <v>0</v>
          </cell>
          <cell r="AA247" t="str">
            <v>BCH</v>
          </cell>
          <cell r="AB247" t="str">
            <v>0023</v>
          </cell>
          <cell r="AC247" t="str">
            <v>WKS</v>
          </cell>
          <cell r="AE247" t="str">
            <v>JV#</v>
          </cell>
          <cell r="AF247" t="str">
            <v>1232</v>
          </cell>
          <cell r="AG247" t="str">
            <v>FRN</v>
          </cell>
          <cell r="AH247" t="str">
            <v>6076</v>
          </cell>
          <cell r="AI247" t="str">
            <v>RP#</v>
          </cell>
          <cell r="AJ247" t="str">
            <v>000</v>
          </cell>
          <cell r="AK247" t="str">
            <v>CTL</v>
          </cell>
          <cell r="AM247" t="str">
            <v>RF#</v>
          </cell>
          <cell r="AU247" t="str">
            <v>TO PLACE IN SERVICE</v>
          </cell>
          <cell r="AZ247" t="str">
            <v>FPL Fibernet</v>
          </cell>
        </row>
        <row r="248">
          <cell r="A248" t="str">
            <v>107100</v>
          </cell>
          <cell r="B248" t="str">
            <v>0385</v>
          </cell>
          <cell r="C248" t="str">
            <v>06076</v>
          </cell>
          <cell r="D248" t="str">
            <v>0FIBER</v>
          </cell>
          <cell r="E248" t="str">
            <v>385000</v>
          </cell>
          <cell r="F248" t="str">
            <v>0618</v>
          </cell>
          <cell r="G248" t="str">
            <v>65000</v>
          </cell>
          <cell r="H248" t="str">
            <v>A</v>
          </cell>
          <cell r="I248" t="str">
            <v>00000041</v>
          </cell>
          <cell r="J248">
            <v>60</v>
          </cell>
          <cell r="K248">
            <v>385</v>
          </cell>
          <cell r="L248">
            <v>6076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 t="str">
            <v>0618</v>
          </cell>
          <cell r="R248" t="str">
            <v>65000</v>
          </cell>
          <cell r="S248" t="str">
            <v>200212</v>
          </cell>
          <cell r="T248" t="str">
            <v>CA01</v>
          </cell>
          <cell r="U248">
            <v>225.24</v>
          </cell>
          <cell r="V248" t="str">
            <v>LDB</v>
          </cell>
          <cell r="W248">
            <v>0</v>
          </cell>
          <cell r="Y248">
            <v>0</v>
          </cell>
          <cell r="Z248">
            <v>0</v>
          </cell>
          <cell r="AA248" t="str">
            <v>BCH</v>
          </cell>
          <cell r="AB248" t="str">
            <v>0001</v>
          </cell>
          <cell r="AC248" t="str">
            <v>WKS</v>
          </cell>
          <cell r="AE248" t="str">
            <v>JV#</v>
          </cell>
          <cell r="AF248" t="str">
            <v>122A</v>
          </cell>
          <cell r="AG248" t="str">
            <v>FRN</v>
          </cell>
          <cell r="AH248" t="str">
            <v>6076</v>
          </cell>
          <cell r="AI248" t="str">
            <v>RP#</v>
          </cell>
          <cell r="AJ248" t="str">
            <v>000</v>
          </cell>
          <cell r="AK248" t="str">
            <v>CTL</v>
          </cell>
          <cell r="AM248" t="str">
            <v>RF#</v>
          </cell>
          <cell r="AU248" t="str">
            <v>I/C-QUANTUM/K CILLA,FPL</v>
          </cell>
          <cell r="AZ248" t="str">
            <v>FPL Fibernet</v>
          </cell>
        </row>
        <row r="249">
          <cell r="A249" t="str">
            <v>107100</v>
          </cell>
          <cell r="B249" t="str">
            <v>0385</v>
          </cell>
          <cell r="C249" t="str">
            <v>06076</v>
          </cell>
          <cell r="D249" t="str">
            <v>0FIBER</v>
          </cell>
          <cell r="E249" t="str">
            <v>385000</v>
          </cell>
          <cell r="F249" t="str">
            <v>0693</v>
          </cell>
          <cell r="G249" t="str">
            <v>65000</v>
          </cell>
          <cell r="H249" t="str">
            <v>A</v>
          </cell>
          <cell r="I249" t="str">
            <v>00000041</v>
          </cell>
          <cell r="J249">
            <v>60</v>
          </cell>
          <cell r="K249">
            <v>385</v>
          </cell>
          <cell r="L249">
            <v>6076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0693</v>
          </cell>
          <cell r="R249" t="str">
            <v>65000</v>
          </cell>
          <cell r="S249" t="str">
            <v>200212</v>
          </cell>
          <cell r="T249" t="str">
            <v>CA01</v>
          </cell>
          <cell r="U249">
            <v>98.07</v>
          </cell>
          <cell r="V249" t="str">
            <v>LDB</v>
          </cell>
          <cell r="W249">
            <v>0</v>
          </cell>
          <cell r="Y249">
            <v>0</v>
          </cell>
          <cell r="Z249">
            <v>0</v>
          </cell>
          <cell r="AA249" t="str">
            <v>BCH</v>
          </cell>
          <cell r="AB249" t="str">
            <v>0001</v>
          </cell>
          <cell r="AC249" t="str">
            <v>WKS</v>
          </cell>
          <cell r="AE249" t="str">
            <v>JV#</v>
          </cell>
          <cell r="AF249" t="str">
            <v>122A</v>
          </cell>
          <cell r="AG249" t="str">
            <v>FRN</v>
          </cell>
          <cell r="AH249" t="str">
            <v>6076</v>
          </cell>
          <cell r="AI249" t="str">
            <v>RP#</v>
          </cell>
          <cell r="AJ249" t="str">
            <v>000</v>
          </cell>
          <cell r="AK249" t="str">
            <v>CTL</v>
          </cell>
          <cell r="AM249" t="str">
            <v>RF#</v>
          </cell>
          <cell r="AU249" t="str">
            <v>I/C-BEST ACCESS,FPL</v>
          </cell>
          <cell r="AZ249" t="str">
            <v>FPL Fibernet</v>
          </cell>
        </row>
        <row r="250">
          <cell r="A250" t="str">
            <v>107100</v>
          </cell>
          <cell r="B250" t="str">
            <v>0306</v>
          </cell>
          <cell r="C250" t="str">
            <v>06001</v>
          </cell>
          <cell r="D250" t="str">
            <v>0ELECT</v>
          </cell>
          <cell r="E250" t="str">
            <v>306000</v>
          </cell>
          <cell r="F250" t="str">
            <v>0790</v>
          </cell>
          <cell r="G250" t="str">
            <v>65000</v>
          </cell>
          <cell r="H250" t="str">
            <v>A</v>
          </cell>
          <cell r="I250" t="str">
            <v>00000041</v>
          </cell>
          <cell r="J250">
            <v>70</v>
          </cell>
          <cell r="K250">
            <v>306</v>
          </cell>
          <cell r="L250">
            <v>6077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 t="str">
            <v>0790</v>
          </cell>
          <cell r="R250" t="str">
            <v>65000</v>
          </cell>
          <cell r="S250" t="str">
            <v>200212</v>
          </cell>
          <cell r="T250" t="str">
            <v>CA01</v>
          </cell>
          <cell r="U250">
            <v>-39638.71</v>
          </cell>
          <cell r="V250" t="str">
            <v>LDB</v>
          </cell>
          <cell r="W250">
            <v>0</v>
          </cell>
          <cell r="Y250">
            <v>0</v>
          </cell>
          <cell r="Z250">
            <v>0</v>
          </cell>
          <cell r="AA250" t="str">
            <v>BCH</v>
          </cell>
          <cell r="AB250" t="str">
            <v>0023</v>
          </cell>
          <cell r="AC250" t="str">
            <v>WKS</v>
          </cell>
          <cell r="AE250" t="str">
            <v>JV#</v>
          </cell>
          <cell r="AF250" t="str">
            <v>1232</v>
          </cell>
          <cell r="AG250" t="str">
            <v>FRN</v>
          </cell>
          <cell r="AH250" t="str">
            <v>6077</v>
          </cell>
          <cell r="AI250" t="str">
            <v>RP#</v>
          </cell>
          <cell r="AJ250" t="str">
            <v>000</v>
          </cell>
          <cell r="AK250" t="str">
            <v>CTL</v>
          </cell>
          <cell r="AM250" t="str">
            <v>RF#</v>
          </cell>
          <cell r="AU250" t="str">
            <v>TO PLACE IN SERVICE</v>
          </cell>
          <cell r="AZ250" t="str">
            <v>FPL Fibernet</v>
          </cell>
        </row>
        <row r="251">
          <cell r="A251" t="str">
            <v>107100</v>
          </cell>
          <cell r="B251" t="str">
            <v>0306</v>
          </cell>
          <cell r="C251" t="str">
            <v>06001</v>
          </cell>
          <cell r="D251" t="str">
            <v>0FIBER</v>
          </cell>
          <cell r="E251" t="str">
            <v>306000</v>
          </cell>
          <cell r="F251" t="str">
            <v>0691</v>
          </cell>
          <cell r="G251" t="str">
            <v>51450</v>
          </cell>
          <cell r="H251" t="str">
            <v>A</v>
          </cell>
          <cell r="I251" t="str">
            <v>00000041</v>
          </cell>
          <cell r="J251">
            <v>60</v>
          </cell>
          <cell r="K251">
            <v>306</v>
          </cell>
          <cell r="L251">
            <v>6077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 t="str">
            <v>0691</v>
          </cell>
          <cell r="R251" t="str">
            <v>51450</v>
          </cell>
          <cell r="S251" t="str">
            <v>200212</v>
          </cell>
          <cell r="T251" t="str">
            <v>SA01</v>
          </cell>
          <cell r="U251">
            <v>178.18</v>
          </cell>
          <cell r="W251">
            <v>0</v>
          </cell>
          <cell r="Y251">
            <v>0</v>
          </cell>
          <cell r="Z251">
            <v>1</v>
          </cell>
          <cell r="AA251" t="str">
            <v>BCH</v>
          </cell>
          <cell r="AB251" t="str">
            <v>450002361</v>
          </cell>
          <cell r="AC251" t="str">
            <v>PO#</v>
          </cell>
          <cell r="AD251" t="str">
            <v>4500084513</v>
          </cell>
          <cell r="AE251" t="str">
            <v>S/R</v>
          </cell>
          <cell r="AF251" t="str">
            <v>337</v>
          </cell>
          <cell r="AI251" t="str">
            <v>PYN</v>
          </cell>
          <cell r="AJ251" t="str">
            <v>STEEL HECTOR &amp; DAVIS</v>
          </cell>
          <cell r="AK251" t="str">
            <v>VND</v>
          </cell>
          <cell r="AL251" t="str">
            <v>590702089</v>
          </cell>
          <cell r="AM251" t="str">
            <v>FAC</v>
          </cell>
          <cell r="AN251" t="str">
            <v>000</v>
          </cell>
          <cell r="AQ251" t="str">
            <v>NVD</v>
          </cell>
          <cell r="AR251" t="str">
            <v>2002-12-</v>
          </cell>
          <cell r="AU251" t="str">
            <v>00000000000000292106STEEL HECTOR &amp; DAVIS5000003726</v>
          </cell>
          <cell r="AV251" t="str">
            <v>WF-BATCH</v>
          </cell>
          <cell r="AW251" t="str">
            <v>000</v>
          </cell>
          <cell r="AX251" t="str">
            <v>00</v>
          </cell>
          <cell r="AY251" t="str">
            <v>0</v>
          </cell>
          <cell r="AZ251" t="str">
            <v>FPL Fibernet</v>
          </cell>
        </row>
        <row r="252">
          <cell r="A252" t="str">
            <v>107100</v>
          </cell>
          <cell r="B252" t="str">
            <v>0306</v>
          </cell>
          <cell r="C252" t="str">
            <v>06001</v>
          </cell>
          <cell r="D252" t="str">
            <v>0FIBER</v>
          </cell>
          <cell r="E252" t="str">
            <v>306000</v>
          </cell>
          <cell r="F252" t="str">
            <v>0691</v>
          </cell>
          <cell r="G252" t="str">
            <v>51450</v>
          </cell>
          <cell r="H252" t="str">
            <v>A</v>
          </cell>
          <cell r="I252" t="str">
            <v>00000041</v>
          </cell>
          <cell r="J252">
            <v>60</v>
          </cell>
          <cell r="K252">
            <v>306</v>
          </cell>
          <cell r="L252">
            <v>6077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 t="str">
            <v>0691</v>
          </cell>
          <cell r="R252" t="str">
            <v>51450</v>
          </cell>
          <cell r="S252" t="str">
            <v>200212</v>
          </cell>
          <cell r="T252" t="str">
            <v>SA01</v>
          </cell>
          <cell r="U252">
            <v>259.23</v>
          </cell>
          <cell r="W252">
            <v>0</v>
          </cell>
          <cell r="Y252">
            <v>0</v>
          </cell>
          <cell r="Z252">
            <v>1</v>
          </cell>
          <cell r="AA252" t="str">
            <v>BCH</v>
          </cell>
          <cell r="AB252" t="str">
            <v>450002361</v>
          </cell>
          <cell r="AC252" t="str">
            <v>PO#</v>
          </cell>
          <cell r="AD252" t="str">
            <v>4500084513</v>
          </cell>
          <cell r="AE252" t="str">
            <v>S/R</v>
          </cell>
          <cell r="AF252" t="str">
            <v>337</v>
          </cell>
          <cell r="AI252" t="str">
            <v>PYN</v>
          </cell>
          <cell r="AJ252" t="str">
            <v>STEEL HECTOR &amp; DAVIS</v>
          </cell>
          <cell r="AK252" t="str">
            <v>VND</v>
          </cell>
          <cell r="AL252" t="str">
            <v>590702089</v>
          </cell>
          <cell r="AM252" t="str">
            <v>FAC</v>
          </cell>
          <cell r="AN252" t="str">
            <v>000</v>
          </cell>
          <cell r="AQ252" t="str">
            <v>NVD</v>
          </cell>
          <cell r="AR252" t="str">
            <v>2002-12-</v>
          </cell>
          <cell r="AU252" t="str">
            <v>00000000000000290525STEEL HECTOR &amp; DAVIS5000003724</v>
          </cell>
          <cell r="AV252" t="str">
            <v>WF-BATCH</v>
          </cell>
          <cell r="AW252" t="str">
            <v>000</v>
          </cell>
          <cell r="AX252" t="str">
            <v>00</v>
          </cell>
          <cell r="AY252" t="str">
            <v>0</v>
          </cell>
          <cell r="AZ252" t="str">
            <v>FPL Fibernet</v>
          </cell>
        </row>
        <row r="253">
          <cell r="A253" t="str">
            <v>107100</v>
          </cell>
          <cell r="B253" t="str">
            <v>0306</v>
          </cell>
          <cell r="C253" t="str">
            <v>06001</v>
          </cell>
          <cell r="D253" t="str">
            <v>0FIBER</v>
          </cell>
          <cell r="E253" t="str">
            <v>306000</v>
          </cell>
          <cell r="F253" t="str">
            <v>0691</v>
          </cell>
          <cell r="G253" t="str">
            <v>52450</v>
          </cell>
          <cell r="H253" t="str">
            <v>A</v>
          </cell>
          <cell r="I253" t="str">
            <v>00000041</v>
          </cell>
          <cell r="J253">
            <v>60</v>
          </cell>
          <cell r="K253">
            <v>306</v>
          </cell>
          <cell r="L253">
            <v>6077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 t="str">
            <v>0691</v>
          </cell>
          <cell r="R253" t="str">
            <v>52450</v>
          </cell>
          <cell r="S253" t="str">
            <v>200212</v>
          </cell>
          <cell r="T253" t="str">
            <v>SA01</v>
          </cell>
          <cell r="U253">
            <v>30.52</v>
          </cell>
          <cell r="W253">
            <v>0</v>
          </cell>
          <cell r="Y253">
            <v>0</v>
          </cell>
          <cell r="Z253">
            <v>0</v>
          </cell>
          <cell r="AA253" t="str">
            <v>BCH</v>
          </cell>
          <cell r="AB253" t="str">
            <v>450002361</v>
          </cell>
          <cell r="AC253" t="str">
            <v>PO#</v>
          </cell>
          <cell r="AE253" t="str">
            <v>S/R</v>
          </cell>
          <cell r="AI253" t="str">
            <v>PYN</v>
          </cell>
          <cell r="AJ253" t="str">
            <v>DARBY PEELE BOWDOIN PAYNE</v>
          </cell>
          <cell r="AK253" t="str">
            <v>VND</v>
          </cell>
          <cell r="AL253" t="str">
            <v>592135453</v>
          </cell>
          <cell r="AM253" t="str">
            <v>FAC</v>
          </cell>
          <cell r="AN253" t="str">
            <v>000</v>
          </cell>
          <cell r="AQ253" t="str">
            <v>NVD</v>
          </cell>
          <cell r="AR253" t="str">
            <v>2002-12-</v>
          </cell>
          <cell r="AU253" t="str">
            <v>FPL MATTER 42892    DARBY PEELE BOWDOIN 1900003488</v>
          </cell>
          <cell r="AV253" t="str">
            <v>WF-BATCH</v>
          </cell>
          <cell r="AW253" t="str">
            <v>000</v>
          </cell>
          <cell r="AX253" t="str">
            <v>00</v>
          </cell>
          <cell r="AY253" t="str">
            <v>0</v>
          </cell>
          <cell r="AZ253" t="str">
            <v>FPL Fibernet</v>
          </cell>
        </row>
        <row r="254">
          <cell r="A254" t="str">
            <v>107100</v>
          </cell>
          <cell r="B254" t="str">
            <v>0306</v>
          </cell>
          <cell r="C254" t="str">
            <v>06001</v>
          </cell>
          <cell r="D254" t="str">
            <v>0FIBER</v>
          </cell>
          <cell r="E254" t="str">
            <v>306000</v>
          </cell>
          <cell r="F254" t="str">
            <v>0691</v>
          </cell>
          <cell r="G254" t="str">
            <v>52450</v>
          </cell>
          <cell r="H254" t="str">
            <v>A</v>
          </cell>
          <cell r="I254" t="str">
            <v>00000041</v>
          </cell>
          <cell r="J254">
            <v>60</v>
          </cell>
          <cell r="K254">
            <v>306</v>
          </cell>
          <cell r="L254">
            <v>6077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 t="str">
            <v>0691</v>
          </cell>
          <cell r="R254" t="str">
            <v>52450</v>
          </cell>
          <cell r="S254" t="str">
            <v>200212</v>
          </cell>
          <cell r="T254" t="str">
            <v>SA01</v>
          </cell>
          <cell r="U254">
            <v>80.42</v>
          </cell>
          <cell r="W254">
            <v>0</v>
          </cell>
          <cell r="Y254">
            <v>0</v>
          </cell>
          <cell r="Z254">
            <v>0</v>
          </cell>
          <cell r="AA254" t="str">
            <v>BCH</v>
          </cell>
          <cell r="AB254" t="str">
            <v>450002346</v>
          </cell>
          <cell r="AC254" t="str">
            <v>PO#</v>
          </cell>
          <cell r="AE254" t="str">
            <v>S/R</v>
          </cell>
          <cell r="AI254" t="str">
            <v>PYN</v>
          </cell>
          <cell r="AJ254" t="str">
            <v>DARBY PEELE BOWDOIN PAYNE</v>
          </cell>
          <cell r="AK254" t="str">
            <v>VND</v>
          </cell>
          <cell r="AL254" t="str">
            <v>592135453</v>
          </cell>
          <cell r="AM254" t="str">
            <v>FAC</v>
          </cell>
          <cell r="AN254" t="str">
            <v>000</v>
          </cell>
          <cell r="AQ254" t="str">
            <v>NVD</v>
          </cell>
          <cell r="AR254" t="str">
            <v>2002-11-</v>
          </cell>
          <cell r="AU254" t="str">
            <v>MATTER# 42892       DARBY PEELE BOWDOIN 1900003305</v>
          </cell>
          <cell r="AV254" t="str">
            <v>WF-BATCH</v>
          </cell>
          <cell r="AW254" t="str">
            <v>000</v>
          </cell>
          <cell r="AX254" t="str">
            <v>00</v>
          </cell>
          <cell r="AY254" t="str">
            <v>0</v>
          </cell>
          <cell r="AZ254" t="str">
            <v>FPL Fibernet</v>
          </cell>
        </row>
        <row r="255">
          <cell r="A255" t="str">
            <v>107100</v>
          </cell>
          <cell r="B255" t="str">
            <v>0306</v>
          </cell>
          <cell r="C255" t="str">
            <v>06001</v>
          </cell>
          <cell r="D255" t="str">
            <v>0FIBER</v>
          </cell>
          <cell r="E255" t="str">
            <v>306000</v>
          </cell>
          <cell r="F255" t="str">
            <v>0691</v>
          </cell>
          <cell r="G255" t="str">
            <v>52450</v>
          </cell>
          <cell r="H255" t="str">
            <v>A</v>
          </cell>
          <cell r="I255" t="str">
            <v>00000041</v>
          </cell>
          <cell r="J255">
            <v>60</v>
          </cell>
          <cell r="K255">
            <v>306</v>
          </cell>
          <cell r="L255">
            <v>6077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 t="str">
            <v>0691</v>
          </cell>
          <cell r="R255" t="str">
            <v>52450</v>
          </cell>
          <cell r="S255" t="str">
            <v>200212</v>
          </cell>
          <cell r="T255" t="str">
            <v>SA01</v>
          </cell>
          <cell r="U255">
            <v>-0.13</v>
          </cell>
          <cell r="W255">
            <v>0</v>
          </cell>
          <cell r="Y255">
            <v>0</v>
          </cell>
          <cell r="Z255">
            <v>-1</v>
          </cell>
          <cell r="AA255" t="str">
            <v>BCH</v>
          </cell>
          <cell r="AB255" t="str">
            <v>450002337</v>
          </cell>
          <cell r="AC255" t="str">
            <v>PO#</v>
          </cell>
          <cell r="AD255" t="str">
            <v>4500084513</v>
          </cell>
          <cell r="AE255" t="str">
            <v>S/R</v>
          </cell>
          <cell r="AF255" t="str">
            <v>337</v>
          </cell>
          <cell r="AI255" t="str">
            <v>PYN</v>
          </cell>
          <cell r="AJ255" t="str">
            <v>STEEL HECTOR &amp; DAVIS</v>
          </cell>
          <cell r="AK255" t="str">
            <v>VND</v>
          </cell>
          <cell r="AL255" t="str">
            <v>590702089</v>
          </cell>
          <cell r="AM255" t="str">
            <v>FAC</v>
          </cell>
          <cell r="AN255" t="str">
            <v>000</v>
          </cell>
          <cell r="AQ255" t="str">
            <v>NVD</v>
          </cell>
          <cell r="AR255" t="str">
            <v>2002-10-</v>
          </cell>
          <cell r="AU255" t="str">
            <v>STEEL HECTOR &amp; DAVISSTEEL HECTOR &amp; DAVIS0015279958</v>
          </cell>
          <cell r="AV255" t="str">
            <v>AXR0JK3</v>
          </cell>
          <cell r="AW255" t="str">
            <v>000</v>
          </cell>
          <cell r="AX255" t="str">
            <v>00</v>
          </cell>
          <cell r="AY255" t="str">
            <v>0</v>
          </cell>
          <cell r="AZ255" t="str">
            <v>FPL Fibernet</v>
          </cell>
        </row>
        <row r="256">
          <cell r="A256" t="str">
            <v>107100</v>
          </cell>
          <cell r="B256" t="str">
            <v>0306</v>
          </cell>
          <cell r="C256" t="str">
            <v>06001</v>
          </cell>
          <cell r="D256" t="str">
            <v>0FIBER</v>
          </cell>
          <cell r="E256" t="str">
            <v>306000</v>
          </cell>
          <cell r="F256" t="str">
            <v>0691</v>
          </cell>
          <cell r="G256" t="str">
            <v>65000</v>
          </cell>
          <cell r="H256" t="str">
            <v>A</v>
          </cell>
          <cell r="I256" t="str">
            <v>00000041</v>
          </cell>
          <cell r="J256">
            <v>60</v>
          </cell>
          <cell r="K256">
            <v>306</v>
          </cell>
          <cell r="L256">
            <v>6077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 t="str">
            <v>0691</v>
          </cell>
          <cell r="R256" t="str">
            <v>65000</v>
          </cell>
          <cell r="S256" t="str">
            <v>200212</v>
          </cell>
          <cell r="T256" t="str">
            <v>CA01</v>
          </cell>
          <cell r="U256">
            <v>9261.9</v>
          </cell>
          <cell r="V256" t="str">
            <v>LDB</v>
          </cell>
          <cell r="W256">
            <v>0</v>
          </cell>
          <cell r="Y256">
            <v>0</v>
          </cell>
          <cell r="Z256">
            <v>0</v>
          </cell>
          <cell r="AA256" t="str">
            <v>BCH</v>
          </cell>
          <cell r="AB256" t="str">
            <v>0031</v>
          </cell>
          <cell r="AC256" t="str">
            <v>WKS</v>
          </cell>
          <cell r="AE256" t="str">
            <v>JV#</v>
          </cell>
          <cell r="AF256" t="str">
            <v>1231</v>
          </cell>
          <cell r="AG256" t="str">
            <v>FRN</v>
          </cell>
          <cell r="AH256" t="str">
            <v>6077</v>
          </cell>
          <cell r="AI256" t="str">
            <v>RP#</v>
          </cell>
          <cell r="AJ256" t="str">
            <v>000</v>
          </cell>
          <cell r="AK256" t="str">
            <v>CTL</v>
          </cell>
          <cell r="AM256" t="str">
            <v>RF#</v>
          </cell>
          <cell r="AU256" t="str">
            <v>ACCRUE BOIES, SCHILLER</v>
          </cell>
          <cell r="AZ256" t="str">
            <v>FPL Fibernet</v>
          </cell>
        </row>
        <row r="257">
          <cell r="A257" t="str">
            <v>107100</v>
          </cell>
          <cell r="B257" t="str">
            <v>0382</v>
          </cell>
          <cell r="C257" t="str">
            <v>06001</v>
          </cell>
          <cell r="D257" t="str">
            <v>0OTHER</v>
          </cell>
          <cell r="E257" t="str">
            <v>382000</v>
          </cell>
          <cell r="F257" t="str">
            <v>0803</v>
          </cell>
          <cell r="G257" t="str">
            <v>36000</v>
          </cell>
          <cell r="H257" t="str">
            <v>A</v>
          </cell>
          <cell r="I257" t="str">
            <v>00000041</v>
          </cell>
          <cell r="J257">
            <v>68</v>
          </cell>
          <cell r="K257">
            <v>382</v>
          </cell>
          <cell r="L257">
            <v>6077</v>
          </cell>
          <cell r="M257">
            <v>107</v>
          </cell>
          <cell r="N257">
            <v>10</v>
          </cell>
          <cell r="O257">
            <v>0</v>
          </cell>
          <cell r="P257">
            <v>107.1</v>
          </cell>
          <cell r="Q257" t="str">
            <v>0803</v>
          </cell>
          <cell r="R257" t="str">
            <v>36000</v>
          </cell>
          <cell r="S257" t="str">
            <v>200212</v>
          </cell>
          <cell r="T257" t="str">
            <v>PY42</v>
          </cell>
          <cell r="U257">
            <v>201.95</v>
          </cell>
          <cell r="V257" t="str">
            <v>LDB</v>
          </cell>
          <cell r="W257">
            <v>0</v>
          </cell>
          <cell r="X257" t="str">
            <v>SHR</v>
          </cell>
          <cell r="Y257">
            <v>4</v>
          </cell>
          <cell r="Z257">
            <v>4</v>
          </cell>
          <cell r="AA257" t="str">
            <v>PYP</v>
          </cell>
          <cell r="AB257" t="str">
            <v xml:space="preserve"> 0000026</v>
          </cell>
          <cell r="AC257" t="str">
            <v>PYL</v>
          </cell>
          <cell r="AD257" t="str">
            <v>004399</v>
          </cell>
          <cell r="AE257" t="str">
            <v>EMP</v>
          </cell>
          <cell r="AF257" t="str">
            <v>40663</v>
          </cell>
          <cell r="AG257" t="str">
            <v>JUL</v>
          </cell>
          <cell r="AH257" t="str">
            <v xml:space="preserve"> 000.00</v>
          </cell>
          <cell r="AI257" t="str">
            <v>BCH</v>
          </cell>
          <cell r="AJ257" t="str">
            <v>500</v>
          </cell>
          <cell r="AK257" t="str">
            <v>CLS</v>
          </cell>
          <cell r="AL257" t="str">
            <v>1RB8</v>
          </cell>
          <cell r="AM257" t="str">
            <v>DTA</v>
          </cell>
          <cell r="AN257" t="str">
            <v xml:space="preserve"> 00000000000.00</v>
          </cell>
          <cell r="AO257" t="str">
            <v>DTH</v>
          </cell>
          <cell r="AP257" t="str">
            <v xml:space="preserve"> 00000000000.00</v>
          </cell>
          <cell r="AV257" t="str">
            <v>000000000</v>
          </cell>
          <cell r="AW257" t="str">
            <v>000</v>
          </cell>
          <cell r="AX257" t="str">
            <v>00</v>
          </cell>
          <cell r="AY257" t="str">
            <v>0</v>
          </cell>
          <cell r="AZ257" t="str">
            <v>FPL Fibernet</v>
          </cell>
        </row>
        <row r="258">
          <cell r="A258" t="str">
            <v>107100</v>
          </cell>
          <cell r="B258" t="str">
            <v>0382</v>
          </cell>
          <cell r="C258" t="str">
            <v>06001</v>
          </cell>
          <cell r="D258" t="str">
            <v>0OTHER</v>
          </cell>
          <cell r="E258" t="str">
            <v>382000</v>
          </cell>
          <cell r="F258" t="str">
            <v>0803</v>
          </cell>
          <cell r="G258" t="str">
            <v>36000</v>
          </cell>
          <cell r="H258" t="str">
            <v>A</v>
          </cell>
          <cell r="I258" t="str">
            <v>00000041</v>
          </cell>
          <cell r="J258">
            <v>68</v>
          </cell>
          <cell r="K258">
            <v>382</v>
          </cell>
          <cell r="L258">
            <v>6077</v>
          </cell>
          <cell r="M258">
            <v>107</v>
          </cell>
          <cell r="N258">
            <v>10</v>
          </cell>
          <cell r="O258">
            <v>0</v>
          </cell>
          <cell r="P258">
            <v>107.1</v>
          </cell>
          <cell r="Q258" t="str">
            <v>0803</v>
          </cell>
          <cell r="R258" t="str">
            <v>36000</v>
          </cell>
          <cell r="S258" t="str">
            <v>200212</v>
          </cell>
          <cell r="T258" t="str">
            <v>PY42</v>
          </cell>
          <cell r="U258">
            <v>807.8</v>
          </cell>
          <cell r="V258" t="str">
            <v>LDB</v>
          </cell>
          <cell r="W258">
            <v>0</v>
          </cell>
          <cell r="X258" t="str">
            <v>SHR</v>
          </cell>
          <cell r="Y258">
            <v>16</v>
          </cell>
          <cell r="Z258">
            <v>16</v>
          </cell>
          <cell r="AA258" t="str">
            <v>PYP</v>
          </cell>
          <cell r="AB258" t="str">
            <v xml:space="preserve"> 0000025</v>
          </cell>
          <cell r="AC258" t="str">
            <v>PYL</v>
          </cell>
          <cell r="AD258" t="str">
            <v>004399</v>
          </cell>
          <cell r="AE258" t="str">
            <v>EMP</v>
          </cell>
          <cell r="AF258" t="str">
            <v>40663</v>
          </cell>
          <cell r="AG258" t="str">
            <v>JUL</v>
          </cell>
          <cell r="AH258" t="str">
            <v xml:space="preserve"> 000.00</v>
          </cell>
          <cell r="AI258" t="str">
            <v>BCH</v>
          </cell>
          <cell r="AJ258" t="str">
            <v>500</v>
          </cell>
          <cell r="AK258" t="str">
            <v>CLS</v>
          </cell>
          <cell r="AL258" t="str">
            <v>1RB8</v>
          </cell>
          <cell r="AM258" t="str">
            <v>DTA</v>
          </cell>
          <cell r="AN258" t="str">
            <v xml:space="preserve"> 00000000000.00</v>
          </cell>
          <cell r="AO258" t="str">
            <v>DTH</v>
          </cell>
          <cell r="AP258" t="str">
            <v xml:space="preserve"> 00000000000.00</v>
          </cell>
          <cell r="AV258" t="str">
            <v>000000000</v>
          </cell>
          <cell r="AW258" t="str">
            <v>000</v>
          </cell>
          <cell r="AX258" t="str">
            <v>00</v>
          </cell>
          <cell r="AY258" t="str">
            <v>0</v>
          </cell>
          <cell r="AZ258" t="str">
            <v>FPL Fibernet</v>
          </cell>
        </row>
        <row r="259">
          <cell r="A259" t="str">
            <v>107100</v>
          </cell>
          <cell r="B259" t="str">
            <v>0312</v>
          </cell>
          <cell r="C259" t="str">
            <v>06078</v>
          </cell>
          <cell r="D259" t="str">
            <v>0FIBER</v>
          </cell>
          <cell r="E259" t="str">
            <v>312000</v>
          </cell>
          <cell r="F259" t="str">
            <v>0790</v>
          </cell>
          <cell r="G259" t="str">
            <v>65000</v>
          </cell>
          <cell r="H259" t="str">
            <v>A</v>
          </cell>
          <cell r="I259" t="str">
            <v>00000041</v>
          </cell>
          <cell r="J259">
            <v>63</v>
          </cell>
          <cell r="K259">
            <v>312</v>
          </cell>
          <cell r="L259">
            <v>6078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 t="str">
            <v>0790</v>
          </cell>
          <cell r="R259" t="str">
            <v>65000</v>
          </cell>
          <cell r="S259" t="str">
            <v>200212</v>
          </cell>
          <cell r="T259" t="str">
            <v>CA01</v>
          </cell>
          <cell r="U259">
            <v>-10000</v>
          </cell>
          <cell r="V259" t="str">
            <v>LDB</v>
          </cell>
          <cell r="W259">
            <v>0</v>
          </cell>
          <cell r="Y259">
            <v>0</v>
          </cell>
          <cell r="Z259">
            <v>0</v>
          </cell>
          <cell r="AA259" t="str">
            <v>BCH</v>
          </cell>
          <cell r="AB259" t="str">
            <v>0003</v>
          </cell>
          <cell r="AC259" t="str">
            <v>WKS</v>
          </cell>
          <cell r="AE259" t="str">
            <v>JV#</v>
          </cell>
          <cell r="AF259" t="str">
            <v>1232</v>
          </cell>
          <cell r="AG259" t="str">
            <v>FRN</v>
          </cell>
          <cell r="AH259" t="str">
            <v>6078</v>
          </cell>
          <cell r="AI259" t="str">
            <v>RP#</v>
          </cell>
          <cell r="AJ259" t="str">
            <v>000</v>
          </cell>
          <cell r="AK259" t="str">
            <v>CTL</v>
          </cell>
          <cell r="AM259" t="str">
            <v>RF#</v>
          </cell>
          <cell r="AU259" t="str">
            <v>AC-REV ACCRUAL OF OCT 02 CAPITA</v>
          </cell>
          <cell r="AZ259" t="str">
            <v>FPL Fibernet</v>
          </cell>
        </row>
        <row r="260">
          <cell r="A260" t="str">
            <v>107100</v>
          </cell>
          <cell r="B260" t="str">
            <v>0312</v>
          </cell>
          <cell r="C260" t="str">
            <v>06078</v>
          </cell>
          <cell r="D260" t="str">
            <v>0FIBER</v>
          </cell>
          <cell r="E260" t="str">
            <v>312000</v>
          </cell>
          <cell r="F260" t="str">
            <v>0803</v>
          </cell>
          <cell r="G260" t="str">
            <v>36000</v>
          </cell>
          <cell r="H260" t="str">
            <v>A</v>
          </cell>
          <cell r="I260" t="str">
            <v>00000041</v>
          </cell>
          <cell r="J260">
            <v>63</v>
          </cell>
          <cell r="K260">
            <v>312</v>
          </cell>
          <cell r="L260">
            <v>6078</v>
          </cell>
          <cell r="M260">
            <v>0</v>
          </cell>
          <cell r="N260">
            <v>0</v>
          </cell>
          <cell r="O260">
            <v>1</v>
          </cell>
          <cell r="P260">
            <v>1E-3</v>
          </cell>
          <cell r="Q260" t="str">
            <v>0803</v>
          </cell>
          <cell r="R260" t="str">
            <v>36000</v>
          </cell>
          <cell r="S260" t="str">
            <v>200212</v>
          </cell>
          <cell r="T260" t="str">
            <v>PY42</v>
          </cell>
          <cell r="U260">
            <v>37.81</v>
          </cell>
          <cell r="V260" t="str">
            <v>LDB</v>
          </cell>
          <cell r="W260">
            <v>0</v>
          </cell>
          <cell r="X260" t="str">
            <v>SHR</v>
          </cell>
          <cell r="Y260">
            <v>1</v>
          </cell>
          <cell r="Z260">
            <v>1</v>
          </cell>
          <cell r="AA260" t="str">
            <v>PYP</v>
          </cell>
          <cell r="AB260" t="str">
            <v xml:space="preserve"> 0000025</v>
          </cell>
          <cell r="AC260" t="str">
            <v>PYL</v>
          </cell>
          <cell r="AD260" t="str">
            <v>004399</v>
          </cell>
          <cell r="AE260" t="str">
            <v>EMP</v>
          </cell>
          <cell r="AF260" t="str">
            <v>80814</v>
          </cell>
          <cell r="AG260" t="str">
            <v>JUL</v>
          </cell>
          <cell r="AH260" t="str">
            <v xml:space="preserve"> 000.00</v>
          </cell>
          <cell r="AI260" t="str">
            <v>BCH</v>
          </cell>
          <cell r="AJ260" t="str">
            <v>500</v>
          </cell>
          <cell r="AK260" t="str">
            <v>CLS</v>
          </cell>
          <cell r="AL260" t="str">
            <v>R437</v>
          </cell>
          <cell r="AM260" t="str">
            <v>DTA</v>
          </cell>
          <cell r="AN260" t="str">
            <v xml:space="preserve"> 00000000000.00</v>
          </cell>
          <cell r="AO260" t="str">
            <v>DTH</v>
          </cell>
          <cell r="AP260" t="str">
            <v xml:space="preserve"> 00000000000.00</v>
          </cell>
          <cell r="AV260" t="str">
            <v>000000000</v>
          </cell>
          <cell r="AW260" t="str">
            <v>000</v>
          </cell>
          <cell r="AX260" t="str">
            <v>00</v>
          </cell>
          <cell r="AY260" t="str">
            <v>0</v>
          </cell>
          <cell r="AZ260" t="str">
            <v>FPL Fibernet</v>
          </cell>
        </row>
        <row r="261">
          <cell r="A261" t="str">
            <v>107100</v>
          </cell>
          <cell r="B261" t="str">
            <v>0312</v>
          </cell>
          <cell r="C261" t="str">
            <v>06078</v>
          </cell>
          <cell r="D261" t="str">
            <v>0FIBER</v>
          </cell>
          <cell r="E261" t="str">
            <v>312000</v>
          </cell>
          <cell r="F261" t="str">
            <v>0813</v>
          </cell>
          <cell r="G261" t="str">
            <v>51450</v>
          </cell>
          <cell r="H261" t="str">
            <v>A</v>
          </cell>
          <cell r="I261" t="str">
            <v>00000041</v>
          </cell>
          <cell r="J261">
            <v>63</v>
          </cell>
          <cell r="K261">
            <v>312</v>
          </cell>
          <cell r="L261">
            <v>6078</v>
          </cell>
          <cell r="M261">
            <v>0</v>
          </cell>
          <cell r="N261">
            <v>0</v>
          </cell>
          <cell r="O261">
            <v>1</v>
          </cell>
          <cell r="P261">
            <v>1E-3</v>
          </cell>
          <cell r="Q261" t="str">
            <v>0813</v>
          </cell>
          <cell r="R261" t="str">
            <v>51450</v>
          </cell>
          <cell r="S261" t="str">
            <v>200212</v>
          </cell>
          <cell r="T261" t="str">
            <v>SA01</v>
          </cell>
          <cell r="U261">
            <v>1845</v>
          </cell>
          <cell r="W261">
            <v>0</v>
          </cell>
          <cell r="Y261">
            <v>0</v>
          </cell>
          <cell r="Z261">
            <v>1</v>
          </cell>
          <cell r="AA261" t="str">
            <v>BCH</v>
          </cell>
          <cell r="AB261" t="str">
            <v>450002354</v>
          </cell>
          <cell r="AC261" t="str">
            <v>PO#</v>
          </cell>
          <cell r="AD261" t="str">
            <v>4500054250</v>
          </cell>
          <cell r="AE261" t="str">
            <v>S/R</v>
          </cell>
          <cell r="AF261" t="str">
            <v>337</v>
          </cell>
          <cell r="AI261" t="str">
            <v>PYN</v>
          </cell>
          <cell r="AJ261" t="str">
            <v>K NEX INC</v>
          </cell>
          <cell r="AK261" t="str">
            <v>VND</v>
          </cell>
          <cell r="AL261" t="str">
            <v>593648022</v>
          </cell>
          <cell r="AM261" t="str">
            <v>FAC</v>
          </cell>
          <cell r="AN261" t="str">
            <v>000</v>
          </cell>
          <cell r="AQ261" t="str">
            <v>NVD</v>
          </cell>
          <cell r="AR261" t="str">
            <v>2002-12-</v>
          </cell>
          <cell r="AU261" t="str">
            <v>INVOICE# 1114       K NEX INC           5000003655</v>
          </cell>
          <cell r="AV261" t="str">
            <v>WF-BATCH</v>
          </cell>
          <cell r="AW261" t="str">
            <v>000</v>
          </cell>
          <cell r="AX261" t="str">
            <v>00</v>
          </cell>
          <cell r="AY261" t="str">
            <v>0</v>
          </cell>
          <cell r="AZ261" t="str">
            <v>FPL Fibernet</v>
          </cell>
        </row>
        <row r="262">
          <cell r="A262" t="str">
            <v>107100</v>
          </cell>
          <cell r="B262" t="str">
            <v>0312</v>
          </cell>
          <cell r="C262" t="str">
            <v>06078</v>
          </cell>
          <cell r="D262" t="str">
            <v>0FIBER</v>
          </cell>
          <cell r="E262" t="str">
            <v>312000</v>
          </cell>
          <cell r="F262" t="str">
            <v>0813</v>
          </cell>
          <cell r="G262" t="str">
            <v>51450</v>
          </cell>
          <cell r="H262" t="str">
            <v>A</v>
          </cell>
          <cell r="I262" t="str">
            <v>00000041</v>
          </cell>
          <cell r="J262">
            <v>63</v>
          </cell>
          <cell r="K262">
            <v>312</v>
          </cell>
          <cell r="L262">
            <v>6078</v>
          </cell>
          <cell r="M262">
            <v>0</v>
          </cell>
          <cell r="N262">
            <v>0</v>
          </cell>
          <cell r="O262">
            <v>1</v>
          </cell>
          <cell r="P262">
            <v>1E-3</v>
          </cell>
          <cell r="Q262" t="str">
            <v>0813</v>
          </cell>
          <cell r="R262" t="str">
            <v>51450</v>
          </cell>
          <cell r="S262" t="str">
            <v>200212</v>
          </cell>
          <cell r="T262" t="str">
            <v>SA01</v>
          </cell>
          <cell r="U262">
            <v>3280</v>
          </cell>
          <cell r="W262">
            <v>0</v>
          </cell>
          <cell r="Y262">
            <v>0</v>
          </cell>
          <cell r="Z262">
            <v>1</v>
          </cell>
          <cell r="AA262" t="str">
            <v>BCH</v>
          </cell>
          <cell r="AB262" t="str">
            <v>450002354</v>
          </cell>
          <cell r="AC262" t="str">
            <v>PO#</v>
          </cell>
          <cell r="AD262" t="str">
            <v>4500054250</v>
          </cell>
          <cell r="AE262" t="str">
            <v>S/R</v>
          </cell>
          <cell r="AF262" t="str">
            <v>337</v>
          </cell>
          <cell r="AI262" t="str">
            <v>PYN</v>
          </cell>
          <cell r="AJ262" t="str">
            <v>K NEX INC</v>
          </cell>
          <cell r="AK262" t="str">
            <v>VND</v>
          </cell>
          <cell r="AL262" t="str">
            <v>593648022</v>
          </cell>
          <cell r="AM262" t="str">
            <v>FAC</v>
          </cell>
          <cell r="AN262" t="str">
            <v>000</v>
          </cell>
          <cell r="AQ262" t="str">
            <v>NVD</v>
          </cell>
          <cell r="AR262" t="str">
            <v>2002-12-</v>
          </cell>
          <cell r="AU262" t="str">
            <v>INVOICE# 1115       K NEX INC           5000003656</v>
          </cell>
          <cell r="AV262" t="str">
            <v>WF-BATCH</v>
          </cell>
          <cell r="AW262" t="str">
            <v>000</v>
          </cell>
          <cell r="AX262" t="str">
            <v>00</v>
          </cell>
          <cell r="AY262" t="str">
            <v>0</v>
          </cell>
          <cell r="AZ262" t="str">
            <v>FPL Fibernet</v>
          </cell>
        </row>
        <row r="263">
          <cell r="A263" t="str">
            <v>107100</v>
          </cell>
          <cell r="L263">
            <v>6078</v>
          </cell>
          <cell r="S263" t="str">
            <v>200212</v>
          </cell>
          <cell r="U263">
            <v>-5740</v>
          </cell>
        </row>
        <row r="264">
          <cell r="A264" t="str">
            <v>107100</v>
          </cell>
          <cell r="L264">
            <v>6078</v>
          </cell>
          <cell r="S264" t="str">
            <v>200212</v>
          </cell>
          <cell r="U264">
            <v>-100.61</v>
          </cell>
        </row>
        <row r="265">
          <cell r="A265">
            <v>107100</v>
          </cell>
          <cell r="L265">
            <v>6078</v>
          </cell>
          <cell r="S265" t="str">
            <v>200212</v>
          </cell>
          <cell r="U265">
            <v>16680.66</v>
          </cell>
        </row>
        <row r="266">
          <cell r="A266" t="str">
            <v>107100</v>
          </cell>
          <cell r="B266" t="str">
            <v>0312</v>
          </cell>
          <cell r="C266" t="str">
            <v>06600</v>
          </cell>
          <cell r="D266" t="str">
            <v>0FIBER</v>
          </cell>
          <cell r="E266" t="str">
            <v>312000</v>
          </cell>
          <cell r="F266" t="str">
            <v>0662</v>
          </cell>
          <cell r="G266" t="str">
            <v>65000</v>
          </cell>
          <cell r="H266" t="str">
            <v>A</v>
          </cell>
          <cell r="I266" t="str">
            <v>00000041</v>
          </cell>
          <cell r="J266">
            <v>63</v>
          </cell>
          <cell r="K266">
            <v>312</v>
          </cell>
          <cell r="L266">
            <v>6081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 t="str">
            <v>0662</v>
          </cell>
          <cell r="R266" t="str">
            <v>65000</v>
          </cell>
          <cell r="S266" t="str">
            <v>200212</v>
          </cell>
          <cell r="T266" t="str">
            <v>CA01</v>
          </cell>
          <cell r="U266">
            <v>999.9</v>
          </cell>
          <cell r="V266" t="str">
            <v>LDB</v>
          </cell>
          <cell r="W266">
            <v>0</v>
          </cell>
          <cell r="Y266">
            <v>0</v>
          </cell>
          <cell r="Z266">
            <v>0</v>
          </cell>
          <cell r="AA266" t="str">
            <v>BCH</v>
          </cell>
          <cell r="AB266" t="str">
            <v>0055</v>
          </cell>
          <cell r="AC266" t="str">
            <v>WKS</v>
          </cell>
          <cell r="AE266" t="str">
            <v>JV#</v>
          </cell>
          <cell r="AF266" t="str">
            <v>1232</v>
          </cell>
          <cell r="AG266" t="str">
            <v>FRN</v>
          </cell>
          <cell r="AH266" t="str">
            <v>6081</v>
          </cell>
          <cell r="AI266" t="str">
            <v>RP#</v>
          </cell>
          <cell r="AJ266" t="str">
            <v>000</v>
          </cell>
          <cell r="AK266" t="str">
            <v>CTL</v>
          </cell>
          <cell r="AM266" t="str">
            <v>RF#</v>
          </cell>
          <cell r="AU266" t="str">
            <v>GREGORY ELECTRIC</v>
          </cell>
          <cell r="AZ266" t="str">
            <v>FPL Fibernet</v>
          </cell>
        </row>
        <row r="267">
          <cell r="A267" t="str">
            <v>107100</v>
          </cell>
          <cell r="B267" t="str">
            <v>0312</v>
          </cell>
          <cell r="C267" t="str">
            <v>06600</v>
          </cell>
          <cell r="D267" t="str">
            <v>0FIBER</v>
          </cell>
          <cell r="E267" t="str">
            <v>312000</v>
          </cell>
          <cell r="F267" t="str">
            <v>0662</v>
          </cell>
          <cell r="G267" t="str">
            <v>51450</v>
          </cell>
          <cell r="H267" t="str">
            <v>A</v>
          </cell>
          <cell r="I267" t="str">
            <v>00000041</v>
          </cell>
          <cell r="J267">
            <v>60</v>
          </cell>
          <cell r="K267">
            <v>312</v>
          </cell>
          <cell r="L267">
            <v>6082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0662</v>
          </cell>
          <cell r="R267" t="str">
            <v>51450</v>
          </cell>
          <cell r="S267" t="str">
            <v>200212</v>
          </cell>
          <cell r="T267" t="str">
            <v>SA01</v>
          </cell>
          <cell r="U267">
            <v>6150</v>
          </cell>
          <cell r="W267">
            <v>0</v>
          </cell>
          <cell r="Y267">
            <v>0</v>
          </cell>
          <cell r="Z267">
            <v>1</v>
          </cell>
          <cell r="AA267" t="str">
            <v>BCH</v>
          </cell>
          <cell r="AB267" t="str">
            <v>450002361</v>
          </cell>
          <cell r="AC267" t="str">
            <v>PO#</v>
          </cell>
          <cell r="AD267" t="str">
            <v>4500054250</v>
          </cell>
          <cell r="AE267" t="str">
            <v>S/R</v>
          </cell>
          <cell r="AF267" t="str">
            <v>337</v>
          </cell>
          <cell r="AI267" t="str">
            <v>PYN</v>
          </cell>
          <cell r="AJ267" t="str">
            <v>K NEX INC</v>
          </cell>
          <cell r="AK267" t="str">
            <v>VND</v>
          </cell>
          <cell r="AL267" t="str">
            <v>593648022</v>
          </cell>
          <cell r="AM267" t="str">
            <v>FAC</v>
          </cell>
          <cell r="AN267" t="str">
            <v>000</v>
          </cell>
          <cell r="AQ267" t="str">
            <v>NVD</v>
          </cell>
          <cell r="AR267" t="str">
            <v>2002-12-</v>
          </cell>
          <cell r="AU267" t="str">
            <v>INVOICE# 1118       K NEX INC           5000003718</v>
          </cell>
          <cell r="AV267" t="str">
            <v>WF-BATCH</v>
          </cell>
          <cell r="AW267" t="str">
            <v>000</v>
          </cell>
          <cell r="AX267" t="str">
            <v>00</v>
          </cell>
          <cell r="AY267" t="str">
            <v>0</v>
          </cell>
          <cell r="AZ267" t="str">
            <v>FPL Fibernet</v>
          </cell>
        </row>
        <row r="268">
          <cell r="A268" t="str">
            <v>107100</v>
          </cell>
          <cell r="B268" t="str">
            <v>0312</v>
          </cell>
          <cell r="C268" t="str">
            <v>06600</v>
          </cell>
          <cell r="D268" t="str">
            <v>0FIBER</v>
          </cell>
          <cell r="E268" t="str">
            <v>312000</v>
          </cell>
          <cell r="F268" t="str">
            <v>0676</v>
          </cell>
          <cell r="G268" t="str">
            <v>11450</v>
          </cell>
          <cell r="H268" t="str">
            <v>A</v>
          </cell>
          <cell r="I268" t="str">
            <v>00000041</v>
          </cell>
          <cell r="J268">
            <v>60</v>
          </cell>
          <cell r="K268">
            <v>312</v>
          </cell>
          <cell r="L268">
            <v>6082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 t="str">
            <v>0676</v>
          </cell>
          <cell r="R268" t="str">
            <v>11450</v>
          </cell>
          <cell r="S268" t="str">
            <v>200212</v>
          </cell>
          <cell r="T268" t="str">
            <v>SA01</v>
          </cell>
          <cell r="U268">
            <v>1754.19</v>
          </cell>
          <cell r="V268" t="str">
            <v>LDB</v>
          </cell>
          <cell r="W268">
            <v>0</v>
          </cell>
          <cell r="Y268">
            <v>0</v>
          </cell>
          <cell r="Z268">
            <v>2</v>
          </cell>
          <cell r="AA268" t="str">
            <v>MS#</v>
          </cell>
          <cell r="AB268" t="str">
            <v xml:space="preserve">   998000426</v>
          </cell>
          <cell r="AC268" t="str">
            <v>BCH</v>
          </cell>
          <cell r="AD268" t="str">
            <v>012622</v>
          </cell>
          <cell r="AE268" t="str">
            <v>TML</v>
          </cell>
          <cell r="AF268" t="str">
            <v>12027</v>
          </cell>
          <cell r="AG268" t="str">
            <v>SRL</v>
          </cell>
          <cell r="AH268" t="str">
            <v>0368</v>
          </cell>
          <cell r="AI268" t="str">
            <v>DLV</v>
          </cell>
          <cell r="AJ268" t="str">
            <v>000</v>
          </cell>
          <cell r="AK268" t="str">
            <v>REL</v>
          </cell>
          <cell r="AL268" t="str">
            <v>000</v>
          </cell>
          <cell r="AM268" t="str">
            <v>LN#</v>
          </cell>
          <cell r="AO268" t="str">
            <v>UOI</v>
          </cell>
          <cell r="AP268" t="str">
            <v>EA</v>
          </cell>
          <cell r="AU268" t="str">
            <v>0</v>
          </cell>
          <cell r="AW268" t="str">
            <v>000</v>
          </cell>
          <cell r="AX268" t="str">
            <v>00</v>
          </cell>
          <cell r="AY268" t="str">
            <v>0</v>
          </cell>
          <cell r="AZ268" t="str">
            <v>FPL Fibernet</v>
          </cell>
        </row>
        <row r="269">
          <cell r="A269" t="str">
            <v>107100</v>
          </cell>
          <cell r="B269" t="str">
            <v>0312</v>
          </cell>
          <cell r="C269" t="str">
            <v>06600</v>
          </cell>
          <cell r="D269" t="str">
            <v>0FIBER</v>
          </cell>
          <cell r="E269" t="str">
            <v>312000</v>
          </cell>
          <cell r="F269" t="str">
            <v>0803</v>
          </cell>
          <cell r="G269" t="str">
            <v>36000</v>
          </cell>
          <cell r="H269" t="str">
            <v>A</v>
          </cell>
          <cell r="I269" t="str">
            <v>00000041</v>
          </cell>
          <cell r="J269">
            <v>60</v>
          </cell>
          <cell r="K269">
            <v>312</v>
          </cell>
          <cell r="L269">
            <v>6082</v>
          </cell>
          <cell r="M269">
            <v>107</v>
          </cell>
          <cell r="N269">
            <v>10</v>
          </cell>
          <cell r="O269">
            <v>0</v>
          </cell>
          <cell r="P269">
            <v>107.1</v>
          </cell>
          <cell r="Q269" t="str">
            <v>0803</v>
          </cell>
          <cell r="R269" t="str">
            <v>36000</v>
          </cell>
          <cell r="S269" t="str">
            <v>200212</v>
          </cell>
          <cell r="T269" t="str">
            <v>PY42</v>
          </cell>
          <cell r="U269">
            <v>75.63</v>
          </cell>
          <cell r="V269" t="str">
            <v>LDB</v>
          </cell>
          <cell r="W269">
            <v>0</v>
          </cell>
          <cell r="X269" t="str">
            <v>SHR</v>
          </cell>
          <cell r="Y269">
            <v>2</v>
          </cell>
          <cell r="Z269">
            <v>2</v>
          </cell>
          <cell r="AA269" t="str">
            <v>PYP</v>
          </cell>
          <cell r="AB269" t="str">
            <v xml:space="preserve"> 0000026</v>
          </cell>
          <cell r="AC269" t="str">
            <v>PYL</v>
          </cell>
          <cell r="AD269" t="str">
            <v>004399</v>
          </cell>
          <cell r="AE269" t="str">
            <v>EMP</v>
          </cell>
          <cell r="AF269" t="str">
            <v>80814</v>
          </cell>
          <cell r="AG269" t="str">
            <v>JUL</v>
          </cell>
          <cell r="AH269" t="str">
            <v xml:space="preserve"> 000.00</v>
          </cell>
          <cell r="AI269" t="str">
            <v>BCH</v>
          </cell>
          <cell r="AJ269" t="str">
            <v>500</v>
          </cell>
          <cell r="AK269" t="str">
            <v>CLS</v>
          </cell>
          <cell r="AL269" t="str">
            <v>R437</v>
          </cell>
          <cell r="AM269" t="str">
            <v>DTA</v>
          </cell>
          <cell r="AN269" t="str">
            <v xml:space="preserve"> 00000000000.00</v>
          </cell>
          <cell r="AO269" t="str">
            <v>DTH</v>
          </cell>
          <cell r="AP269" t="str">
            <v xml:space="preserve"> 00000000000.00</v>
          </cell>
          <cell r="AV269" t="str">
            <v>000000000</v>
          </cell>
          <cell r="AW269" t="str">
            <v>000</v>
          </cell>
          <cell r="AX269" t="str">
            <v>00</v>
          </cell>
          <cell r="AY269" t="str">
            <v>0</v>
          </cell>
          <cell r="AZ269" t="str">
            <v>FPL Fibernet</v>
          </cell>
        </row>
        <row r="270">
          <cell r="A270" t="str">
            <v>107100</v>
          </cell>
          <cell r="B270" t="str">
            <v>0312</v>
          </cell>
          <cell r="C270" t="str">
            <v>06600</v>
          </cell>
          <cell r="D270" t="str">
            <v>0FIBER</v>
          </cell>
          <cell r="E270" t="str">
            <v>312000</v>
          </cell>
          <cell r="F270" t="str">
            <v>0803</v>
          </cell>
          <cell r="G270" t="str">
            <v>36000</v>
          </cell>
          <cell r="H270" t="str">
            <v>A</v>
          </cell>
          <cell r="I270" t="str">
            <v>00000041</v>
          </cell>
          <cell r="J270">
            <v>60</v>
          </cell>
          <cell r="K270">
            <v>312</v>
          </cell>
          <cell r="L270">
            <v>6082</v>
          </cell>
          <cell r="M270">
            <v>107</v>
          </cell>
          <cell r="N270">
            <v>10</v>
          </cell>
          <cell r="O270">
            <v>0</v>
          </cell>
          <cell r="P270">
            <v>107.1</v>
          </cell>
          <cell r="Q270" t="str">
            <v>0803</v>
          </cell>
          <cell r="R270" t="str">
            <v>36000</v>
          </cell>
          <cell r="S270" t="str">
            <v>200212</v>
          </cell>
          <cell r="T270" t="str">
            <v>PY42</v>
          </cell>
          <cell r="U270">
            <v>109.61</v>
          </cell>
          <cell r="V270" t="str">
            <v>LDB</v>
          </cell>
          <cell r="W270">
            <v>0</v>
          </cell>
          <cell r="X270" t="str">
            <v>SHR</v>
          </cell>
          <cell r="Y270">
            <v>3</v>
          </cell>
          <cell r="Z270">
            <v>3</v>
          </cell>
          <cell r="AA270" t="str">
            <v>PYP</v>
          </cell>
          <cell r="AB270" t="str">
            <v xml:space="preserve"> 0000026</v>
          </cell>
          <cell r="AC270" t="str">
            <v>PYL</v>
          </cell>
          <cell r="AD270" t="str">
            <v>004382</v>
          </cell>
          <cell r="AE270" t="str">
            <v>EMP</v>
          </cell>
          <cell r="AF270" t="str">
            <v>90017</v>
          </cell>
          <cell r="AG270" t="str">
            <v>JUL</v>
          </cell>
          <cell r="AH270" t="str">
            <v xml:space="preserve"> 000.00</v>
          </cell>
          <cell r="AI270" t="str">
            <v>BCH</v>
          </cell>
          <cell r="AJ270" t="str">
            <v>500</v>
          </cell>
          <cell r="AK270" t="str">
            <v>CLS</v>
          </cell>
          <cell r="AL270" t="str">
            <v>R449</v>
          </cell>
          <cell r="AM270" t="str">
            <v>DTA</v>
          </cell>
          <cell r="AN270" t="str">
            <v xml:space="preserve"> 00000000000.00</v>
          </cell>
          <cell r="AO270" t="str">
            <v>DTH</v>
          </cell>
          <cell r="AP270" t="str">
            <v xml:space="preserve"> 00000000000.00</v>
          </cell>
          <cell r="AV270" t="str">
            <v>000000000</v>
          </cell>
          <cell r="AW270" t="str">
            <v>000</v>
          </cell>
          <cell r="AX270" t="str">
            <v>00</v>
          </cell>
          <cell r="AY270" t="str">
            <v>0</v>
          </cell>
          <cell r="AZ270" t="str">
            <v>FPL Fibernet</v>
          </cell>
        </row>
        <row r="271">
          <cell r="A271" t="str">
            <v>107100</v>
          </cell>
          <cell r="B271" t="str">
            <v>0312</v>
          </cell>
          <cell r="C271" t="str">
            <v>06600</v>
          </cell>
          <cell r="D271" t="str">
            <v>0FIBER</v>
          </cell>
          <cell r="E271" t="str">
            <v>312000</v>
          </cell>
          <cell r="F271" t="str">
            <v>0803</v>
          </cell>
          <cell r="G271" t="str">
            <v>36000</v>
          </cell>
          <cell r="H271" t="str">
            <v>A</v>
          </cell>
          <cell r="I271" t="str">
            <v>00000041</v>
          </cell>
          <cell r="J271">
            <v>60</v>
          </cell>
          <cell r="K271">
            <v>312</v>
          </cell>
          <cell r="L271">
            <v>6082</v>
          </cell>
          <cell r="M271">
            <v>107</v>
          </cell>
          <cell r="N271">
            <v>10</v>
          </cell>
          <cell r="O271">
            <v>0</v>
          </cell>
          <cell r="P271">
            <v>107.1</v>
          </cell>
          <cell r="Q271" t="str">
            <v>0803</v>
          </cell>
          <cell r="R271" t="str">
            <v>36000</v>
          </cell>
          <cell r="S271" t="str">
            <v>200212</v>
          </cell>
          <cell r="T271" t="str">
            <v>PY42</v>
          </cell>
          <cell r="U271">
            <v>146.15</v>
          </cell>
          <cell r="V271" t="str">
            <v>LDB</v>
          </cell>
          <cell r="W271">
            <v>0</v>
          </cell>
          <cell r="X271" t="str">
            <v>SHR</v>
          </cell>
          <cell r="Y271">
            <v>4</v>
          </cell>
          <cell r="Z271">
            <v>4</v>
          </cell>
          <cell r="AA271" t="str">
            <v>PYP</v>
          </cell>
          <cell r="AB271" t="str">
            <v xml:space="preserve"> 0000025</v>
          </cell>
          <cell r="AC271" t="str">
            <v>PYL</v>
          </cell>
          <cell r="AD271" t="str">
            <v>004382</v>
          </cell>
          <cell r="AE271" t="str">
            <v>EMP</v>
          </cell>
          <cell r="AF271" t="str">
            <v>90017</v>
          </cell>
          <cell r="AG271" t="str">
            <v>JUL</v>
          </cell>
          <cell r="AH271" t="str">
            <v xml:space="preserve"> 000.00</v>
          </cell>
          <cell r="AI271" t="str">
            <v>BCH</v>
          </cell>
          <cell r="AJ271" t="str">
            <v>500</v>
          </cell>
          <cell r="AK271" t="str">
            <v>CLS</v>
          </cell>
          <cell r="AL271" t="str">
            <v>R449</v>
          </cell>
          <cell r="AM271" t="str">
            <v>DTA</v>
          </cell>
          <cell r="AN271" t="str">
            <v xml:space="preserve"> 00000000000.00</v>
          </cell>
          <cell r="AO271" t="str">
            <v>DTH</v>
          </cell>
          <cell r="AP271" t="str">
            <v xml:space="preserve"> 00000000000.00</v>
          </cell>
          <cell r="AV271" t="str">
            <v>000000000</v>
          </cell>
          <cell r="AW271" t="str">
            <v>000</v>
          </cell>
          <cell r="AX271" t="str">
            <v>00</v>
          </cell>
          <cell r="AY271" t="str">
            <v>0</v>
          </cell>
          <cell r="AZ271" t="str">
            <v>FPL Fibernet</v>
          </cell>
        </row>
        <row r="272">
          <cell r="A272" t="str">
            <v>107100</v>
          </cell>
          <cell r="B272" t="str">
            <v>0312</v>
          </cell>
          <cell r="C272" t="str">
            <v>06600</v>
          </cell>
          <cell r="D272" t="str">
            <v>0FIBER</v>
          </cell>
          <cell r="E272" t="str">
            <v>312000</v>
          </cell>
          <cell r="F272" t="str">
            <v>0803</v>
          </cell>
          <cell r="G272" t="str">
            <v>36000</v>
          </cell>
          <cell r="H272" t="str">
            <v>A</v>
          </cell>
          <cell r="I272" t="str">
            <v>00000041</v>
          </cell>
          <cell r="J272">
            <v>60</v>
          </cell>
          <cell r="K272">
            <v>312</v>
          </cell>
          <cell r="L272">
            <v>6082</v>
          </cell>
          <cell r="M272">
            <v>107</v>
          </cell>
          <cell r="N272">
            <v>10</v>
          </cell>
          <cell r="O272">
            <v>0</v>
          </cell>
          <cell r="P272">
            <v>107.1</v>
          </cell>
          <cell r="Q272" t="str">
            <v>0803</v>
          </cell>
          <cell r="R272" t="str">
            <v>36000</v>
          </cell>
          <cell r="S272" t="str">
            <v>200212</v>
          </cell>
          <cell r="T272" t="str">
            <v>PY42</v>
          </cell>
          <cell r="U272">
            <v>189.06</v>
          </cell>
          <cell r="V272" t="str">
            <v>LDB</v>
          </cell>
          <cell r="W272">
            <v>0</v>
          </cell>
          <cell r="X272" t="str">
            <v>SHR</v>
          </cell>
          <cell r="Y272">
            <v>5</v>
          </cell>
          <cell r="Z272">
            <v>5</v>
          </cell>
          <cell r="AA272" t="str">
            <v>PYP</v>
          </cell>
          <cell r="AB272" t="str">
            <v xml:space="preserve"> 0000025</v>
          </cell>
          <cell r="AC272" t="str">
            <v>PYL</v>
          </cell>
          <cell r="AD272" t="str">
            <v>004399</v>
          </cell>
          <cell r="AE272" t="str">
            <v>EMP</v>
          </cell>
          <cell r="AF272" t="str">
            <v>80814</v>
          </cell>
          <cell r="AG272" t="str">
            <v>JUL</v>
          </cell>
          <cell r="AH272" t="str">
            <v xml:space="preserve"> 000.00</v>
          </cell>
          <cell r="AI272" t="str">
            <v>BCH</v>
          </cell>
          <cell r="AJ272" t="str">
            <v>500</v>
          </cell>
          <cell r="AK272" t="str">
            <v>CLS</v>
          </cell>
          <cell r="AL272" t="str">
            <v>R437</v>
          </cell>
          <cell r="AM272" t="str">
            <v>DTA</v>
          </cell>
          <cell r="AN272" t="str">
            <v xml:space="preserve"> 00000000000.00</v>
          </cell>
          <cell r="AO272" t="str">
            <v>DTH</v>
          </cell>
          <cell r="AP272" t="str">
            <v xml:space="preserve"> 00000000000.00</v>
          </cell>
          <cell r="AV272" t="str">
            <v>000000000</v>
          </cell>
          <cell r="AW272" t="str">
            <v>000</v>
          </cell>
          <cell r="AX272" t="str">
            <v>00</v>
          </cell>
          <cell r="AY272" t="str">
            <v>0</v>
          </cell>
          <cell r="AZ272" t="str">
            <v>FPL Fibernet</v>
          </cell>
        </row>
        <row r="273">
          <cell r="A273" t="str">
            <v>107100</v>
          </cell>
          <cell r="B273" t="str">
            <v>0385</v>
          </cell>
          <cell r="C273" t="str">
            <v>06600</v>
          </cell>
          <cell r="D273" t="str">
            <v>0FIBER</v>
          </cell>
          <cell r="E273" t="str">
            <v>385000</v>
          </cell>
          <cell r="F273" t="str">
            <v>0646</v>
          </cell>
          <cell r="G273" t="str">
            <v>52450</v>
          </cell>
          <cell r="H273" t="str">
            <v>A</v>
          </cell>
          <cell r="I273" t="str">
            <v>00000041</v>
          </cell>
          <cell r="J273">
            <v>60</v>
          </cell>
          <cell r="K273">
            <v>385</v>
          </cell>
          <cell r="L273">
            <v>6082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 t="str">
            <v>0646</v>
          </cell>
          <cell r="R273" t="str">
            <v>52450</v>
          </cell>
          <cell r="S273" t="str">
            <v>200212</v>
          </cell>
          <cell r="T273" t="str">
            <v>SA01</v>
          </cell>
          <cell r="U273">
            <v>106.95</v>
          </cell>
          <cell r="W273">
            <v>0</v>
          </cell>
          <cell r="Y273">
            <v>0</v>
          </cell>
          <cell r="Z273">
            <v>0</v>
          </cell>
          <cell r="AA273" t="str">
            <v>BCH</v>
          </cell>
          <cell r="AB273" t="str">
            <v>450002343</v>
          </cell>
          <cell r="AC273" t="str">
            <v>PO#</v>
          </cell>
          <cell r="AE273" t="str">
            <v>S/R</v>
          </cell>
          <cell r="AI273" t="str">
            <v>PYN</v>
          </cell>
          <cell r="AJ273" t="str">
            <v>CAJIGAS R C</v>
          </cell>
          <cell r="AK273" t="str">
            <v>VND</v>
          </cell>
          <cell r="AL273" t="str">
            <v>264370702</v>
          </cell>
          <cell r="AM273" t="str">
            <v>FAC</v>
          </cell>
          <cell r="AN273" t="str">
            <v>000</v>
          </cell>
          <cell r="AQ273" t="str">
            <v>NVD</v>
          </cell>
          <cell r="AR273" t="str">
            <v>2002-11-</v>
          </cell>
          <cell r="AU273" t="str">
            <v>R CAJIGAS MILEAGE   CAJIGAS R C         1900003288</v>
          </cell>
          <cell r="AV273" t="str">
            <v>WF-BATCH</v>
          </cell>
          <cell r="AW273" t="str">
            <v>000</v>
          </cell>
          <cell r="AX273" t="str">
            <v>00</v>
          </cell>
          <cell r="AY273" t="str">
            <v>0</v>
          </cell>
          <cell r="AZ273" t="str">
            <v>FPL Fibernet</v>
          </cell>
        </row>
        <row r="274">
          <cell r="A274" t="str">
            <v>107100</v>
          </cell>
          <cell r="B274" t="str">
            <v>0314</v>
          </cell>
          <cell r="C274" t="str">
            <v>06080</v>
          </cell>
          <cell r="D274" t="str">
            <v>0FIBER</v>
          </cell>
          <cell r="E274" t="str">
            <v>314000</v>
          </cell>
          <cell r="F274" t="str">
            <v>0790</v>
          </cell>
          <cell r="G274" t="str">
            <v>65000</v>
          </cell>
          <cell r="H274" t="str">
            <v>A</v>
          </cell>
          <cell r="I274" t="str">
            <v>00000041</v>
          </cell>
          <cell r="J274">
            <v>63</v>
          </cell>
          <cell r="K274">
            <v>314</v>
          </cell>
          <cell r="L274">
            <v>6119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 t="str">
            <v>0790</v>
          </cell>
          <cell r="R274" t="str">
            <v>65000</v>
          </cell>
          <cell r="S274" t="str">
            <v>200212</v>
          </cell>
          <cell r="T274" t="str">
            <v>CA01</v>
          </cell>
          <cell r="U274">
            <v>61008.63</v>
          </cell>
          <cell r="V274" t="str">
            <v>LDB</v>
          </cell>
          <cell r="W274">
            <v>0</v>
          </cell>
          <cell r="Y274">
            <v>0</v>
          </cell>
          <cell r="Z274">
            <v>0</v>
          </cell>
          <cell r="AA274" t="str">
            <v>BCH</v>
          </cell>
          <cell r="AB274" t="str">
            <v>0015</v>
          </cell>
          <cell r="AC274" t="str">
            <v>WKS</v>
          </cell>
          <cell r="AE274" t="str">
            <v>JV#</v>
          </cell>
          <cell r="AF274" t="str">
            <v>1232</v>
          </cell>
          <cell r="AG274" t="str">
            <v>FRN</v>
          </cell>
          <cell r="AH274" t="str">
            <v>6119</v>
          </cell>
          <cell r="AI274" t="str">
            <v>RP#</v>
          </cell>
          <cell r="AJ274" t="str">
            <v>000</v>
          </cell>
          <cell r="AK274" t="str">
            <v>CTL</v>
          </cell>
          <cell r="AM274" t="str">
            <v>RF#</v>
          </cell>
          <cell r="AU274" t="str">
            <v>ACCRUAL OF DEC 02 CAPITAL</v>
          </cell>
          <cell r="AZ274" t="str">
            <v>FPL Fibernet</v>
          </cell>
        </row>
        <row r="275">
          <cell r="A275" t="str">
            <v>107100</v>
          </cell>
          <cell r="B275" t="str">
            <v>0385</v>
          </cell>
          <cell r="C275" t="str">
            <v>06124</v>
          </cell>
          <cell r="D275" t="str">
            <v>0FIBER</v>
          </cell>
          <cell r="E275" t="str">
            <v>385000</v>
          </cell>
          <cell r="F275" t="str">
            <v>0803</v>
          </cell>
          <cell r="G275" t="str">
            <v>36000</v>
          </cell>
          <cell r="H275" t="str">
            <v>A</v>
          </cell>
          <cell r="I275" t="str">
            <v>00000041</v>
          </cell>
          <cell r="J275">
            <v>60</v>
          </cell>
          <cell r="K275">
            <v>385</v>
          </cell>
          <cell r="L275">
            <v>6124</v>
          </cell>
          <cell r="M275">
            <v>107</v>
          </cell>
          <cell r="N275">
            <v>10</v>
          </cell>
          <cell r="O275">
            <v>0</v>
          </cell>
          <cell r="P275">
            <v>107.1</v>
          </cell>
          <cell r="Q275" t="str">
            <v>0803</v>
          </cell>
          <cell r="R275" t="str">
            <v>36000</v>
          </cell>
          <cell r="S275" t="str">
            <v>200212</v>
          </cell>
          <cell r="T275" t="str">
            <v>PY42</v>
          </cell>
          <cell r="U275">
            <v>72.13</v>
          </cell>
          <cell r="V275" t="str">
            <v>LDB</v>
          </cell>
          <cell r="W275">
            <v>0</v>
          </cell>
          <cell r="X275" t="str">
            <v>SHR</v>
          </cell>
          <cell r="Y275">
            <v>2</v>
          </cell>
          <cell r="Z275">
            <v>2</v>
          </cell>
          <cell r="AA275" t="str">
            <v>PYP</v>
          </cell>
          <cell r="AB275" t="str">
            <v xml:space="preserve"> 0000026</v>
          </cell>
          <cell r="AC275" t="str">
            <v>PYL</v>
          </cell>
          <cell r="AD275" t="str">
            <v>004367</v>
          </cell>
          <cell r="AE275" t="str">
            <v>EMP</v>
          </cell>
          <cell r="AF275" t="str">
            <v>86996</v>
          </cell>
          <cell r="AG275" t="str">
            <v>JUL</v>
          </cell>
          <cell r="AH275" t="str">
            <v xml:space="preserve"> 000.00</v>
          </cell>
          <cell r="AI275" t="str">
            <v>BCH</v>
          </cell>
          <cell r="AJ275" t="str">
            <v>500</v>
          </cell>
          <cell r="AK275" t="str">
            <v>CLS</v>
          </cell>
          <cell r="AL275" t="str">
            <v>R234</v>
          </cell>
          <cell r="AM275" t="str">
            <v>DTA</v>
          </cell>
          <cell r="AN275" t="str">
            <v xml:space="preserve"> 00000000000.00</v>
          </cell>
          <cell r="AO275" t="str">
            <v>DTH</v>
          </cell>
          <cell r="AP275" t="str">
            <v xml:space="preserve"> 00000000000.00</v>
          </cell>
          <cell r="AV275" t="str">
            <v>000000000</v>
          </cell>
          <cell r="AW275" t="str">
            <v>000</v>
          </cell>
          <cell r="AX275" t="str">
            <v>00</v>
          </cell>
          <cell r="AY275" t="str">
            <v>0</v>
          </cell>
          <cell r="AZ275" t="str">
            <v>FPL Fibernet</v>
          </cell>
        </row>
        <row r="276">
          <cell r="A276" t="str">
            <v>107100</v>
          </cell>
          <cell r="B276" t="str">
            <v>0385</v>
          </cell>
          <cell r="C276" t="str">
            <v>06124</v>
          </cell>
          <cell r="D276" t="str">
            <v>0FIBER</v>
          </cell>
          <cell r="E276" t="str">
            <v>385000</v>
          </cell>
          <cell r="F276" t="str">
            <v>0803</v>
          </cell>
          <cell r="G276" t="str">
            <v>36000</v>
          </cell>
          <cell r="H276" t="str">
            <v>A</v>
          </cell>
          <cell r="I276" t="str">
            <v>00000041</v>
          </cell>
          <cell r="J276">
            <v>60</v>
          </cell>
          <cell r="K276">
            <v>385</v>
          </cell>
          <cell r="L276">
            <v>6124</v>
          </cell>
          <cell r="M276">
            <v>107</v>
          </cell>
          <cell r="N276">
            <v>10</v>
          </cell>
          <cell r="O276">
            <v>0</v>
          </cell>
          <cell r="P276">
            <v>107.1</v>
          </cell>
          <cell r="Q276" t="str">
            <v>0803</v>
          </cell>
          <cell r="R276" t="str">
            <v>36000</v>
          </cell>
          <cell r="S276" t="str">
            <v>200212</v>
          </cell>
          <cell r="T276" t="str">
            <v>PY42</v>
          </cell>
          <cell r="U276">
            <v>144.25</v>
          </cell>
          <cell r="V276" t="str">
            <v>LDB</v>
          </cell>
          <cell r="W276">
            <v>0</v>
          </cell>
          <cell r="X276" t="str">
            <v>SHR</v>
          </cell>
          <cell r="Y276">
            <v>4</v>
          </cell>
          <cell r="Z276">
            <v>4</v>
          </cell>
          <cell r="AA276" t="str">
            <v>PYP</v>
          </cell>
          <cell r="AB276" t="str">
            <v xml:space="preserve"> 0000025</v>
          </cell>
          <cell r="AC276" t="str">
            <v>PYL</v>
          </cell>
          <cell r="AD276" t="str">
            <v>004367</v>
          </cell>
          <cell r="AE276" t="str">
            <v>EMP</v>
          </cell>
          <cell r="AF276" t="str">
            <v>86996</v>
          </cell>
          <cell r="AG276" t="str">
            <v>JUL</v>
          </cell>
          <cell r="AH276" t="str">
            <v xml:space="preserve"> 000.00</v>
          </cell>
          <cell r="AI276" t="str">
            <v>BCH</v>
          </cell>
          <cell r="AJ276" t="str">
            <v>500</v>
          </cell>
          <cell r="AK276" t="str">
            <v>CLS</v>
          </cell>
          <cell r="AL276" t="str">
            <v>R234</v>
          </cell>
          <cell r="AM276" t="str">
            <v>DTA</v>
          </cell>
          <cell r="AN276" t="str">
            <v xml:space="preserve"> 00000000000.00</v>
          </cell>
          <cell r="AO276" t="str">
            <v>DTH</v>
          </cell>
          <cell r="AP276" t="str">
            <v xml:space="preserve"> 00000000000.00</v>
          </cell>
          <cell r="AV276" t="str">
            <v>000000000</v>
          </cell>
          <cell r="AW276" t="str">
            <v>000</v>
          </cell>
          <cell r="AX276" t="str">
            <v>00</v>
          </cell>
          <cell r="AY276" t="str">
            <v>0</v>
          </cell>
          <cell r="AZ276" t="str">
            <v>FPL Fibernet</v>
          </cell>
        </row>
        <row r="277">
          <cell r="A277" t="str">
            <v>107100</v>
          </cell>
          <cell r="B277" t="str">
            <v>0312</v>
          </cell>
          <cell r="C277" t="str">
            <v>06125</v>
          </cell>
          <cell r="D277" t="str">
            <v>0FIBER</v>
          </cell>
          <cell r="E277" t="str">
            <v>312000</v>
          </cell>
          <cell r="F277" t="str">
            <v>0662</v>
          </cell>
          <cell r="G277" t="str">
            <v>65000</v>
          </cell>
          <cell r="H277" t="str">
            <v>A</v>
          </cell>
          <cell r="I277" t="str">
            <v>00000041</v>
          </cell>
          <cell r="J277">
            <v>63</v>
          </cell>
          <cell r="K277">
            <v>312</v>
          </cell>
          <cell r="L277">
            <v>6125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 t="str">
            <v>0662</v>
          </cell>
          <cell r="R277" t="str">
            <v>65000</v>
          </cell>
          <cell r="S277" t="str">
            <v>200212</v>
          </cell>
          <cell r="T277" t="str">
            <v>CA01</v>
          </cell>
          <cell r="U277">
            <v>410</v>
          </cell>
          <cell r="V277" t="str">
            <v>LDB</v>
          </cell>
          <cell r="W277">
            <v>0</v>
          </cell>
          <cell r="Y277">
            <v>0</v>
          </cell>
          <cell r="Z277">
            <v>0</v>
          </cell>
          <cell r="AA277" t="str">
            <v>BCH</v>
          </cell>
          <cell r="AB277" t="str">
            <v>0055</v>
          </cell>
          <cell r="AC277" t="str">
            <v>WKS</v>
          </cell>
          <cell r="AE277" t="str">
            <v>JV#</v>
          </cell>
          <cell r="AF277" t="str">
            <v>1232</v>
          </cell>
          <cell r="AG277" t="str">
            <v>FRN</v>
          </cell>
          <cell r="AH277" t="str">
            <v>6125</v>
          </cell>
          <cell r="AI277" t="str">
            <v>RP#</v>
          </cell>
          <cell r="AJ277" t="str">
            <v>000</v>
          </cell>
          <cell r="AK277" t="str">
            <v>CTL</v>
          </cell>
          <cell r="AM277" t="str">
            <v>RF#</v>
          </cell>
          <cell r="AU277" t="str">
            <v>K NEX INC</v>
          </cell>
          <cell r="AZ277" t="str">
            <v>FPL Fibernet</v>
          </cell>
        </row>
        <row r="278">
          <cell r="A278" t="str">
            <v>107100</v>
          </cell>
          <cell r="B278" t="str">
            <v>0314</v>
          </cell>
          <cell r="C278" t="str">
            <v>06002</v>
          </cell>
          <cell r="D278" t="str">
            <v>0ELECT</v>
          </cell>
          <cell r="E278" t="str">
            <v>314000</v>
          </cell>
          <cell r="F278" t="str">
            <v>0653</v>
          </cell>
          <cell r="G278" t="str">
            <v>65000</v>
          </cell>
          <cell r="H278" t="str">
            <v>A</v>
          </cell>
          <cell r="I278" t="str">
            <v>00000041</v>
          </cell>
          <cell r="J278">
            <v>66</v>
          </cell>
          <cell r="K278">
            <v>314</v>
          </cell>
          <cell r="L278">
            <v>6128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 t="str">
            <v>0653</v>
          </cell>
          <cell r="R278" t="str">
            <v>65000</v>
          </cell>
          <cell r="S278" t="str">
            <v>200212</v>
          </cell>
          <cell r="T278" t="str">
            <v>CA01</v>
          </cell>
          <cell r="U278">
            <v>-2245.8200000000002</v>
          </cell>
          <cell r="V278" t="str">
            <v>LDB</v>
          </cell>
          <cell r="W278">
            <v>0</v>
          </cell>
          <cell r="Y278">
            <v>0</v>
          </cell>
          <cell r="Z278">
            <v>0</v>
          </cell>
          <cell r="AA278" t="str">
            <v>BCH</v>
          </cell>
          <cell r="AB278" t="str">
            <v>0018</v>
          </cell>
          <cell r="AC278" t="str">
            <v>WKS</v>
          </cell>
          <cell r="AE278" t="str">
            <v>JV#</v>
          </cell>
          <cell r="AF278" t="str">
            <v>1232</v>
          </cell>
          <cell r="AG278" t="str">
            <v>FRN</v>
          </cell>
          <cell r="AH278" t="str">
            <v>6128</v>
          </cell>
          <cell r="AI278" t="str">
            <v>RP#</v>
          </cell>
          <cell r="AJ278" t="str">
            <v>000</v>
          </cell>
          <cell r="AK278" t="str">
            <v>CTL</v>
          </cell>
          <cell r="AM278" t="str">
            <v>RF#</v>
          </cell>
          <cell r="AU278" t="str">
            <v>BELLSOUTH TELECOMM</v>
          </cell>
          <cell r="AZ278" t="str">
            <v>FPL Fibernet</v>
          </cell>
        </row>
        <row r="279">
          <cell r="A279" t="str">
            <v>107100</v>
          </cell>
          <cell r="B279" t="str">
            <v>0314</v>
          </cell>
          <cell r="C279" t="str">
            <v>06002</v>
          </cell>
          <cell r="D279" t="str">
            <v>0ELECT</v>
          </cell>
          <cell r="E279" t="str">
            <v>314000</v>
          </cell>
          <cell r="F279" t="str">
            <v>0653</v>
          </cell>
          <cell r="G279" t="str">
            <v>65000</v>
          </cell>
          <cell r="H279" t="str">
            <v>A</v>
          </cell>
          <cell r="I279" t="str">
            <v>00000041</v>
          </cell>
          <cell r="J279">
            <v>66</v>
          </cell>
          <cell r="K279">
            <v>314</v>
          </cell>
          <cell r="L279">
            <v>6128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 t="str">
            <v>0653</v>
          </cell>
          <cell r="R279" t="str">
            <v>65000</v>
          </cell>
          <cell r="S279" t="str">
            <v>200212</v>
          </cell>
          <cell r="T279" t="str">
            <v>CA01</v>
          </cell>
          <cell r="U279">
            <v>-2355.84</v>
          </cell>
          <cell r="V279" t="str">
            <v>LDB</v>
          </cell>
          <cell r="W279">
            <v>0</v>
          </cell>
          <cell r="Y279">
            <v>0</v>
          </cell>
          <cell r="Z279">
            <v>0</v>
          </cell>
          <cell r="AA279" t="str">
            <v>BCH</v>
          </cell>
          <cell r="AB279" t="str">
            <v>0018</v>
          </cell>
          <cell r="AC279" t="str">
            <v>WKS</v>
          </cell>
          <cell r="AE279" t="str">
            <v>JV#</v>
          </cell>
          <cell r="AF279" t="str">
            <v>1232</v>
          </cell>
          <cell r="AG279" t="str">
            <v>FRN</v>
          </cell>
          <cell r="AH279" t="str">
            <v>6128</v>
          </cell>
          <cell r="AI279" t="str">
            <v>RP#</v>
          </cell>
          <cell r="AJ279" t="str">
            <v>000</v>
          </cell>
          <cell r="AK279" t="str">
            <v>CTL</v>
          </cell>
          <cell r="AM279" t="str">
            <v>RF#</v>
          </cell>
          <cell r="AU279" t="str">
            <v>BELLSOUTH TELECOMM</v>
          </cell>
          <cell r="AZ279" t="str">
            <v>FPL Fibernet</v>
          </cell>
        </row>
        <row r="280">
          <cell r="A280" t="str">
            <v>107100</v>
          </cell>
          <cell r="B280" t="str">
            <v>0314</v>
          </cell>
          <cell r="C280" t="str">
            <v>06002</v>
          </cell>
          <cell r="D280" t="str">
            <v>0ELECT</v>
          </cell>
          <cell r="E280" t="str">
            <v>314000</v>
          </cell>
          <cell r="F280" t="str">
            <v>0812</v>
          </cell>
          <cell r="G280" t="str">
            <v>51450</v>
          </cell>
          <cell r="H280" t="str">
            <v>A</v>
          </cell>
          <cell r="I280" t="str">
            <v>00000041</v>
          </cell>
          <cell r="J280">
            <v>66</v>
          </cell>
          <cell r="K280">
            <v>314</v>
          </cell>
          <cell r="L280">
            <v>6128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 t="str">
            <v>0812</v>
          </cell>
          <cell r="R280" t="str">
            <v>51450</v>
          </cell>
          <cell r="S280" t="str">
            <v>200212</v>
          </cell>
          <cell r="T280" t="str">
            <v>SA01</v>
          </cell>
          <cell r="U280">
            <v>2361.0700000000002</v>
          </cell>
          <cell r="W280">
            <v>0</v>
          </cell>
          <cell r="Y280">
            <v>0</v>
          </cell>
          <cell r="Z280">
            <v>1</v>
          </cell>
          <cell r="AA280" t="str">
            <v>BCH</v>
          </cell>
          <cell r="AB280" t="str">
            <v>450002339</v>
          </cell>
          <cell r="AC280" t="str">
            <v>PO#</v>
          </cell>
          <cell r="AD280" t="str">
            <v>4500021286</v>
          </cell>
          <cell r="AE280" t="str">
            <v>S/R</v>
          </cell>
          <cell r="AF280" t="str">
            <v>NET</v>
          </cell>
          <cell r="AI280" t="str">
            <v>PYN</v>
          </cell>
          <cell r="AJ280" t="str">
            <v>BELLSOUTH TELECOMMUNICATI</v>
          </cell>
          <cell r="AK280" t="str">
            <v>VND</v>
          </cell>
          <cell r="AL280" t="str">
            <v>580436120</v>
          </cell>
          <cell r="AM280" t="str">
            <v>FAC</v>
          </cell>
          <cell r="AN280" t="str">
            <v>000</v>
          </cell>
          <cell r="AQ280" t="str">
            <v>NVD</v>
          </cell>
          <cell r="AR280" t="str">
            <v>2002-12-</v>
          </cell>
          <cell r="AU280" t="str">
            <v>407 C01-0021 021    BELLSOUTH TELECOMMUN5000003511</v>
          </cell>
          <cell r="AV280" t="str">
            <v>WF-BATCH</v>
          </cell>
          <cell r="AW280" t="str">
            <v>000</v>
          </cell>
          <cell r="AX280" t="str">
            <v>00</v>
          </cell>
          <cell r="AY280" t="str">
            <v>0</v>
          </cell>
          <cell r="AZ280" t="str">
            <v>FPL Fibernet</v>
          </cell>
        </row>
        <row r="281">
          <cell r="A281" t="str">
            <v>107100</v>
          </cell>
          <cell r="B281" t="str">
            <v>0314</v>
          </cell>
          <cell r="C281" t="str">
            <v>06002</v>
          </cell>
          <cell r="D281" t="str">
            <v>0FIBER</v>
          </cell>
          <cell r="E281" t="str">
            <v>314000</v>
          </cell>
          <cell r="F281" t="str">
            <v>0662</v>
          </cell>
          <cell r="G281" t="str">
            <v>51450</v>
          </cell>
          <cell r="H281" t="str">
            <v>A</v>
          </cell>
          <cell r="I281" t="str">
            <v>00000041</v>
          </cell>
          <cell r="J281">
            <v>60</v>
          </cell>
          <cell r="K281">
            <v>314</v>
          </cell>
          <cell r="L281">
            <v>6128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 t="str">
            <v>0662</v>
          </cell>
          <cell r="R281" t="str">
            <v>51450</v>
          </cell>
          <cell r="S281" t="str">
            <v>200212</v>
          </cell>
          <cell r="T281" t="str">
            <v>SA01</v>
          </cell>
          <cell r="U281">
            <v>25480.62</v>
          </cell>
          <cell r="W281">
            <v>0</v>
          </cell>
          <cell r="Y281">
            <v>0</v>
          </cell>
          <cell r="Z281">
            <v>1</v>
          </cell>
          <cell r="AA281" t="str">
            <v>BCH</v>
          </cell>
          <cell r="AB281" t="str">
            <v>450002350</v>
          </cell>
          <cell r="AC281" t="str">
            <v>PO#</v>
          </cell>
          <cell r="AD281" t="str">
            <v>4500060439</v>
          </cell>
          <cell r="AE281" t="str">
            <v>S/R</v>
          </cell>
          <cell r="AF281" t="str">
            <v>337</v>
          </cell>
          <cell r="AI281" t="str">
            <v>PYN</v>
          </cell>
          <cell r="AJ281" t="str">
            <v>YOUNGS COMMUNICATIONS CO</v>
          </cell>
          <cell r="AK281" t="str">
            <v>VND</v>
          </cell>
          <cell r="AL281" t="str">
            <v>591398816</v>
          </cell>
          <cell r="AM281" t="str">
            <v>FAC</v>
          </cell>
          <cell r="AN281" t="str">
            <v>000</v>
          </cell>
          <cell r="AQ281" t="str">
            <v>NVD</v>
          </cell>
          <cell r="AR281" t="str">
            <v>2002-12-</v>
          </cell>
          <cell r="AU281" t="str">
            <v>INVOICE# 6716       YOUNGS COMMUNICATION5000003586</v>
          </cell>
          <cell r="AV281" t="str">
            <v>WF-BATCH</v>
          </cell>
          <cell r="AW281" t="str">
            <v>000</v>
          </cell>
          <cell r="AX281" t="str">
            <v>00</v>
          </cell>
          <cell r="AY281" t="str">
            <v>0</v>
          </cell>
          <cell r="AZ281" t="str">
            <v>FPL Fibernet</v>
          </cell>
        </row>
        <row r="282">
          <cell r="A282" t="str">
            <v>107100</v>
          </cell>
          <cell r="B282" t="str">
            <v>0314</v>
          </cell>
          <cell r="C282" t="str">
            <v>06002</v>
          </cell>
          <cell r="D282" t="str">
            <v>0FIBER</v>
          </cell>
          <cell r="E282" t="str">
            <v>314000</v>
          </cell>
          <cell r="F282" t="str">
            <v>0790</v>
          </cell>
          <cell r="G282" t="str">
            <v>65000</v>
          </cell>
          <cell r="H282" t="str">
            <v>A</v>
          </cell>
          <cell r="I282" t="str">
            <v>00000041</v>
          </cell>
          <cell r="J282">
            <v>60</v>
          </cell>
          <cell r="K282">
            <v>314</v>
          </cell>
          <cell r="L282">
            <v>6128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0790</v>
          </cell>
          <cell r="R282" t="str">
            <v>65000</v>
          </cell>
          <cell r="S282" t="str">
            <v>200212</v>
          </cell>
          <cell r="T282" t="str">
            <v>CA01</v>
          </cell>
          <cell r="U282">
            <v>-55.47</v>
          </cell>
          <cell r="V282" t="str">
            <v>LDB</v>
          </cell>
          <cell r="W282">
            <v>0</v>
          </cell>
          <cell r="Y282">
            <v>0</v>
          </cell>
          <cell r="Z282">
            <v>0</v>
          </cell>
          <cell r="AA282" t="str">
            <v>BCH</v>
          </cell>
          <cell r="AB282" t="str">
            <v>0018</v>
          </cell>
          <cell r="AC282" t="str">
            <v>WKS</v>
          </cell>
          <cell r="AE282" t="str">
            <v>JV#</v>
          </cell>
          <cell r="AF282" t="str">
            <v>1232</v>
          </cell>
          <cell r="AG282" t="str">
            <v>FRN</v>
          </cell>
          <cell r="AH282" t="str">
            <v>6128</v>
          </cell>
          <cell r="AI282" t="str">
            <v>RP#</v>
          </cell>
          <cell r="AJ282" t="str">
            <v>000</v>
          </cell>
          <cell r="AK282" t="str">
            <v>CTL</v>
          </cell>
          <cell r="AM282" t="str">
            <v>RF#</v>
          </cell>
          <cell r="AU282" t="str">
            <v>REV OCT ENG CHARGES</v>
          </cell>
          <cell r="AZ282" t="str">
            <v>FPL Fibernet</v>
          </cell>
        </row>
        <row r="283">
          <cell r="A283" t="str">
            <v>107100</v>
          </cell>
          <cell r="B283" t="str">
            <v>0314</v>
          </cell>
          <cell r="C283" t="str">
            <v>06002</v>
          </cell>
          <cell r="D283" t="str">
            <v>0FIBER</v>
          </cell>
          <cell r="E283" t="str">
            <v>314000</v>
          </cell>
          <cell r="F283" t="str">
            <v>0790</v>
          </cell>
          <cell r="G283" t="str">
            <v>65000</v>
          </cell>
          <cell r="H283" t="str">
            <v>A</v>
          </cell>
          <cell r="I283" t="str">
            <v>00000041</v>
          </cell>
          <cell r="J283">
            <v>63</v>
          </cell>
          <cell r="K283">
            <v>314</v>
          </cell>
          <cell r="L283">
            <v>6128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0790</v>
          </cell>
          <cell r="R283" t="str">
            <v>65000</v>
          </cell>
          <cell r="S283" t="str">
            <v>200212</v>
          </cell>
          <cell r="T283" t="str">
            <v>CA01</v>
          </cell>
          <cell r="U283">
            <v>-27969</v>
          </cell>
          <cell r="V283" t="str">
            <v>LDB</v>
          </cell>
          <cell r="W283">
            <v>0</v>
          </cell>
          <cell r="Y283">
            <v>0</v>
          </cell>
          <cell r="Z283">
            <v>0</v>
          </cell>
          <cell r="AA283" t="str">
            <v>BCH</v>
          </cell>
          <cell r="AB283" t="str">
            <v>0021</v>
          </cell>
          <cell r="AC283" t="str">
            <v>WKS</v>
          </cell>
          <cell r="AE283" t="str">
            <v>JV#</v>
          </cell>
          <cell r="AF283" t="str">
            <v>1232</v>
          </cell>
          <cell r="AG283" t="str">
            <v>FRN</v>
          </cell>
          <cell r="AH283" t="str">
            <v>6128</v>
          </cell>
          <cell r="AI283" t="str">
            <v>RP#</v>
          </cell>
          <cell r="AJ283" t="str">
            <v>000</v>
          </cell>
          <cell r="AK283" t="str">
            <v>CTL</v>
          </cell>
          <cell r="AM283" t="str">
            <v>RF#</v>
          </cell>
          <cell r="AU283" t="str">
            <v>ACCRUAL OF SEP 02 CAPITAL</v>
          </cell>
          <cell r="AZ283" t="str">
            <v>FPL Fibernet</v>
          </cell>
        </row>
        <row r="284">
          <cell r="A284" t="str">
            <v>107100</v>
          </cell>
          <cell r="B284" t="str">
            <v>0385</v>
          </cell>
          <cell r="C284" t="str">
            <v>06002</v>
          </cell>
          <cell r="D284" t="str">
            <v>0FIBER</v>
          </cell>
          <cell r="E284" t="str">
            <v>385000</v>
          </cell>
          <cell r="F284" t="str">
            <v>0803</v>
          </cell>
          <cell r="G284" t="str">
            <v>30000</v>
          </cell>
          <cell r="H284" t="str">
            <v>A</v>
          </cell>
          <cell r="I284" t="str">
            <v>00000041</v>
          </cell>
          <cell r="J284">
            <v>60</v>
          </cell>
          <cell r="K284">
            <v>385</v>
          </cell>
          <cell r="L284">
            <v>6128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 t="str">
            <v>0803</v>
          </cell>
          <cell r="R284" t="str">
            <v>30000</v>
          </cell>
          <cell r="S284" t="str">
            <v>200212</v>
          </cell>
          <cell r="T284" t="str">
            <v>CA01</v>
          </cell>
          <cell r="U284">
            <v>-702.8</v>
          </cell>
          <cell r="W284">
            <v>0</v>
          </cell>
          <cell r="Y284">
            <v>0</v>
          </cell>
          <cell r="Z284">
            <v>0</v>
          </cell>
          <cell r="AA284" t="str">
            <v>BCH</v>
          </cell>
          <cell r="AB284" t="str">
            <v>0003</v>
          </cell>
          <cell r="AC284" t="str">
            <v>PYL</v>
          </cell>
          <cell r="AD284" t="str">
            <v>000000</v>
          </cell>
          <cell r="AZ284" t="str">
            <v>FPL Fibernet</v>
          </cell>
        </row>
        <row r="285">
          <cell r="A285" t="str">
            <v>107100</v>
          </cell>
          <cell r="B285" t="str">
            <v>0385</v>
          </cell>
          <cell r="C285" t="str">
            <v>06002</v>
          </cell>
          <cell r="D285" t="str">
            <v>0FIBER</v>
          </cell>
          <cell r="E285" t="str">
            <v>385000</v>
          </cell>
          <cell r="F285" t="str">
            <v>0803</v>
          </cell>
          <cell r="G285" t="str">
            <v>36000</v>
          </cell>
          <cell r="H285" t="str">
            <v>A</v>
          </cell>
          <cell r="I285" t="str">
            <v>00000041</v>
          </cell>
          <cell r="J285">
            <v>60</v>
          </cell>
          <cell r="K285">
            <v>385</v>
          </cell>
          <cell r="L285">
            <v>6128</v>
          </cell>
          <cell r="M285">
            <v>107</v>
          </cell>
          <cell r="N285">
            <v>10</v>
          </cell>
          <cell r="O285">
            <v>0</v>
          </cell>
          <cell r="P285">
            <v>107.1</v>
          </cell>
          <cell r="Q285" t="str">
            <v>0803</v>
          </cell>
          <cell r="R285" t="str">
            <v>36000</v>
          </cell>
          <cell r="S285" t="str">
            <v>200212</v>
          </cell>
          <cell r="T285" t="str">
            <v>PY42</v>
          </cell>
          <cell r="U285">
            <v>702.8</v>
          </cell>
          <cell r="V285" t="str">
            <v>LDB</v>
          </cell>
          <cell r="W285">
            <v>0</v>
          </cell>
          <cell r="X285" t="str">
            <v>SHR</v>
          </cell>
          <cell r="Y285">
            <v>16</v>
          </cell>
          <cell r="Z285">
            <v>16</v>
          </cell>
          <cell r="AA285" t="str">
            <v>PYP</v>
          </cell>
          <cell r="AB285" t="str">
            <v xml:space="preserve"> 0000001</v>
          </cell>
          <cell r="AC285" t="str">
            <v>PYL</v>
          </cell>
          <cell r="AD285" t="str">
            <v>003054</v>
          </cell>
          <cell r="AE285" t="str">
            <v>EMP</v>
          </cell>
          <cell r="AF285" t="str">
            <v>70702</v>
          </cell>
          <cell r="AG285" t="str">
            <v>JUL</v>
          </cell>
          <cell r="AH285" t="str">
            <v xml:space="preserve"> 000.00</v>
          </cell>
          <cell r="AI285" t="str">
            <v>BCH</v>
          </cell>
          <cell r="AJ285" t="str">
            <v>500</v>
          </cell>
          <cell r="AK285" t="str">
            <v>CLS</v>
          </cell>
          <cell r="AL285" t="str">
            <v>R513</v>
          </cell>
          <cell r="AM285" t="str">
            <v>DTA</v>
          </cell>
          <cell r="AN285" t="str">
            <v xml:space="preserve"> 00000000000.00</v>
          </cell>
          <cell r="AO285" t="str">
            <v>DTH</v>
          </cell>
          <cell r="AP285" t="str">
            <v xml:space="preserve"> 00000000000.00</v>
          </cell>
          <cell r="AV285" t="str">
            <v>000000000</v>
          </cell>
          <cell r="AW285" t="str">
            <v>000</v>
          </cell>
          <cell r="AX285" t="str">
            <v>00</v>
          </cell>
          <cell r="AY285" t="str">
            <v>0</v>
          </cell>
          <cell r="AZ285" t="str">
            <v>FPL Fibernet</v>
          </cell>
        </row>
        <row r="286">
          <cell r="A286" t="str">
            <v>107100</v>
          </cell>
          <cell r="B286" t="str">
            <v>0312</v>
          </cell>
          <cell r="C286" t="str">
            <v>06134</v>
          </cell>
          <cell r="D286" t="str">
            <v>0FIBER</v>
          </cell>
          <cell r="E286" t="str">
            <v>312000</v>
          </cell>
          <cell r="F286" t="str">
            <v>0695</v>
          </cell>
          <cell r="G286" t="str">
            <v>52450</v>
          </cell>
          <cell r="H286" t="str">
            <v>A</v>
          </cell>
          <cell r="I286" t="str">
            <v>00000041</v>
          </cell>
          <cell r="J286">
            <v>60</v>
          </cell>
          <cell r="K286">
            <v>312</v>
          </cell>
          <cell r="L286">
            <v>6134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 t="str">
            <v>0695</v>
          </cell>
          <cell r="R286" t="str">
            <v>52450</v>
          </cell>
          <cell r="S286" t="str">
            <v>200212</v>
          </cell>
          <cell r="T286" t="str">
            <v>SA01</v>
          </cell>
          <cell r="U286">
            <v>-600</v>
          </cell>
          <cell r="W286">
            <v>0</v>
          </cell>
          <cell r="Y286">
            <v>0</v>
          </cell>
          <cell r="Z286">
            <v>0</v>
          </cell>
          <cell r="AA286" t="str">
            <v>BCH</v>
          </cell>
          <cell r="AB286" t="str">
            <v>450002360</v>
          </cell>
          <cell r="AC286" t="str">
            <v>PO#</v>
          </cell>
          <cell r="AE286" t="str">
            <v>S/R</v>
          </cell>
          <cell r="AI286" t="str">
            <v>PYN</v>
          </cell>
          <cell r="AJ286" t="str">
            <v>SOUTH FLORIDA WATER MGMT</v>
          </cell>
          <cell r="AK286" t="str">
            <v>VND</v>
          </cell>
          <cell r="AL286" t="str">
            <v>596015290</v>
          </cell>
          <cell r="AM286" t="str">
            <v>FAC</v>
          </cell>
          <cell r="AN286" t="str">
            <v>000</v>
          </cell>
          <cell r="AQ286" t="str">
            <v>NVD</v>
          </cell>
          <cell r="AR286" t="str">
            <v>2002-02-</v>
          </cell>
          <cell r="AU286" t="str">
            <v>LITTLE RIVER/BISCAYNSOUTH FLORIDA WATER 1700000116</v>
          </cell>
          <cell r="AV286" t="str">
            <v>MPS0JFF</v>
          </cell>
          <cell r="AW286" t="str">
            <v>000</v>
          </cell>
          <cell r="AX286" t="str">
            <v>00</v>
          </cell>
          <cell r="AY286" t="str">
            <v>0</v>
          </cell>
          <cell r="AZ286" t="str">
            <v>FPL Fibernet</v>
          </cell>
        </row>
        <row r="287">
          <cell r="A287" t="str">
            <v>107100</v>
          </cell>
          <cell r="B287" t="str">
            <v>0312</v>
          </cell>
          <cell r="C287" t="str">
            <v>06134</v>
          </cell>
          <cell r="D287" t="str">
            <v>0FIBER</v>
          </cell>
          <cell r="E287" t="str">
            <v>312000</v>
          </cell>
          <cell r="F287" t="str">
            <v>0790</v>
          </cell>
          <cell r="G287" t="str">
            <v>65000</v>
          </cell>
          <cell r="H287" t="str">
            <v>A</v>
          </cell>
          <cell r="I287" t="str">
            <v>00000041</v>
          </cell>
          <cell r="J287">
            <v>63</v>
          </cell>
          <cell r="K287">
            <v>312</v>
          </cell>
          <cell r="L287">
            <v>6134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0790</v>
          </cell>
          <cell r="R287" t="str">
            <v>65000</v>
          </cell>
          <cell r="S287" t="str">
            <v>200212</v>
          </cell>
          <cell r="T287" t="str">
            <v>CA01</v>
          </cell>
          <cell r="U287">
            <v>26139</v>
          </cell>
          <cell r="V287" t="str">
            <v>LDB</v>
          </cell>
          <cell r="W287">
            <v>0</v>
          </cell>
          <cell r="Y287">
            <v>0</v>
          </cell>
          <cell r="Z287">
            <v>0</v>
          </cell>
          <cell r="AA287" t="str">
            <v>BCH</v>
          </cell>
          <cell r="AB287" t="str">
            <v>0044</v>
          </cell>
          <cell r="AC287" t="str">
            <v>WKS</v>
          </cell>
          <cell r="AE287" t="str">
            <v>JV#</v>
          </cell>
          <cell r="AF287" t="str">
            <v>1232</v>
          </cell>
          <cell r="AG287" t="str">
            <v>FRN</v>
          </cell>
          <cell r="AH287" t="str">
            <v>6134</v>
          </cell>
          <cell r="AI287" t="str">
            <v>RP#</v>
          </cell>
          <cell r="AJ287" t="str">
            <v>000</v>
          </cell>
          <cell r="AK287" t="str">
            <v>CTL</v>
          </cell>
          <cell r="AM287" t="str">
            <v>RF#</v>
          </cell>
          <cell r="AU287" t="str">
            <v>ACCRUAL OF DEC 02 CAPITAL</v>
          </cell>
          <cell r="AZ287" t="str">
            <v>FPL Fibernet</v>
          </cell>
        </row>
        <row r="288">
          <cell r="A288" t="str">
            <v>107100</v>
          </cell>
          <cell r="B288" t="str">
            <v>0385</v>
          </cell>
          <cell r="C288" t="str">
            <v>06134</v>
          </cell>
          <cell r="D288" t="str">
            <v>0FIBER</v>
          </cell>
          <cell r="E288" t="str">
            <v>385000</v>
          </cell>
          <cell r="F288" t="str">
            <v>0802</v>
          </cell>
          <cell r="G288" t="str">
            <v>31000</v>
          </cell>
          <cell r="H288" t="str">
            <v>A</v>
          </cell>
          <cell r="I288" t="str">
            <v>00000041</v>
          </cell>
          <cell r="J288">
            <v>60</v>
          </cell>
          <cell r="K288">
            <v>385</v>
          </cell>
          <cell r="L288">
            <v>6134</v>
          </cell>
          <cell r="M288">
            <v>107</v>
          </cell>
          <cell r="N288">
            <v>10</v>
          </cell>
          <cell r="O288">
            <v>0</v>
          </cell>
          <cell r="P288">
            <v>107.1</v>
          </cell>
          <cell r="Q288" t="str">
            <v>0802</v>
          </cell>
          <cell r="R288" t="str">
            <v>31000</v>
          </cell>
          <cell r="S288" t="str">
            <v>200212</v>
          </cell>
          <cell r="T288" t="str">
            <v>PY42</v>
          </cell>
          <cell r="U288">
            <v>173.1</v>
          </cell>
          <cell r="V288" t="str">
            <v>LDB</v>
          </cell>
          <cell r="W288">
            <v>0</v>
          </cell>
          <cell r="X288" t="str">
            <v>SHR</v>
          </cell>
          <cell r="Y288">
            <v>8</v>
          </cell>
          <cell r="Z288">
            <v>8</v>
          </cell>
          <cell r="AA288" t="str">
            <v>PYP</v>
          </cell>
          <cell r="AB288" t="str">
            <v xml:space="preserve"> 0000001</v>
          </cell>
          <cell r="AC288" t="str">
            <v>PYL</v>
          </cell>
          <cell r="AD288" t="str">
            <v>003054</v>
          </cell>
          <cell r="AE288" t="str">
            <v>EMP</v>
          </cell>
          <cell r="AF288" t="str">
            <v>JULIA</v>
          </cell>
          <cell r="AG288" t="str">
            <v>JUL</v>
          </cell>
          <cell r="AH288" t="str">
            <v xml:space="preserve"> 000.00</v>
          </cell>
          <cell r="AI288" t="str">
            <v>BCH</v>
          </cell>
          <cell r="AJ288" t="str">
            <v>500</v>
          </cell>
          <cell r="AK288" t="str">
            <v>CLS</v>
          </cell>
          <cell r="AL288" t="str">
            <v>1XD9</v>
          </cell>
          <cell r="AM288" t="str">
            <v>DTA</v>
          </cell>
          <cell r="AN288" t="str">
            <v xml:space="preserve"> 00000000000.00</v>
          </cell>
          <cell r="AO288" t="str">
            <v>DTH</v>
          </cell>
          <cell r="AP288" t="str">
            <v xml:space="preserve"> 00000000000.00</v>
          </cell>
          <cell r="AV288" t="str">
            <v>000000000</v>
          </cell>
          <cell r="AW288" t="str">
            <v>000</v>
          </cell>
          <cell r="AX288" t="str">
            <v>00</v>
          </cell>
          <cell r="AY288" t="str">
            <v>0</v>
          </cell>
          <cell r="AZ288" t="str">
            <v>FPL Fibernet</v>
          </cell>
        </row>
        <row r="289">
          <cell r="A289" t="str">
            <v>107100</v>
          </cell>
          <cell r="B289" t="str">
            <v>0314</v>
          </cell>
          <cell r="C289" t="str">
            <v>06135</v>
          </cell>
          <cell r="D289" t="str">
            <v>0FIBER</v>
          </cell>
          <cell r="E289" t="str">
            <v>314000</v>
          </cell>
          <cell r="F289" t="str">
            <v>0662</v>
          </cell>
          <cell r="G289" t="str">
            <v>51450</v>
          </cell>
          <cell r="H289" t="str">
            <v>A</v>
          </cell>
          <cell r="I289" t="str">
            <v>00000041</v>
          </cell>
          <cell r="J289">
            <v>63</v>
          </cell>
          <cell r="K289">
            <v>314</v>
          </cell>
          <cell r="L289">
            <v>6135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 t="str">
            <v>0662</v>
          </cell>
          <cell r="R289" t="str">
            <v>51450</v>
          </cell>
          <cell r="S289" t="str">
            <v>200212</v>
          </cell>
          <cell r="T289" t="str">
            <v>SA01</v>
          </cell>
          <cell r="U289">
            <v>397.75</v>
          </cell>
          <cell r="W289">
            <v>0</v>
          </cell>
          <cell r="Y289">
            <v>0</v>
          </cell>
          <cell r="Z289">
            <v>1</v>
          </cell>
          <cell r="AA289" t="str">
            <v>BCH</v>
          </cell>
          <cell r="AB289" t="str">
            <v>450002353</v>
          </cell>
          <cell r="AC289" t="str">
            <v>PO#</v>
          </cell>
          <cell r="AD289" t="str">
            <v>4500030221</v>
          </cell>
          <cell r="AE289" t="str">
            <v>S/R</v>
          </cell>
          <cell r="AF289" t="str">
            <v>NET</v>
          </cell>
          <cell r="AI289" t="str">
            <v>PYN</v>
          </cell>
          <cell r="AJ289" t="str">
            <v>W D COMMUNICATIONS INC</v>
          </cell>
          <cell r="AK289" t="str">
            <v>VND</v>
          </cell>
          <cell r="AL289" t="str">
            <v>591953252</v>
          </cell>
          <cell r="AM289" t="str">
            <v>FAC</v>
          </cell>
          <cell r="AN289" t="str">
            <v>000</v>
          </cell>
          <cell r="AQ289" t="str">
            <v>NVD</v>
          </cell>
          <cell r="AR289" t="str">
            <v>2002-12-</v>
          </cell>
          <cell r="AU289" t="str">
            <v>INVOICE# 26310      W D COMMUNICATIONS I5000003613</v>
          </cell>
          <cell r="AV289" t="str">
            <v>WF-BATCH</v>
          </cell>
          <cell r="AW289" t="str">
            <v>000</v>
          </cell>
          <cell r="AX289" t="str">
            <v>00</v>
          </cell>
          <cell r="AY289" t="str">
            <v>0</v>
          </cell>
          <cell r="AZ289" t="str">
            <v>FPL Fibernet</v>
          </cell>
        </row>
        <row r="290">
          <cell r="A290" t="str">
            <v>107100</v>
          </cell>
          <cell r="B290" t="str">
            <v>0314</v>
          </cell>
          <cell r="C290" t="str">
            <v>06135</v>
          </cell>
          <cell r="D290" t="str">
            <v>0FIBER</v>
          </cell>
          <cell r="E290" t="str">
            <v>314000</v>
          </cell>
          <cell r="F290" t="str">
            <v>0662</v>
          </cell>
          <cell r="G290" t="str">
            <v>51450</v>
          </cell>
          <cell r="H290" t="str">
            <v>A</v>
          </cell>
          <cell r="I290" t="str">
            <v>00000041</v>
          </cell>
          <cell r="J290">
            <v>63</v>
          </cell>
          <cell r="K290">
            <v>314</v>
          </cell>
          <cell r="L290">
            <v>6135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0662</v>
          </cell>
          <cell r="R290" t="str">
            <v>51450</v>
          </cell>
          <cell r="S290" t="str">
            <v>200212</v>
          </cell>
          <cell r="T290" t="str">
            <v>SA01</v>
          </cell>
          <cell r="U290">
            <v>397.75</v>
          </cell>
          <cell r="W290">
            <v>0</v>
          </cell>
          <cell r="Y290">
            <v>0</v>
          </cell>
          <cell r="Z290">
            <v>1</v>
          </cell>
          <cell r="AA290" t="str">
            <v>BCH</v>
          </cell>
          <cell r="AB290" t="str">
            <v>450002353</v>
          </cell>
          <cell r="AC290" t="str">
            <v>PO#</v>
          </cell>
          <cell r="AD290" t="str">
            <v>4500030221</v>
          </cell>
          <cell r="AE290" t="str">
            <v>S/R</v>
          </cell>
          <cell r="AF290" t="str">
            <v>NET</v>
          </cell>
          <cell r="AI290" t="str">
            <v>PYN</v>
          </cell>
          <cell r="AJ290" t="str">
            <v>W D COMMUNICATIONS INC</v>
          </cell>
          <cell r="AK290" t="str">
            <v>VND</v>
          </cell>
          <cell r="AL290" t="str">
            <v>591953252</v>
          </cell>
          <cell r="AM290" t="str">
            <v>FAC</v>
          </cell>
          <cell r="AN290" t="str">
            <v>000</v>
          </cell>
          <cell r="AQ290" t="str">
            <v>NVD</v>
          </cell>
          <cell r="AR290" t="str">
            <v>2002-12-</v>
          </cell>
          <cell r="AU290" t="str">
            <v>INVOICE# 26321      W D COMMUNICATIONS I5000003596</v>
          </cell>
          <cell r="AV290" t="str">
            <v>WF-BATCH</v>
          </cell>
          <cell r="AW290" t="str">
            <v>000</v>
          </cell>
          <cell r="AX290" t="str">
            <v>00</v>
          </cell>
          <cell r="AY290" t="str">
            <v>0</v>
          </cell>
          <cell r="AZ290" t="str">
            <v>FPL Fibernet</v>
          </cell>
        </row>
        <row r="291">
          <cell r="A291" t="str">
            <v>107100</v>
          </cell>
          <cell r="B291" t="str">
            <v>0314</v>
          </cell>
          <cell r="C291" t="str">
            <v>06135</v>
          </cell>
          <cell r="D291" t="str">
            <v>0FIBER</v>
          </cell>
          <cell r="E291" t="str">
            <v>314000</v>
          </cell>
          <cell r="F291" t="str">
            <v>0662</v>
          </cell>
          <cell r="G291" t="str">
            <v>51450</v>
          </cell>
          <cell r="H291" t="str">
            <v>A</v>
          </cell>
          <cell r="I291" t="str">
            <v>00000041</v>
          </cell>
          <cell r="J291">
            <v>63</v>
          </cell>
          <cell r="K291">
            <v>314</v>
          </cell>
          <cell r="L291">
            <v>6135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 t="str">
            <v>0662</v>
          </cell>
          <cell r="R291" t="str">
            <v>51450</v>
          </cell>
          <cell r="S291" t="str">
            <v>200212</v>
          </cell>
          <cell r="T291" t="str">
            <v>SA01</v>
          </cell>
          <cell r="U291">
            <v>667.75</v>
          </cell>
          <cell r="W291">
            <v>0</v>
          </cell>
          <cell r="Y291">
            <v>0</v>
          </cell>
          <cell r="Z291">
            <v>1</v>
          </cell>
          <cell r="AA291" t="str">
            <v>BCH</v>
          </cell>
          <cell r="AB291" t="str">
            <v>450002353</v>
          </cell>
          <cell r="AC291" t="str">
            <v>PO#</v>
          </cell>
          <cell r="AD291" t="str">
            <v>4500030221</v>
          </cell>
          <cell r="AE291" t="str">
            <v>S/R</v>
          </cell>
          <cell r="AF291" t="str">
            <v>NET</v>
          </cell>
          <cell r="AI291" t="str">
            <v>PYN</v>
          </cell>
          <cell r="AJ291" t="str">
            <v>W D COMMUNICATIONS INC</v>
          </cell>
          <cell r="AK291" t="str">
            <v>VND</v>
          </cell>
          <cell r="AL291" t="str">
            <v>591953252</v>
          </cell>
          <cell r="AM291" t="str">
            <v>FAC</v>
          </cell>
          <cell r="AN291" t="str">
            <v>000</v>
          </cell>
          <cell r="AQ291" t="str">
            <v>NVD</v>
          </cell>
          <cell r="AR291" t="str">
            <v>2002-12-</v>
          </cell>
          <cell r="AU291" t="str">
            <v>INVOICE# 26309      W D COMMUNICATIONS I5000003595</v>
          </cell>
          <cell r="AV291" t="str">
            <v>WF-BATCH</v>
          </cell>
          <cell r="AW291" t="str">
            <v>000</v>
          </cell>
          <cell r="AX291" t="str">
            <v>00</v>
          </cell>
          <cell r="AY291" t="str">
            <v>0</v>
          </cell>
          <cell r="AZ291" t="str">
            <v>FPL Fibernet</v>
          </cell>
        </row>
        <row r="292">
          <cell r="A292" t="str">
            <v>107100</v>
          </cell>
          <cell r="B292" t="str">
            <v>0314</v>
          </cell>
          <cell r="C292" t="str">
            <v>06135</v>
          </cell>
          <cell r="D292" t="str">
            <v>0FIBER</v>
          </cell>
          <cell r="E292" t="str">
            <v>314000</v>
          </cell>
          <cell r="F292" t="str">
            <v>0790</v>
          </cell>
          <cell r="G292" t="str">
            <v>65000</v>
          </cell>
          <cell r="H292" t="str">
            <v>A</v>
          </cell>
          <cell r="I292" t="str">
            <v>00000041</v>
          </cell>
          <cell r="J292">
            <v>9</v>
          </cell>
          <cell r="K292">
            <v>314</v>
          </cell>
          <cell r="L292">
            <v>6135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0790</v>
          </cell>
          <cell r="R292" t="str">
            <v>65000</v>
          </cell>
          <cell r="S292" t="str">
            <v>200212</v>
          </cell>
          <cell r="T292" t="str">
            <v>CA01</v>
          </cell>
          <cell r="U292">
            <v>-35629.360000000001</v>
          </cell>
          <cell r="V292" t="str">
            <v>LDB</v>
          </cell>
          <cell r="W292">
            <v>0</v>
          </cell>
          <cell r="Y292">
            <v>0</v>
          </cell>
          <cell r="Z292">
            <v>0</v>
          </cell>
          <cell r="AA292" t="str">
            <v>BCH</v>
          </cell>
          <cell r="AB292" t="str">
            <v>0023</v>
          </cell>
          <cell r="AC292" t="str">
            <v>WKS</v>
          </cell>
          <cell r="AE292" t="str">
            <v>JV#</v>
          </cell>
          <cell r="AF292" t="str">
            <v>1232</v>
          </cell>
          <cell r="AG292" t="str">
            <v>FRN</v>
          </cell>
          <cell r="AH292" t="str">
            <v>6135</v>
          </cell>
          <cell r="AI292" t="str">
            <v>RP#</v>
          </cell>
          <cell r="AJ292" t="str">
            <v>000</v>
          </cell>
          <cell r="AK292" t="str">
            <v>CTL</v>
          </cell>
          <cell r="AM292" t="str">
            <v>RF#</v>
          </cell>
          <cell r="AU292" t="str">
            <v>TO PLACE IN SERVICE</v>
          </cell>
          <cell r="AZ292" t="str">
            <v>FPL Fibernet</v>
          </cell>
        </row>
        <row r="293">
          <cell r="A293" t="str">
            <v>107100</v>
          </cell>
          <cell r="B293" t="str">
            <v>0314</v>
          </cell>
          <cell r="C293" t="str">
            <v>06135</v>
          </cell>
          <cell r="D293" t="str">
            <v>0FIBER</v>
          </cell>
          <cell r="E293" t="str">
            <v>314000</v>
          </cell>
          <cell r="F293" t="str">
            <v>0790</v>
          </cell>
          <cell r="G293" t="str">
            <v>65000</v>
          </cell>
          <cell r="H293" t="str">
            <v>A</v>
          </cell>
          <cell r="I293" t="str">
            <v>00000041</v>
          </cell>
          <cell r="J293">
            <v>9</v>
          </cell>
          <cell r="K293">
            <v>314</v>
          </cell>
          <cell r="L293">
            <v>6135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 t="str">
            <v>0790</v>
          </cell>
          <cell r="R293" t="str">
            <v>65000</v>
          </cell>
          <cell r="S293" t="str">
            <v>200212</v>
          </cell>
          <cell r="T293" t="str">
            <v>CA01</v>
          </cell>
          <cell r="U293">
            <v>-148197.42000000001</v>
          </cell>
          <cell r="V293" t="str">
            <v>LDB</v>
          </cell>
          <cell r="W293">
            <v>0</v>
          </cell>
          <cell r="Y293">
            <v>0</v>
          </cell>
          <cell r="Z293">
            <v>0</v>
          </cell>
          <cell r="AA293" t="str">
            <v>BCH</v>
          </cell>
          <cell r="AB293" t="str">
            <v>0023</v>
          </cell>
          <cell r="AC293" t="str">
            <v>WKS</v>
          </cell>
          <cell r="AE293" t="str">
            <v>JV#</v>
          </cell>
          <cell r="AF293" t="str">
            <v>1232</v>
          </cell>
          <cell r="AG293" t="str">
            <v>FRN</v>
          </cell>
          <cell r="AH293" t="str">
            <v>6135</v>
          </cell>
          <cell r="AI293" t="str">
            <v>RP#</v>
          </cell>
          <cell r="AJ293" t="str">
            <v>000</v>
          </cell>
          <cell r="AK293" t="str">
            <v>CTL</v>
          </cell>
          <cell r="AM293" t="str">
            <v>RF#</v>
          </cell>
          <cell r="AU293" t="str">
            <v>TO PLACE IN SERVICE</v>
          </cell>
          <cell r="AZ293" t="str">
            <v>FPL Fibernet</v>
          </cell>
        </row>
        <row r="294">
          <cell r="A294" t="str">
            <v>107100</v>
          </cell>
          <cell r="B294" t="str">
            <v>0312</v>
          </cell>
          <cell r="C294" t="str">
            <v>06080</v>
          </cell>
          <cell r="D294" t="str">
            <v>0ELECT</v>
          </cell>
          <cell r="E294" t="str">
            <v>312000</v>
          </cell>
          <cell r="F294" t="str">
            <v>0790</v>
          </cell>
          <cell r="G294" t="str">
            <v>65000</v>
          </cell>
          <cell r="H294" t="str">
            <v>A</v>
          </cell>
          <cell r="I294" t="str">
            <v>00000041</v>
          </cell>
          <cell r="J294">
            <v>65</v>
          </cell>
          <cell r="K294">
            <v>312</v>
          </cell>
          <cell r="L294">
            <v>6139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 t="str">
            <v>0790</v>
          </cell>
          <cell r="R294" t="str">
            <v>65000</v>
          </cell>
          <cell r="S294" t="str">
            <v>200212</v>
          </cell>
          <cell r="T294" t="str">
            <v>CA01</v>
          </cell>
          <cell r="U294">
            <v>-52989.85</v>
          </cell>
          <cell r="V294" t="str">
            <v>LDB</v>
          </cell>
          <cell r="W294">
            <v>0</v>
          </cell>
          <cell r="Y294">
            <v>0</v>
          </cell>
          <cell r="Z294">
            <v>0</v>
          </cell>
          <cell r="AA294" t="str">
            <v>BCH</v>
          </cell>
          <cell r="AB294" t="str">
            <v>0023</v>
          </cell>
          <cell r="AC294" t="str">
            <v>WKS</v>
          </cell>
          <cell r="AE294" t="str">
            <v>JV#</v>
          </cell>
          <cell r="AF294" t="str">
            <v>1232</v>
          </cell>
          <cell r="AG294" t="str">
            <v>FRN</v>
          </cell>
          <cell r="AH294" t="str">
            <v>6139</v>
          </cell>
          <cell r="AI294" t="str">
            <v>RP#</v>
          </cell>
          <cell r="AJ294" t="str">
            <v>000</v>
          </cell>
          <cell r="AK294" t="str">
            <v>CTL</v>
          </cell>
          <cell r="AM294" t="str">
            <v>RF#</v>
          </cell>
          <cell r="AU294" t="str">
            <v>TO PLACE IN SERVICE</v>
          </cell>
          <cell r="AZ294" t="str">
            <v>FPL Fibernet</v>
          </cell>
        </row>
        <row r="295">
          <cell r="A295" t="str">
            <v>107100</v>
          </cell>
          <cell r="B295" t="str">
            <v>0312</v>
          </cell>
          <cell r="C295" t="str">
            <v>06080</v>
          </cell>
          <cell r="D295" t="str">
            <v>0FIBER</v>
          </cell>
          <cell r="E295" t="str">
            <v>312000</v>
          </cell>
          <cell r="F295" t="str">
            <v>0790</v>
          </cell>
          <cell r="G295" t="str">
            <v>65000</v>
          </cell>
          <cell r="H295" t="str">
            <v>A</v>
          </cell>
          <cell r="I295" t="str">
            <v>00000041</v>
          </cell>
          <cell r="J295">
            <v>63</v>
          </cell>
          <cell r="K295">
            <v>312</v>
          </cell>
          <cell r="L295">
            <v>6139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 t="str">
            <v>0790</v>
          </cell>
          <cell r="R295" t="str">
            <v>65000</v>
          </cell>
          <cell r="S295" t="str">
            <v>200212</v>
          </cell>
          <cell r="T295" t="str">
            <v>CA01</v>
          </cell>
          <cell r="U295">
            <v>2000</v>
          </cell>
          <cell r="V295" t="str">
            <v>LDB</v>
          </cell>
          <cell r="W295">
            <v>0</v>
          </cell>
          <cell r="Y295">
            <v>0</v>
          </cell>
          <cell r="Z295">
            <v>0</v>
          </cell>
          <cell r="AA295" t="str">
            <v>BCH</v>
          </cell>
          <cell r="AB295" t="str">
            <v>0011</v>
          </cell>
          <cell r="AC295" t="str">
            <v>WKS</v>
          </cell>
          <cell r="AE295" t="str">
            <v>JV#</v>
          </cell>
          <cell r="AF295" t="str">
            <v>1232</v>
          </cell>
          <cell r="AG295" t="str">
            <v>FRN</v>
          </cell>
          <cell r="AH295" t="str">
            <v>6139</v>
          </cell>
          <cell r="AI295" t="str">
            <v>RP#</v>
          </cell>
          <cell r="AJ295" t="str">
            <v>000</v>
          </cell>
          <cell r="AK295" t="str">
            <v>CTL</v>
          </cell>
          <cell r="AM295" t="str">
            <v>RF#</v>
          </cell>
          <cell r="AU295" t="str">
            <v>ACCRUAL OF DEC 02 CAPITAL</v>
          </cell>
          <cell r="AZ295" t="str">
            <v>FPL Fibernet</v>
          </cell>
        </row>
        <row r="296">
          <cell r="A296" t="str">
            <v>107100</v>
          </cell>
          <cell r="B296" t="str">
            <v>0312</v>
          </cell>
          <cell r="C296" t="str">
            <v>06080</v>
          </cell>
          <cell r="D296" t="str">
            <v>0FIBER</v>
          </cell>
          <cell r="E296" t="str">
            <v>312000</v>
          </cell>
          <cell r="F296" t="str">
            <v>0803</v>
          </cell>
          <cell r="G296" t="str">
            <v>36000</v>
          </cell>
          <cell r="H296" t="str">
            <v>A</v>
          </cell>
          <cell r="I296" t="str">
            <v>00000041</v>
          </cell>
          <cell r="J296">
            <v>60</v>
          </cell>
          <cell r="K296">
            <v>312</v>
          </cell>
          <cell r="L296">
            <v>6139</v>
          </cell>
          <cell r="M296">
            <v>107</v>
          </cell>
          <cell r="N296">
            <v>10</v>
          </cell>
          <cell r="O296">
            <v>0</v>
          </cell>
          <cell r="P296">
            <v>107.1</v>
          </cell>
          <cell r="Q296" t="str">
            <v>0803</v>
          </cell>
          <cell r="R296" t="str">
            <v>36000</v>
          </cell>
          <cell r="S296" t="str">
            <v>200212</v>
          </cell>
          <cell r="T296" t="str">
            <v>PY42</v>
          </cell>
          <cell r="U296">
            <v>418.5</v>
          </cell>
          <cell r="V296" t="str">
            <v>LDB</v>
          </cell>
          <cell r="W296">
            <v>0</v>
          </cell>
          <cell r="X296" t="str">
            <v>SHR</v>
          </cell>
          <cell r="Y296">
            <v>10</v>
          </cell>
          <cell r="Z296">
            <v>10</v>
          </cell>
          <cell r="AA296" t="str">
            <v>PYP</v>
          </cell>
          <cell r="AB296" t="str">
            <v xml:space="preserve"> 0000025</v>
          </cell>
          <cell r="AC296" t="str">
            <v>PYL</v>
          </cell>
          <cell r="AD296" t="str">
            <v>004368</v>
          </cell>
          <cell r="AE296" t="str">
            <v>EMP</v>
          </cell>
          <cell r="AF296" t="str">
            <v>64529</v>
          </cell>
          <cell r="AG296" t="str">
            <v>JUL</v>
          </cell>
          <cell r="AH296" t="str">
            <v xml:space="preserve"> 000.00</v>
          </cell>
          <cell r="AI296" t="str">
            <v>BCH</v>
          </cell>
          <cell r="AJ296" t="str">
            <v>500</v>
          </cell>
          <cell r="AK296" t="str">
            <v>CLS</v>
          </cell>
          <cell r="AL296" t="str">
            <v>R436</v>
          </cell>
          <cell r="AM296" t="str">
            <v>DTA</v>
          </cell>
          <cell r="AN296" t="str">
            <v xml:space="preserve"> 00000000000.00</v>
          </cell>
          <cell r="AO296" t="str">
            <v>DTH</v>
          </cell>
          <cell r="AP296" t="str">
            <v xml:space="preserve"> 00000000000.00</v>
          </cell>
          <cell r="AV296" t="str">
            <v>000000000</v>
          </cell>
          <cell r="AW296" t="str">
            <v>000</v>
          </cell>
          <cell r="AX296" t="str">
            <v>00</v>
          </cell>
          <cell r="AY296" t="str">
            <v>0</v>
          </cell>
          <cell r="AZ296" t="str">
            <v>FPL Fibernet</v>
          </cell>
        </row>
        <row r="297">
          <cell r="A297" t="str">
            <v>107100</v>
          </cell>
          <cell r="B297" t="str">
            <v>0367</v>
          </cell>
          <cell r="C297" t="str">
            <v>06080</v>
          </cell>
          <cell r="D297" t="str">
            <v>0FIBER</v>
          </cell>
          <cell r="E297" t="str">
            <v>367000</v>
          </cell>
          <cell r="F297" t="str">
            <v>0803</v>
          </cell>
          <cell r="G297" t="str">
            <v>36000</v>
          </cell>
          <cell r="H297" t="str">
            <v>A</v>
          </cell>
          <cell r="I297" t="str">
            <v>00000041</v>
          </cell>
          <cell r="J297">
            <v>60</v>
          </cell>
          <cell r="K297">
            <v>367</v>
          </cell>
          <cell r="L297">
            <v>6139</v>
          </cell>
          <cell r="M297">
            <v>107</v>
          </cell>
          <cell r="N297">
            <v>10</v>
          </cell>
          <cell r="O297">
            <v>0</v>
          </cell>
          <cell r="P297">
            <v>107.1</v>
          </cell>
          <cell r="Q297" t="str">
            <v>0803</v>
          </cell>
          <cell r="R297" t="str">
            <v>36000</v>
          </cell>
          <cell r="S297" t="str">
            <v>200212</v>
          </cell>
          <cell r="T297" t="str">
            <v>PY42</v>
          </cell>
          <cell r="U297">
            <v>216.38</v>
          </cell>
          <cell r="V297" t="str">
            <v>LDB</v>
          </cell>
          <cell r="W297">
            <v>0</v>
          </cell>
          <cell r="X297" t="str">
            <v>SHR</v>
          </cell>
          <cell r="Y297">
            <v>6</v>
          </cell>
          <cell r="Z297">
            <v>6</v>
          </cell>
          <cell r="AA297" t="str">
            <v>PYP</v>
          </cell>
          <cell r="AB297" t="str">
            <v xml:space="preserve"> 0000025</v>
          </cell>
          <cell r="AC297" t="str">
            <v>PYL</v>
          </cell>
          <cell r="AD297" t="str">
            <v>004367</v>
          </cell>
          <cell r="AE297" t="str">
            <v>EMP</v>
          </cell>
          <cell r="AF297" t="str">
            <v>86996</v>
          </cell>
          <cell r="AG297" t="str">
            <v>JUL</v>
          </cell>
          <cell r="AH297" t="str">
            <v xml:space="preserve"> 000.00</v>
          </cell>
          <cell r="AI297" t="str">
            <v>BCH</v>
          </cell>
          <cell r="AJ297" t="str">
            <v>500</v>
          </cell>
          <cell r="AK297" t="str">
            <v>CLS</v>
          </cell>
          <cell r="AL297" t="str">
            <v>R234</v>
          </cell>
          <cell r="AM297" t="str">
            <v>DTA</v>
          </cell>
          <cell r="AN297" t="str">
            <v xml:space="preserve"> 00000000000.00</v>
          </cell>
          <cell r="AO297" t="str">
            <v>DTH</v>
          </cell>
          <cell r="AP297" t="str">
            <v xml:space="preserve"> 00000000000.00</v>
          </cell>
          <cell r="AV297" t="str">
            <v>000000000</v>
          </cell>
          <cell r="AW297" t="str">
            <v>000</v>
          </cell>
          <cell r="AX297" t="str">
            <v>00</v>
          </cell>
          <cell r="AY297" t="str">
            <v>0</v>
          </cell>
          <cell r="AZ297" t="str">
            <v>FPL Fibernet</v>
          </cell>
        </row>
        <row r="298">
          <cell r="A298" t="str">
            <v>107100</v>
          </cell>
          <cell r="B298" t="str">
            <v>0367</v>
          </cell>
          <cell r="C298" t="str">
            <v>06080</v>
          </cell>
          <cell r="D298" t="str">
            <v>0FIBER</v>
          </cell>
          <cell r="E298" t="str">
            <v>367000</v>
          </cell>
          <cell r="F298" t="str">
            <v>0803</v>
          </cell>
          <cell r="G298" t="str">
            <v>36000</v>
          </cell>
          <cell r="H298" t="str">
            <v>A</v>
          </cell>
          <cell r="I298" t="str">
            <v>00000041</v>
          </cell>
          <cell r="J298">
            <v>60</v>
          </cell>
          <cell r="K298">
            <v>367</v>
          </cell>
          <cell r="L298">
            <v>6139</v>
          </cell>
          <cell r="M298">
            <v>107</v>
          </cell>
          <cell r="N298">
            <v>10</v>
          </cell>
          <cell r="O298">
            <v>0</v>
          </cell>
          <cell r="P298">
            <v>107.1</v>
          </cell>
          <cell r="Q298" t="str">
            <v>0803</v>
          </cell>
          <cell r="R298" t="str">
            <v>36000</v>
          </cell>
          <cell r="S298" t="str">
            <v>200212</v>
          </cell>
          <cell r="T298" t="str">
            <v>PY42</v>
          </cell>
          <cell r="U298">
            <v>865.5</v>
          </cell>
          <cell r="V298" t="str">
            <v>LDB</v>
          </cell>
          <cell r="W298">
            <v>0</v>
          </cell>
          <cell r="X298" t="str">
            <v>SHR</v>
          </cell>
          <cell r="Y298">
            <v>24</v>
          </cell>
          <cell r="Z298">
            <v>24</v>
          </cell>
          <cell r="AA298" t="str">
            <v>PYP</v>
          </cell>
          <cell r="AB298" t="str">
            <v xml:space="preserve"> 0000026</v>
          </cell>
          <cell r="AC298" t="str">
            <v>PYL</v>
          </cell>
          <cell r="AD298" t="str">
            <v>004367</v>
          </cell>
          <cell r="AE298" t="str">
            <v>EMP</v>
          </cell>
          <cell r="AF298" t="str">
            <v>86996</v>
          </cell>
          <cell r="AG298" t="str">
            <v>JUL</v>
          </cell>
          <cell r="AH298" t="str">
            <v xml:space="preserve"> 000.00</v>
          </cell>
          <cell r="AI298" t="str">
            <v>BCH</v>
          </cell>
          <cell r="AJ298" t="str">
            <v>500</v>
          </cell>
          <cell r="AK298" t="str">
            <v>CLS</v>
          </cell>
          <cell r="AL298" t="str">
            <v>R234</v>
          </cell>
          <cell r="AM298" t="str">
            <v>DTA</v>
          </cell>
          <cell r="AN298" t="str">
            <v xml:space="preserve"> 00000000000.00</v>
          </cell>
          <cell r="AO298" t="str">
            <v>DTH</v>
          </cell>
          <cell r="AP298" t="str">
            <v xml:space="preserve"> 00000000000.00</v>
          </cell>
          <cell r="AV298" t="str">
            <v>000000000</v>
          </cell>
          <cell r="AW298" t="str">
            <v>000</v>
          </cell>
          <cell r="AX298" t="str">
            <v>00</v>
          </cell>
          <cell r="AY298" t="str">
            <v>0</v>
          </cell>
          <cell r="AZ298" t="str">
            <v>FPL Fibernet</v>
          </cell>
        </row>
        <row r="299">
          <cell r="A299" t="str">
            <v>107100</v>
          </cell>
          <cell r="B299" t="str">
            <v>0385</v>
          </cell>
          <cell r="C299" t="str">
            <v>06080</v>
          </cell>
          <cell r="D299" t="str">
            <v>0FIBER</v>
          </cell>
          <cell r="E299" t="str">
            <v>385000</v>
          </cell>
          <cell r="F299" t="str">
            <v>0662</v>
          </cell>
          <cell r="G299" t="str">
            <v>51450</v>
          </cell>
          <cell r="H299" t="str">
            <v>A</v>
          </cell>
          <cell r="I299" t="str">
            <v>00000041</v>
          </cell>
          <cell r="J299">
            <v>60</v>
          </cell>
          <cell r="K299">
            <v>385</v>
          </cell>
          <cell r="L299">
            <v>6139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0662</v>
          </cell>
          <cell r="R299" t="str">
            <v>51450</v>
          </cell>
          <cell r="S299" t="str">
            <v>200212</v>
          </cell>
          <cell r="T299" t="str">
            <v>SA01</v>
          </cell>
          <cell r="U299">
            <v>20045.25</v>
          </cell>
          <cell r="W299">
            <v>0</v>
          </cell>
          <cell r="Y299">
            <v>0</v>
          </cell>
          <cell r="Z299">
            <v>1</v>
          </cell>
          <cell r="AA299" t="str">
            <v>BCH</v>
          </cell>
          <cell r="AB299" t="str">
            <v>450002354</v>
          </cell>
          <cell r="AC299" t="str">
            <v>PO#</v>
          </cell>
          <cell r="AD299" t="str">
            <v>4500080535</v>
          </cell>
          <cell r="AE299" t="str">
            <v>S/R</v>
          </cell>
          <cell r="AF299" t="str">
            <v>337</v>
          </cell>
          <cell r="AI299" t="str">
            <v>PYN</v>
          </cell>
          <cell r="AJ299" t="str">
            <v>YOUNGS COMMUNICATIONS CO</v>
          </cell>
          <cell r="AK299" t="str">
            <v>VND</v>
          </cell>
          <cell r="AL299" t="str">
            <v>591398816</v>
          </cell>
          <cell r="AM299" t="str">
            <v>FAC</v>
          </cell>
          <cell r="AN299" t="str">
            <v>000</v>
          </cell>
          <cell r="AQ299" t="str">
            <v>NVD</v>
          </cell>
          <cell r="AR299" t="str">
            <v>2002-12-</v>
          </cell>
          <cell r="AU299" t="str">
            <v>INVOICE# 6718       YOUNGS COMMUNICATION5000003644</v>
          </cell>
          <cell r="AV299" t="str">
            <v>WF-BATCH</v>
          </cell>
          <cell r="AW299" t="str">
            <v>000</v>
          </cell>
          <cell r="AX299" t="str">
            <v>00</v>
          </cell>
          <cell r="AY299" t="str">
            <v>0</v>
          </cell>
          <cell r="AZ299" t="str">
            <v>FPL Fibernet</v>
          </cell>
        </row>
        <row r="300">
          <cell r="A300" t="str">
            <v>107100</v>
          </cell>
          <cell r="B300" t="str">
            <v>0385</v>
          </cell>
          <cell r="C300" t="str">
            <v>06080</v>
          </cell>
          <cell r="D300" t="str">
            <v>0FIBER</v>
          </cell>
          <cell r="E300" t="str">
            <v>385000</v>
          </cell>
          <cell r="F300" t="str">
            <v>0803</v>
          </cell>
          <cell r="G300" t="str">
            <v>36000</v>
          </cell>
          <cell r="H300" t="str">
            <v>A</v>
          </cell>
          <cell r="I300" t="str">
            <v>00000041</v>
          </cell>
          <cell r="J300">
            <v>60</v>
          </cell>
          <cell r="K300">
            <v>385</v>
          </cell>
          <cell r="L300">
            <v>6139</v>
          </cell>
          <cell r="M300">
            <v>107</v>
          </cell>
          <cell r="N300">
            <v>10</v>
          </cell>
          <cell r="O300">
            <v>0</v>
          </cell>
          <cell r="P300">
            <v>107.1</v>
          </cell>
          <cell r="Q300" t="str">
            <v>0803</v>
          </cell>
          <cell r="R300" t="str">
            <v>36000</v>
          </cell>
          <cell r="S300" t="str">
            <v>200212</v>
          </cell>
          <cell r="T300" t="str">
            <v>PY42</v>
          </cell>
          <cell r="U300">
            <v>334.8</v>
          </cell>
          <cell r="V300" t="str">
            <v>LDB</v>
          </cell>
          <cell r="W300">
            <v>0</v>
          </cell>
          <cell r="X300" t="str">
            <v>SHR</v>
          </cell>
          <cell r="Y300">
            <v>8</v>
          </cell>
          <cell r="Z300">
            <v>8</v>
          </cell>
          <cell r="AA300" t="str">
            <v>PYP</v>
          </cell>
          <cell r="AB300" t="str">
            <v xml:space="preserve"> 0000026</v>
          </cell>
          <cell r="AC300" t="str">
            <v>PYL</v>
          </cell>
          <cell r="AD300" t="str">
            <v>004368</v>
          </cell>
          <cell r="AE300" t="str">
            <v>EMP</v>
          </cell>
          <cell r="AF300" t="str">
            <v>64529</v>
          </cell>
          <cell r="AG300" t="str">
            <v>JUL</v>
          </cell>
          <cell r="AH300" t="str">
            <v xml:space="preserve"> 000.00</v>
          </cell>
          <cell r="AI300" t="str">
            <v>BCH</v>
          </cell>
          <cell r="AJ300" t="str">
            <v>500</v>
          </cell>
          <cell r="AK300" t="str">
            <v>CLS</v>
          </cell>
          <cell r="AL300" t="str">
            <v>R436</v>
          </cell>
          <cell r="AM300" t="str">
            <v>DTA</v>
          </cell>
          <cell r="AN300" t="str">
            <v xml:space="preserve"> 00000000000.00</v>
          </cell>
          <cell r="AO300" t="str">
            <v>DTH</v>
          </cell>
          <cell r="AP300" t="str">
            <v xml:space="preserve"> 00000000000.00</v>
          </cell>
          <cell r="AV300" t="str">
            <v>000000000</v>
          </cell>
          <cell r="AW300" t="str">
            <v>000</v>
          </cell>
          <cell r="AX300" t="str">
            <v>00</v>
          </cell>
          <cell r="AY300" t="str">
            <v>0</v>
          </cell>
          <cell r="AZ300" t="str">
            <v>FPL Fibernet</v>
          </cell>
        </row>
        <row r="301">
          <cell r="A301" t="str">
            <v>107100</v>
          </cell>
          <cell r="B301" t="str">
            <v>0312</v>
          </cell>
          <cell r="C301" t="str">
            <v>06997</v>
          </cell>
          <cell r="D301" t="str">
            <v>0OTHER</v>
          </cell>
          <cell r="E301" t="str">
            <v>312000</v>
          </cell>
          <cell r="F301" t="str">
            <v>0675</v>
          </cell>
          <cell r="G301" t="str">
            <v>52450</v>
          </cell>
          <cell r="H301" t="str">
            <v>A</v>
          </cell>
          <cell r="I301" t="str">
            <v>00000041</v>
          </cell>
          <cell r="J301">
            <v>65</v>
          </cell>
          <cell r="K301">
            <v>312</v>
          </cell>
          <cell r="L301">
            <v>6140</v>
          </cell>
          <cell r="M301">
            <v>398</v>
          </cell>
          <cell r="N301">
            <v>0</v>
          </cell>
          <cell r="O301">
            <v>1</v>
          </cell>
          <cell r="P301">
            <v>398.00099999999998</v>
          </cell>
          <cell r="Q301" t="str">
            <v>0675</v>
          </cell>
          <cell r="R301" t="str">
            <v>52450</v>
          </cell>
          <cell r="S301" t="str">
            <v>200212</v>
          </cell>
          <cell r="T301" t="str">
            <v>SA01</v>
          </cell>
          <cell r="U301">
            <v>304</v>
          </cell>
          <cell r="W301">
            <v>0</v>
          </cell>
          <cell r="Y301">
            <v>0</v>
          </cell>
          <cell r="Z301">
            <v>0</v>
          </cell>
          <cell r="AA301" t="str">
            <v>BCH</v>
          </cell>
          <cell r="AB301" t="str">
            <v>450002345</v>
          </cell>
          <cell r="AC301" t="str">
            <v>PO#</v>
          </cell>
          <cell r="AE301" t="str">
            <v>S/R</v>
          </cell>
          <cell r="AI301" t="str">
            <v>PYN</v>
          </cell>
          <cell r="AJ301" t="str">
            <v>INTERCONNX INC</v>
          </cell>
          <cell r="AK301" t="str">
            <v>VND</v>
          </cell>
          <cell r="AL301" t="str">
            <v>522070373</v>
          </cell>
          <cell r="AM301" t="str">
            <v>FAC</v>
          </cell>
          <cell r="AN301" t="str">
            <v>000</v>
          </cell>
          <cell r="AQ301" t="str">
            <v>NVD</v>
          </cell>
          <cell r="AR301" t="str">
            <v>2002-10-</v>
          </cell>
          <cell r="AU301" t="str">
            <v>4500096841          INTERCONNX INC      1900003304</v>
          </cell>
          <cell r="AV301" t="str">
            <v>WF-BATCH</v>
          </cell>
          <cell r="AW301" t="str">
            <v>000</v>
          </cell>
          <cell r="AX301" t="str">
            <v>00</v>
          </cell>
          <cell r="AY301" t="str">
            <v>0</v>
          </cell>
          <cell r="AZ301" t="str">
            <v>FPL Fibernet</v>
          </cell>
        </row>
        <row r="302">
          <cell r="A302" t="str">
            <v>107100</v>
          </cell>
          <cell r="B302" t="str">
            <v>0368</v>
          </cell>
          <cell r="C302" t="str">
            <v>06997</v>
          </cell>
          <cell r="D302" t="str">
            <v>0OTHER</v>
          </cell>
          <cell r="E302" t="str">
            <v>368000</v>
          </cell>
          <cell r="F302" t="str">
            <v>0813</v>
          </cell>
          <cell r="G302" t="str">
            <v>51450</v>
          </cell>
          <cell r="H302" t="str">
            <v>A</v>
          </cell>
          <cell r="I302" t="str">
            <v>00000041</v>
          </cell>
          <cell r="J302">
            <v>66</v>
          </cell>
          <cell r="K302">
            <v>368</v>
          </cell>
          <cell r="L302">
            <v>6140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 t="str">
            <v>0813</v>
          </cell>
          <cell r="R302" t="str">
            <v>51450</v>
          </cell>
          <cell r="S302" t="str">
            <v>200212</v>
          </cell>
          <cell r="T302" t="str">
            <v>SA01</v>
          </cell>
          <cell r="U302">
            <v>48978</v>
          </cell>
          <cell r="W302">
            <v>0</v>
          </cell>
          <cell r="Y302">
            <v>0</v>
          </cell>
          <cell r="Z302">
            <v>1</v>
          </cell>
          <cell r="AA302" t="str">
            <v>BCH</v>
          </cell>
          <cell r="AB302" t="str">
            <v>450002353</v>
          </cell>
          <cell r="AC302" t="str">
            <v>PO#</v>
          </cell>
          <cell r="AD302" t="str">
            <v>4500112616</v>
          </cell>
          <cell r="AE302" t="str">
            <v>S/R</v>
          </cell>
          <cell r="AF302" t="str">
            <v>337</v>
          </cell>
          <cell r="AI302" t="str">
            <v>PYN</v>
          </cell>
          <cell r="AJ302" t="str">
            <v>AGILENT TECHNOLOGIES</v>
          </cell>
          <cell r="AK302" t="str">
            <v>VND</v>
          </cell>
          <cell r="AL302" t="str">
            <v>770518772</v>
          </cell>
          <cell r="AM302" t="str">
            <v>FAC</v>
          </cell>
          <cell r="AN302" t="str">
            <v>000</v>
          </cell>
          <cell r="AQ302" t="str">
            <v>NVD</v>
          </cell>
          <cell r="AR302" t="str">
            <v>2002-12-</v>
          </cell>
          <cell r="AU302" t="str">
            <v>INVOICE# 1087792M   AGILENT TECHNOLOGIES5000003614</v>
          </cell>
          <cell r="AV302" t="str">
            <v>WF-BATCH</v>
          </cell>
          <cell r="AW302" t="str">
            <v>000</v>
          </cell>
          <cell r="AX302" t="str">
            <v>00</v>
          </cell>
          <cell r="AY302" t="str">
            <v>0</v>
          </cell>
          <cell r="AZ302" t="str">
            <v>FPL Fibernet</v>
          </cell>
        </row>
        <row r="303">
          <cell r="A303" t="str">
            <v>107100</v>
          </cell>
          <cell r="B303" t="str">
            <v>0399</v>
          </cell>
          <cell r="C303" t="str">
            <v>06997</v>
          </cell>
          <cell r="D303" t="str">
            <v>0OTHER</v>
          </cell>
          <cell r="E303" t="str">
            <v>399000</v>
          </cell>
          <cell r="F303" t="str">
            <v>0790</v>
          </cell>
          <cell r="G303" t="str">
            <v>65000</v>
          </cell>
          <cell r="H303" t="str">
            <v>A</v>
          </cell>
          <cell r="I303" t="str">
            <v>00000041</v>
          </cell>
          <cell r="J303">
            <v>65</v>
          </cell>
          <cell r="K303">
            <v>399</v>
          </cell>
          <cell r="L303">
            <v>6140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0790</v>
          </cell>
          <cell r="R303" t="str">
            <v>65000</v>
          </cell>
          <cell r="S303" t="str">
            <v>200212</v>
          </cell>
          <cell r="T303" t="str">
            <v>CA01</v>
          </cell>
          <cell r="U303">
            <v>-16103.15</v>
          </cell>
          <cell r="V303" t="str">
            <v>LDB</v>
          </cell>
          <cell r="W303">
            <v>0</v>
          </cell>
          <cell r="Y303">
            <v>0</v>
          </cell>
          <cell r="Z303">
            <v>0</v>
          </cell>
          <cell r="AA303" t="str">
            <v>BCH</v>
          </cell>
          <cell r="AB303" t="str">
            <v>0023</v>
          </cell>
          <cell r="AC303" t="str">
            <v>WKS</v>
          </cell>
          <cell r="AE303" t="str">
            <v>JV#</v>
          </cell>
          <cell r="AF303" t="str">
            <v>1232</v>
          </cell>
          <cell r="AG303" t="str">
            <v>FRN</v>
          </cell>
          <cell r="AH303" t="str">
            <v>6140</v>
          </cell>
          <cell r="AI303" t="str">
            <v>RP#</v>
          </cell>
          <cell r="AJ303" t="str">
            <v>000</v>
          </cell>
          <cell r="AK303" t="str">
            <v>CTL</v>
          </cell>
          <cell r="AM303" t="str">
            <v>RF#</v>
          </cell>
          <cell r="AU303" t="str">
            <v>TO PLACE IN SERVICE</v>
          </cell>
          <cell r="AZ303" t="str">
            <v>FPL Fibernet</v>
          </cell>
        </row>
        <row r="304">
          <cell r="A304" t="str">
            <v>107100</v>
          </cell>
          <cell r="B304" t="str">
            <v>0312</v>
          </cell>
          <cell r="C304" t="str">
            <v>06068</v>
          </cell>
          <cell r="D304" t="str">
            <v>0ELECT</v>
          </cell>
          <cell r="E304" t="str">
            <v>312000</v>
          </cell>
          <cell r="F304" t="str">
            <v>0790</v>
          </cell>
          <cell r="G304" t="str">
            <v>65000</v>
          </cell>
          <cell r="H304" t="str">
            <v>A</v>
          </cell>
          <cell r="I304" t="str">
            <v>00000041</v>
          </cell>
          <cell r="J304">
            <v>65</v>
          </cell>
          <cell r="K304">
            <v>312</v>
          </cell>
          <cell r="L304">
            <v>6141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 t="str">
            <v>0790</v>
          </cell>
          <cell r="R304" t="str">
            <v>65000</v>
          </cell>
          <cell r="S304" t="str">
            <v>200212</v>
          </cell>
          <cell r="T304" t="str">
            <v>CA01</v>
          </cell>
          <cell r="U304">
            <v>-75172.11</v>
          </cell>
          <cell r="V304" t="str">
            <v>LDB</v>
          </cell>
          <cell r="W304">
            <v>0</v>
          </cell>
          <cell r="Y304">
            <v>0</v>
          </cell>
          <cell r="Z304">
            <v>0</v>
          </cell>
          <cell r="AA304" t="str">
            <v>BCH</v>
          </cell>
          <cell r="AB304" t="str">
            <v>0023</v>
          </cell>
          <cell r="AC304" t="str">
            <v>WKS</v>
          </cell>
          <cell r="AE304" t="str">
            <v>JV#</v>
          </cell>
          <cell r="AF304" t="str">
            <v>1232</v>
          </cell>
          <cell r="AG304" t="str">
            <v>FRN</v>
          </cell>
          <cell r="AH304" t="str">
            <v>6141</v>
          </cell>
          <cell r="AI304" t="str">
            <v>RP#</v>
          </cell>
          <cell r="AJ304" t="str">
            <v>000</v>
          </cell>
          <cell r="AK304" t="str">
            <v>CTL</v>
          </cell>
          <cell r="AM304" t="str">
            <v>RF#</v>
          </cell>
          <cell r="AU304" t="str">
            <v>TO PLACE IN SERVICE</v>
          </cell>
          <cell r="AZ304" t="str">
            <v>FPL Fibernet</v>
          </cell>
        </row>
        <row r="305">
          <cell r="A305" t="str">
            <v>107100</v>
          </cell>
          <cell r="B305" t="str">
            <v>0312</v>
          </cell>
          <cell r="C305" t="str">
            <v>06068</v>
          </cell>
          <cell r="D305" t="str">
            <v>0FIBER</v>
          </cell>
          <cell r="E305" t="str">
            <v>312000</v>
          </cell>
          <cell r="F305" t="str">
            <v>0803</v>
          </cell>
          <cell r="G305" t="str">
            <v>36000</v>
          </cell>
          <cell r="H305" t="str">
            <v>A</v>
          </cell>
          <cell r="I305" t="str">
            <v>00000041</v>
          </cell>
          <cell r="J305">
            <v>60</v>
          </cell>
          <cell r="K305">
            <v>312</v>
          </cell>
          <cell r="L305">
            <v>6141</v>
          </cell>
          <cell r="M305">
            <v>107</v>
          </cell>
          <cell r="N305">
            <v>10</v>
          </cell>
          <cell r="O305">
            <v>0</v>
          </cell>
          <cell r="P305">
            <v>107.1</v>
          </cell>
          <cell r="Q305" t="str">
            <v>0803</v>
          </cell>
          <cell r="R305" t="str">
            <v>36000</v>
          </cell>
          <cell r="S305" t="str">
            <v>200212</v>
          </cell>
          <cell r="T305" t="str">
            <v>PY42</v>
          </cell>
          <cell r="U305">
            <v>83.08</v>
          </cell>
          <cell r="V305" t="str">
            <v>LDB</v>
          </cell>
          <cell r="W305">
            <v>0</v>
          </cell>
          <cell r="X305" t="str">
            <v>SHR</v>
          </cell>
          <cell r="Y305">
            <v>2</v>
          </cell>
          <cell r="Z305">
            <v>2</v>
          </cell>
          <cell r="AA305" t="str">
            <v>PYP</v>
          </cell>
          <cell r="AB305" t="str">
            <v xml:space="preserve"> 0000025</v>
          </cell>
          <cell r="AC305" t="str">
            <v>PYL</v>
          </cell>
          <cell r="AD305" t="str">
            <v>003054</v>
          </cell>
          <cell r="AE305" t="str">
            <v>EMP</v>
          </cell>
          <cell r="AF305" t="str">
            <v>16244</v>
          </cell>
          <cell r="AG305" t="str">
            <v>JUL</v>
          </cell>
          <cell r="AH305" t="str">
            <v xml:space="preserve"> 000.00</v>
          </cell>
          <cell r="AI305" t="str">
            <v>BCH</v>
          </cell>
          <cell r="AJ305" t="str">
            <v>500</v>
          </cell>
          <cell r="AK305" t="str">
            <v>CLS</v>
          </cell>
          <cell r="AL305" t="str">
            <v>R513</v>
          </cell>
          <cell r="AM305" t="str">
            <v>DTA</v>
          </cell>
          <cell r="AN305" t="str">
            <v xml:space="preserve"> 00000000000.00</v>
          </cell>
          <cell r="AO305" t="str">
            <v>DTH</v>
          </cell>
          <cell r="AP305" t="str">
            <v xml:space="preserve"> 00000000000.00</v>
          </cell>
          <cell r="AV305" t="str">
            <v>000000000</v>
          </cell>
          <cell r="AW305" t="str">
            <v>000</v>
          </cell>
          <cell r="AX305" t="str">
            <v>00</v>
          </cell>
          <cell r="AY305" t="str">
            <v>0</v>
          </cell>
          <cell r="AZ305" t="str">
            <v>FPL Fibernet</v>
          </cell>
        </row>
        <row r="306">
          <cell r="A306" t="str">
            <v>107100</v>
          </cell>
          <cell r="B306" t="str">
            <v>0312</v>
          </cell>
          <cell r="C306" t="str">
            <v>06068</v>
          </cell>
          <cell r="D306" t="str">
            <v>0OTHER</v>
          </cell>
          <cell r="E306" t="str">
            <v>312000</v>
          </cell>
          <cell r="F306" t="str">
            <v>0841</v>
          </cell>
          <cell r="G306" t="str">
            <v>51450</v>
          </cell>
          <cell r="H306" t="str">
            <v>A</v>
          </cell>
          <cell r="I306" t="str">
            <v>00000041</v>
          </cell>
          <cell r="J306">
            <v>64</v>
          </cell>
          <cell r="K306">
            <v>312</v>
          </cell>
          <cell r="L306">
            <v>6141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 t="str">
            <v>0841</v>
          </cell>
          <cell r="R306" t="str">
            <v>51450</v>
          </cell>
          <cell r="S306" t="str">
            <v>200212</v>
          </cell>
          <cell r="T306" t="str">
            <v>SA01</v>
          </cell>
          <cell r="U306">
            <v>826.44</v>
          </cell>
          <cell r="W306">
            <v>0</v>
          </cell>
          <cell r="Y306">
            <v>0</v>
          </cell>
          <cell r="Z306">
            <v>1</v>
          </cell>
          <cell r="AA306" t="str">
            <v>BCH</v>
          </cell>
          <cell r="AB306" t="str">
            <v>450002361</v>
          </cell>
          <cell r="AC306" t="str">
            <v>PO#</v>
          </cell>
          <cell r="AD306" t="str">
            <v>3000026612</v>
          </cell>
          <cell r="AE306" t="str">
            <v>S/R</v>
          </cell>
          <cell r="AF306" t="str">
            <v>337</v>
          </cell>
          <cell r="AI306" t="str">
            <v>PYN</v>
          </cell>
          <cell r="AJ306" t="str">
            <v>COMPUCOM SYSTEMS INC</v>
          </cell>
          <cell r="AK306" t="str">
            <v>VND</v>
          </cell>
          <cell r="AL306" t="str">
            <v>382363156</v>
          </cell>
          <cell r="AM306" t="str">
            <v>FAC</v>
          </cell>
          <cell r="AN306" t="str">
            <v>000</v>
          </cell>
          <cell r="AQ306" t="str">
            <v>NVD</v>
          </cell>
          <cell r="AR306" t="str">
            <v>2002-12-</v>
          </cell>
          <cell r="AU306" t="str">
            <v>WHATSUP GOLD V7.X W/COMPUCOM SYSTEMS INC5000003708</v>
          </cell>
          <cell r="AV306" t="str">
            <v>EPROCOMM</v>
          </cell>
          <cell r="AW306" t="str">
            <v>000</v>
          </cell>
          <cell r="AX306" t="str">
            <v>00</v>
          </cell>
          <cell r="AY306" t="str">
            <v>0</v>
          </cell>
          <cell r="AZ306" t="str">
            <v>FPL Fibernet</v>
          </cell>
        </row>
        <row r="307">
          <cell r="A307" t="str">
            <v>107100</v>
          </cell>
          <cell r="B307" t="str">
            <v>0385</v>
          </cell>
          <cell r="C307" t="str">
            <v>06068</v>
          </cell>
          <cell r="D307" t="str">
            <v>0FIBER</v>
          </cell>
          <cell r="E307" t="str">
            <v>385000</v>
          </cell>
          <cell r="F307" t="str">
            <v>0621</v>
          </cell>
          <cell r="G307" t="str">
            <v>52450</v>
          </cell>
          <cell r="H307" t="str">
            <v>A</v>
          </cell>
          <cell r="I307" t="str">
            <v>00000041</v>
          </cell>
          <cell r="J307">
            <v>60</v>
          </cell>
          <cell r="K307">
            <v>385</v>
          </cell>
          <cell r="L307">
            <v>6141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0621</v>
          </cell>
          <cell r="R307" t="str">
            <v>52450</v>
          </cell>
          <cell r="S307" t="str">
            <v>200212</v>
          </cell>
          <cell r="T307" t="str">
            <v>SA01</v>
          </cell>
          <cell r="U307">
            <v>58.97</v>
          </cell>
          <cell r="W307">
            <v>0</v>
          </cell>
          <cell r="Y307">
            <v>0</v>
          </cell>
          <cell r="Z307">
            <v>0</v>
          </cell>
          <cell r="AA307" t="str">
            <v>BCH</v>
          </cell>
          <cell r="AB307" t="str">
            <v>450002351</v>
          </cell>
          <cell r="AC307" t="str">
            <v>PO#</v>
          </cell>
          <cell r="AE307" t="str">
            <v>S/R</v>
          </cell>
          <cell r="AI307" t="str">
            <v>PYN</v>
          </cell>
          <cell r="AJ307" t="str">
            <v>BATTLES K J</v>
          </cell>
          <cell r="AK307" t="str">
            <v>VND</v>
          </cell>
          <cell r="AL307" t="str">
            <v>497709833</v>
          </cell>
          <cell r="AM307" t="str">
            <v>FAC</v>
          </cell>
          <cell r="AN307" t="str">
            <v>000</v>
          </cell>
          <cell r="AQ307" t="str">
            <v>NVD</v>
          </cell>
          <cell r="AR307" t="str">
            <v>2002-12-</v>
          </cell>
          <cell r="AU307" t="str">
            <v>FINAL EXPENSE BOOKS BATTLES K J         1900003346</v>
          </cell>
          <cell r="AV307" t="str">
            <v>WF-BATCH</v>
          </cell>
          <cell r="AW307" t="str">
            <v>000</v>
          </cell>
          <cell r="AX307" t="str">
            <v>00</v>
          </cell>
          <cell r="AY307" t="str">
            <v>0</v>
          </cell>
          <cell r="AZ307" t="str">
            <v>FPL Fibernet</v>
          </cell>
        </row>
        <row r="308">
          <cell r="A308" t="str">
            <v>107100</v>
          </cell>
          <cell r="B308" t="str">
            <v>0385</v>
          </cell>
          <cell r="C308" t="str">
            <v>06068</v>
          </cell>
          <cell r="D308" t="str">
            <v>0FIBER</v>
          </cell>
          <cell r="E308" t="str">
            <v>385000</v>
          </cell>
          <cell r="F308" t="str">
            <v>0803</v>
          </cell>
          <cell r="G308" t="str">
            <v>36000</v>
          </cell>
          <cell r="H308" t="str">
            <v>A</v>
          </cell>
          <cell r="I308" t="str">
            <v>00000041</v>
          </cell>
          <cell r="J308">
            <v>60</v>
          </cell>
          <cell r="K308">
            <v>385</v>
          </cell>
          <cell r="L308">
            <v>6141</v>
          </cell>
          <cell r="M308">
            <v>107</v>
          </cell>
          <cell r="N308">
            <v>10</v>
          </cell>
          <cell r="O308">
            <v>0</v>
          </cell>
          <cell r="P308">
            <v>107.1</v>
          </cell>
          <cell r="Q308" t="str">
            <v>0803</v>
          </cell>
          <cell r="R308" t="str">
            <v>36000</v>
          </cell>
          <cell r="S308" t="str">
            <v>200212</v>
          </cell>
          <cell r="T308" t="str">
            <v>PY42</v>
          </cell>
          <cell r="U308">
            <v>2785.6</v>
          </cell>
          <cell r="V308" t="str">
            <v>LDB</v>
          </cell>
          <cell r="W308">
            <v>0</v>
          </cell>
          <cell r="X308" t="str">
            <v>SHR</v>
          </cell>
          <cell r="Y308">
            <v>64</v>
          </cell>
          <cell r="Z308">
            <v>64</v>
          </cell>
          <cell r="AA308" t="str">
            <v>PYP</v>
          </cell>
          <cell r="AB308" t="str">
            <v xml:space="preserve"> 0000001</v>
          </cell>
          <cell r="AC308" t="str">
            <v>PYL</v>
          </cell>
          <cell r="AD308" t="str">
            <v>004308</v>
          </cell>
          <cell r="AE308" t="str">
            <v>EMP</v>
          </cell>
          <cell r="AF308" t="str">
            <v>17340</v>
          </cell>
          <cell r="AG308" t="str">
            <v>JUL</v>
          </cell>
          <cell r="AH308" t="str">
            <v xml:space="preserve"> 000.00</v>
          </cell>
          <cell r="AI308" t="str">
            <v>BCH</v>
          </cell>
          <cell r="AJ308" t="str">
            <v>500</v>
          </cell>
          <cell r="AK308" t="str">
            <v>CLS</v>
          </cell>
          <cell r="AL308" t="str">
            <v>1RCL</v>
          </cell>
          <cell r="AM308" t="str">
            <v>DTA</v>
          </cell>
          <cell r="AN308" t="str">
            <v xml:space="preserve"> 00000000000.00</v>
          </cell>
          <cell r="AO308" t="str">
            <v>DTH</v>
          </cell>
          <cell r="AP308" t="str">
            <v xml:space="preserve"> 00000000000.00</v>
          </cell>
          <cell r="AV308" t="str">
            <v>000000000</v>
          </cell>
          <cell r="AW308" t="str">
            <v>000</v>
          </cell>
          <cell r="AX308" t="str">
            <v>00</v>
          </cell>
          <cell r="AY308" t="str">
            <v>0</v>
          </cell>
          <cell r="AZ308" t="str">
            <v>FPL Fibernet</v>
          </cell>
        </row>
        <row r="309">
          <cell r="A309" t="str">
            <v>107100</v>
          </cell>
          <cell r="B309" t="str">
            <v>0385</v>
          </cell>
          <cell r="C309" t="str">
            <v>06068</v>
          </cell>
          <cell r="D309" t="str">
            <v>0FIBER</v>
          </cell>
          <cell r="E309" t="str">
            <v>385000</v>
          </cell>
          <cell r="F309" t="str">
            <v>0803</v>
          </cell>
          <cell r="G309" t="str">
            <v>36000</v>
          </cell>
          <cell r="H309" t="str">
            <v>A</v>
          </cell>
          <cell r="I309" t="str">
            <v>00000041</v>
          </cell>
          <cell r="J309">
            <v>60</v>
          </cell>
          <cell r="K309">
            <v>385</v>
          </cell>
          <cell r="L309">
            <v>6141</v>
          </cell>
          <cell r="M309">
            <v>107</v>
          </cell>
          <cell r="N309">
            <v>10</v>
          </cell>
          <cell r="O309">
            <v>0</v>
          </cell>
          <cell r="P309">
            <v>107.1</v>
          </cell>
          <cell r="Q309" t="str">
            <v>0803</v>
          </cell>
          <cell r="R309" t="str">
            <v>36000</v>
          </cell>
          <cell r="S309" t="str">
            <v>200212</v>
          </cell>
          <cell r="T309" t="str">
            <v>PY42</v>
          </cell>
          <cell r="U309">
            <v>3482</v>
          </cell>
          <cell r="V309" t="str">
            <v>LDB</v>
          </cell>
          <cell r="W309">
            <v>0</v>
          </cell>
          <cell r="X309" t="str">
            <v>SHR</v>
          </cell>
          <cell r="Y309">
            <v>80</v>
          </cell>
          <cell r="Z309">
            <v>80</v>
          </cell>
          <cell r="AA309" t="str">
            <v>PYP</v>
          </cell>
          <cell r="AB309" t="str">
            <v xml:space="preserve"> 0000025</v>
          </cell>
          <cell r="AC309" t="str">
            <v>PYL</v>
          </cell>
          <cell r="AD309" t="str">
            <v>004308</v>
          </cell>
          <cell r="AE309" t="str">
            <v>EMP</v>
          </cell>
          <cell r="AF309" t="str">
            <v>17340</v>
          </cell>
          <cell r="AG309" t="str">
            <v>JUL</v>
          </cell>
          <cell r="AH309" t="str">
            <v xml:space="preserve"> 000.00</v>
          </cell>
          <cell r="AI309" t="str">
            <v>BCH</v>
          </cell>
          <cell r="AJ309" t="str">
            <v>500</v>
          </cell>
          <cell r="AK309" t="str">
            <v>CLS</v>
          </cell>
          <cell r="AL309" t="str">
            <v>1RCL</v>
          </cell>
          <cell r="AM309" t="str">
            <v>DTA</v>
          </cell>
          <cell r="AN309" t="str">
            <v xml:space="preserve"> 00000000000.00</v>
          </cell>
          <cell r="AO309" t="str">
            <v>DTH</v>
          </cell>
          <cell r="AP309" t="str">
            <v xml:space="preserve"> 00000000000.00</v>
          </cell>
          <cell r="AV309" t="str">
            <v>000000000</v>
          </cell>
          <cell r="AW309" t="str">
            <v>000</v>
          </cell>
          <cell r="AX309" t="str">
            <v>00</v>
          </cell>
          <cell r="AY309" t="str">
            <v>0</v>
          </cell>
          <cell r="AZ309" t="str">
            <v>FPL Fibernet</v>
          </cell>
        </row>
        <row r="310">
          <cell r="A310" t="str">
            <v>107100</v>
          </cell>
          <cell r="B310" t="str">
            <v>0385</v>
          </cell>
          <cell r="C310" t="str">
            <v>06068</v>
          </cell>
          <cell r="D310" t="str">
            <v>0FIBER</v>
          </cell>
          <cell r="E310" t="str">
            <v>385000</v>
          </cell>
          <cell r="F310" t="str">
            <v>0803</v>
          </cell>
          <cell r="G310" t="str">
            <v>36000</v>
          </cell>
          <cell r="H310" t="str">
            <v>A</v>
          </cell>
          <cell r="I310" t="str">
            <v>00000041</v>
          </cell>
          <cell r="J310">
            <v>60</v>
          </cell>
          <cell r="K310">
            <v>385</v>
          </cell>
          <cell r="L310">
            <v>6141</v>
          </cell>
          <cell r="M310">
            <v>107</v>
          </cell>
          <cell r="N310">
            <v>10</v>
          </cell>
          <cell r="O310">
            <v>0</v>
          </cell>
          <cell r="P310">
            <v>107.1</v>
          </cell>
          <cell r="Q310" t="str">
            <v>0803</v>
          </cell>
          <cell r="R310" t="str">
            <v>36000</v>
          </cell>
          <cell r="S310" t="str">
            <v>200212</v>
          </cell>
          <cell r="T310" t="str">
            <v>PY42</v>
          </cell>
          <cell r="U310">
            <v>3482</v>
          </cell>
          <cell r="V310" t="str">
            <v>LDB</v>
          </cell>
          <cell r="W310">
            <v>0</v>
          </cell>
          <cell r="X310" t="str">
            <v>SHR</v>
          </cell>
          <cell r="Y310">
            <v>80</v>
          </cell>
          <cell r="Z310">
            <v>80</v>
          </cell>
          <cell r="AA310" t="str">
            <v>PYP</v>
          </cell>
          <cell r="AB310" t="str">
            <v xml:space="preserve"> 0000026</v>
          </cell>
          <cell r="AC310" t="str">
            <v>PYL</v>
          </cell>
          <cell r="AD310" t="str">
            <v>004308</v>
          </cell>
          <cell r="AE310" t="str">
            <v>EMP</v>
          </cell>
          <cell r="AF310" t="str">
            <v>17340</v>
          </cell>
          <cell r="AG310" t="str">
            <v>JUL</v>
          </cell>
          <cell r="AH310" t="str">
            <v xml:space="preserve"> 000.00</v>
          </cell>
          <cell r="AI310" t="str">
            <v>BCH</v>
          </cell>
          <cell r="AJ310" t="str">
            <v>500</v>
          </cell>
          <cell r="AK310" t="str">
            <v>CLS</v>
          </cell>
          <cell r="AL310" t="str">
            <v>1RCL</v>
          </cell>
          <cell r="AM310" t="str">
            <v>DTA</v>
          </cell>
          <cell r="AN310" t="str">
            <v xml:space="preserve"> 00000000000.00</v>
          </cell>
          <cell r="AO310" t="str">
            <v>DTH</v>
          </cell>
          <cell r="AP310" t="str">
            <v xml:space="preserve"> 00000000000.00</v>
          </cell>
          <cell r="AV310" t="str">
            <v>000000000</v>
          </cell>
          <cell r="AW310" t="str">
            <v>000</v>
          </cell>
          <cell r="AX310" t="str">
            <v>00</v>
          </cell>
          <cell r="AY310" t="str">
            <v>0</v>
          </cell>
          <cell r="AZ310" t="str">
            <v>FPL Fibernet</v>
          </cell>
        </row>
        <row r="311">
          <cell r="A311" t="str">
            <v>107100</v>
          </cell>
          <cell r="B311" t="str">
            <v>0385</v>
          </cell>
          <cell r="C311" t="str">
            <v>06068</v>
          </cell>
          <cell r="D311" t="str">
            <v>0FIBER</v>
          </cell>
          <cell r="E311" t="str">
            <v>385000</v>
          </cell>
          <cell r="F311" t="str">
            <v>0814</v>
          </cell>
          <cell r="G311" t="str">
            <v>52450</v>
          </cell>
          <cell r="H311" t="str">
            <v>A</v>
          </cell>
          <cell r="I311" t="str">
            <v>00000041</v>
          </cell>
          <cell r="J311">
            <v>60</v>
          </cell>
          <cell r="K311">
            <v>385</v>
          </cell>
          <cell r="L311">
            <v>6141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 t="str">
            <v>0814</v>
          </cell>
          <cell r="R311" t="str">
            <v>52450</v>
          </cell>
          <cell r="S311" t="str">
            <v>200212</v>
          </cell>
          <cell r="T311" t="str">
            <v>SA01</v>
          </cell>
          <cell r="U311">
            <v>63.47</v>
          </cell>
          <cell r="W311">
            <v>0</v>
          </cell>
          <cell r="Y311">
            <v>0</v>
          </cell>
          <cell r="Z311">
            <v>0</v>
          </cell>
          <cell r="AA311" t="str">
            <v>BCH</v>
          </cell>
          <cell r="AB311" t="str">
            <v>450002354</v>
          </cell>
          <cell r="AC311" t="str">
            <v>PO#</v>
          </cell>
          <cell r="AE311" t="str">
            <v>S/R</v>
          </cell>
          <cell r="AI311" t="str">
            <v>PYN</v>
          </cell>
          <cell r="AJ311" t="str">
            <v>FUENTES Y D</v>
          </cell>
          <cell r="AK311" t="str">
            <v>VND</v>
          </cell>
          <cell r="AL311" t="str">
            <v>458817340</v>
          </cell>
          <cell r="AM311" t="str">
            <v>FAC</v>
          </cell>
          <cell r="AN311" t="str">
            <v>000</v>
          </cell>
          <cell r="AQ311" t="str">
            <v>NVD</v>
          </cell>
          <cell r="AR311" t="str">
            <v>2002-12-</v>
          </cell>
          <cell r="AU311" t="str">
            <v>FUENTES - CELL      FUENTES Y D         1900003409</v>
          </cell>
          <cell r="AV311" t="str">
            <v>WF-BATCH</v>
          </cell>
          <cell r="AW311" t="str">
            <v>000</v>
          </cell>
          <cell r="AX311" t="str">
            <v>00</v>
          </cell>
          <cell r="AY311" t="str">
            <v>0</v>
          </cell>
          <cell r="AZ311" t="str">
            <v>FPL Fibernet</v>
          </cell>
        </row>
        <row r="312">
          <cell r="A312" t="str">
            <v>107100</v>
          </cell>
          <cell r="B312" t="str">
            <v>0385</v>
          </cell>
          <cell r="C312" t="str">
            <v>06068</v>
          </cell>
          <cell r="D312" t="str">
            <v>0OTHER</v>
          </cell>
          <cell r="E312" t="str">
            <v>385000</v>
          </cell>
          <cell r="F312" t="str">
            <v>0803</v>
          </cell>
          <cell r="G312" t="str">
            <v>36000</v>
          </cell>
          <cell r="H312" t="str">
            <v>A</v>
          </cell>
          <cell r="I312" t="str">
            <v>00000041</v>
          </cell>
          <cell r="J312">
            <v>64</v>
          </cell>
          <cell r="K312">
            <v>385</v>
          </cell>
          <cell r="L312">
            <v>6141</v>
          </cell>
          <cell r="M312">
            <v>107</v>
          </cell>
          <cell r="N312">
            <v>10</v>
          </cell>
          <cell r="O312">
            <v>0</v>
          </cell>
          <cell r="P312">
            <v>107.1</v>
          </cell>
          <cell r="Q312" t="str">
            <v>0803</v>
          </cell>
          <cell r="R312" t="str">
            <v>36000</v>
          </cell>
          <cell r="S312" t="str">
            <v>200212</v>
          </cell>
          <cell r="T312" t="str">
            <v>PY42</v>
          </cell>
          <cell r="U312">
            <v>328.3</v>
          </cell>
          <cell r="V312" t="str">
            <v>LDB</v>
          </cell>
          <cell r="W312">
            <v>0</v>
          </cell>
          <cell r="X312" t="str">
            <v>SHR</v>
          </cell>
          <cell r="Y312">
            <v>8</v>
          </cell>
          <cell r="Z312">
            <v>8</v>
          </cell>
          <cell r="AA312" t="str">
            <v>PYP</v>
          </cell>
          <cell r="AB312" t="str">
            <v xml:space="preserve"> 0000025</v>
          </cell>
          <cell r="AC312" t="str">
            <v>PYL</v>
          </cell>
          <cell r="AD312" t="str">
            <v>004399</v>
          </cell>
          <cell r="AE312" t="str">
            <v>EMP</v>
          </cell>
          <cell r="AF312" t="str">
            <v>35412</v>
          </cell>
          <cell r="AG312" t="str">
            <v>JUL</v>
          </cell>
          <cell r="AH312" t="str">
            <v xml:space="preserve"> 000.00</v>
          </cell>
          <cell r="AI312" t="str">
            <v>BCH</v>
          </cell>
          <cell r="AJ312" t="str">
            <v>500</v>
          </cell>
          <cell r="AK312" t="str">
            <v>CLS</v>
          </cell>
          <cell r="AL312" t="str">
            <v>R436</v>
          </cell>
          <cell r="AM312" t="str">
            <v>DTA</v>
          </cell>
          <cell r="AN312" t="str">
            <v xml:space="preserve"> 00000000000.00</v>
          </cell>
          <cell r="AO312" t="str">
            <v>DTH</v>
          </cell>
          <cell r="AP312" t="str">
            <v xml:space="preserve"> 00000000000.00</v>
          </cell>
          <cell r="AV312" t="str">
            <v>000000000</v>
          </cell>
          <cell r="AW312" t="str">
            <v>000</v>
          </cell>
          <cell r="AX312" t="str">
            <v>00</v>
          </cell>
          <cell r="AY312" t="str">
            <v>0</v>
          </cell>
          <cell r="AZ312" t="str">
            <v>FPL Fibernet</v>
          </cell>
        </row>
        <row r="313">
          <cell r="A313" t="str">
            <v>107100</v>
          </cell>
          <cell r="B313" t="str">
            <v>0385</v>
          </cell>
          <cell r="C313" t="str">
            <v>06068</v>
          </cell>
          <cell r="D313" t="str">
            <v>0OTHER</v>
          </cell>
          <cell r="E313" t="str">
            <v>385000</v>
          </cell>
          <cell r="F313" t="str">
            <v>0803</v>
          </cell>
          <cell r="G313" t="str">
            <v>36000</v>
          </cell>
          <cell r="H313" t="str">
            <v>A</v>
          </cell>
          <cell r="I313" t="str">
            <v>00000041</v>
          </cell>
          <cell r="J313">
            <v>64</v>
          </cell>
          <cell r="K313">
            <v>385</v>
          </cell>
          <cell r="L313">
            <v>6141</v>
          </cell>
          <cell r="M313">
            <v>107</v>
          </cell>
          <cell r="N313">
            <v>10</v>
          </cell>
          <cell r="O313">
            <v>0</v>
          </cell>
          <cell r="P313">
            <v>107.1</v>
          </cell>
          <cell r="Q313" t="str">
            <v>0803</v>
          </cell>
          <cell r="R313" t="str">
            <v>36000</v>
          </cell>
          <cell r="S313" t="str">
            <v>200212</v>
          </cell>
          <cell r="T313" t="str">
            <v>PY42</v>
          </cell>
          <cell r="U313">
            <v>328.3</v>
          </cell>
          <cell r="V313" t="str">
            <v>LDB</v>
          </cell>
          <cell r="W313">
            <v>0</v>
          </cell>
          <cell r="X313" t="str">
            <v>SHR</v>
          </cell>
          <cell r="Y313">
            <v>8</v>
          </cell>
          <cell r="Z313">
            <v>8</v>
          </cell>
          <cell r="AA313" t="str">
            <v>PYP</v>
          </cell>
          <cell r="AB313" t="str">
            <v xml:space="preserve"> 0000026</v>
          </cell>
          <cell r="AC313" t="str">
            <v>PYL</v>
          </cell>
          <cell r="AD313" t="str">
            <v>004399</v>
          </cell>
          <cell r="AE313" t="str">
            <v>EMP</v>
          </cell>
          <cell r="AF313" t="str">
            <v>35412</v>
          </cell>
          <cell r="AG313" t="str">
            <v>JUL</v>
          </cell>
          <cell r="AH313" t="str">
            <v xml:space="preserve"> 000.00</v>
          </cell>
          <cell r="AI313" t="str">
            <v>BCH</v>
          </cell>
          <cell r="AJ313" t="str">
            <v>500</v>
          </cell>
          <cell r="AK313" t="str">
            <v>CLS</v>
          </cell>
          <cell r="AL313" t="str">
            <v>R436</v>
          </cell>
          <cell r="AM313" t="str">
            <v>DTA</v>
          </cell>
          <cell r="AN313" t="str">
            <v xml:space="preserve"> 00000000000.00</v>
          </cell>
          <cell r="AO313" t="str">
            <v>DTH</v>
          </cell>
          <cell r="AP313" t="str">
            <v xml:space="preserve"> 00000000000.00</v>
          </cell>
          <cell r="AV313" t="str">
            <v>000000000</v>
          </cell>
          <cell r="AW313" t="str">
            <v>000</v>
          </cell>
          <cell r="AX313" t="str">
            <v>00</v>
          </cell>
          <cell r="AY313" t="str">
            <v>0</v>
          </cell>
          <cell r="AZ313" t="str">
            <v>FPL Fibernet</v>
          </cell>
        </row>
        <row r="314">
          <cell r="A314" t="str">
            <v>107100</v>
          </cell>
          <cell r="B314" t="str">
            <v>0306</v>
          </cell>
          <cell r="C314" t="str">
            <v>06143</v>
          </cell>
          <cell r="D314" t="str">
            <v>0FIBER</v>
          </cell>
          <cell r="E314" t="str">
            <v>306000</v>
          </cell>
          <cell r="F314" t="str">
            <v>0676</v>
          </cell>
          <cell r="G314" t="str">
            <v>65000</v>
          </cell>
          <cell r="H314" t="str">
            <v>A</v>
          </cell>
          <cell r="I314" t="str">
            <v>00000041</v>
          </cell>
          <cell r="J314">
            <v>63</v>
          </cell>
          <cell r="K314">
            <v>306</v>
          </cell>
          <cell r="L314">
            <v>6143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 t="str">
            <v>0676</v>
          </cell>
          <cell r="R314" t="str">
            <v>65000</v>
          </cell>
          <cell r="S314" t="str">
            <v>200212</v>
          </cell>
          <cell r="T314" t="str">
            <v>CA01</v>
          </cell>
          <cell r="U314">
            <v>227.26</v>
          </cell>
          <cell r="V314" t="str">
            <v>LDB</v>
          </cell>
          <cell r="W314">
            <v>0</v>
          </cell>
          <cell r="Y314">
            <v>0</v>
          </cell>
          <cell r="Z314">
            <v>0</v>
          </cell>
          <cell r="AA314" t="str">
            <v>BCH</v>
          </cell>
          <cell r="AB314" t="str">
            <v>0001</v>
          </cell>
          <cell r="AC314" t="str">
            <v>WKS</v>
          </cell>
          <cell r="AE314" t="str">
            <v>JV#</v>
          </cell>
          <cell r="AF314" t="str">
            <v>122A</v>
          </cell>
          <cell r="AG314" t="str">
            <v>FRN</v>
          </cell>
          <cell r="AH314" t="str">
            <v>6143</v>
          </cell>
          <cell r="AI314" t="str">
            <v>RP#</v>
          </cell>
          <cell r="AJ314" t="str">
            <v>000</v>
          </cell>
          <cell r="AK314" t="str">
            <v>CTL</v>
          </cell>
          <cell r="AM314" t="str">
            <v>RF#</v>
          </cell>
          <cell r="AU314" t="str">
            <v>I/C-M&amp;S</v>
          </cell>
          <cell r="AZ314" t="str">
            <v>FPL Fibernet</v>
          </cell>
        </row>
        <row r="315">
          <cell r="A315" t="str">
            <v>107100</v>
          </cell>
          <cell r="B315" t="str">
            <v>0306</v>
          </cell>
          <cell r="C315" t="str">
            <v>06143</v>
          </cell>
          <cell r="D315" t="str">
            <v>0FIBER</v>
          </cell>
          <cell r="E315" t="str">
            <v>306000</v>
          </cell>
          <cell r="F315" t="str">
            <v>0790</v>
          </cell>
          <cell r="G315" t="str">
            <v>65000</v>
          </cell>
          <cell r="H315" t="str">
            <v>A</v>
          </cell>
          <cell r="I315" t="str">
            <v>00000041</v>
          </cell>
          <cell r="J315">
            <v>63</v>
          </cell>
          <cell r="K315">
            <v>306</v>
          </cell>
          <cell r="L315">
            <v>6143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 t="str">
            <v>0790</v>
          </cell>
          <cell r="R315" t="str">
            <v>65000</v>
          </cell>
          <cell r="S315" t="str">
            <v>200212</v>
          </cell>
          <cell r="T315" t="str">
            <v>CA01</v>
          </cell>
          <cell r="U315">
            <v>-38736.300000000003</v>
          </cell>
          <cell r="V315" t="str">
            <v>LDB</v>
          </cell>
          <cell r="W315">
            <v>0</v>
          </cell>
          <cell r="Y315">
            <v>0</v>
          </cell>
          <cell r="Z315">
            <v>0</v>
          </cell>
          <cell r="AA315" t="str">
            <v>BCH</v>
          </cell>
          <cell r="AB315" t="str">
            <v>0023</v>
          </cell>
          <cell r="AC315" t="str">
            <v>WKS</v>
          </cell>
          <cell r="AE315" t="str">
            <v>JV#</v>
          </cell>
          <cell r="AF315" t="str">
            <v>1232</v>
          </cell>
          <cell r="AG315" t="str">
            <v>FRN</v>
          </cell>
          <cell r="AH315" t="str">
            <v>6143</v>
          </cell>
          <cell r="AI315" t="str">
            <v>RP#</v>
          </cell>
          <cell r="AJ315" t="str">
            <v>000</v>
          </cell>
          <cell r="AK315" t="str">
            <v>CTL</v>
          </cell>
          <cell r="AM315" t="str">
            <v>RF#</v>
          </cell>
          <cell r="AU315" t="str">
            <v>TO PLACE IN SERVICE</v>
          </cell>
          <cell r="AZ315" t="str">
            <v>FPL Fibernet</v>
          </cell>
        </row>
        <row r="316">
          <cell r="A316" t="str">
            <v>107100</v>
          </cell>
          <cell r="B316" t="str">
            <v>0306</v>
          </cell>
          <cell r="C316" t="str">
            <v>06143</v>
          </cell>
          <cell r="D316" t="str">
            <v>0FIBER</v>
          </cell>
          <cell r="E316" t="str">
            <v>306000</v>
          </cell>
          <cell r="F316" t="str">
            <v>0804</v>
          </cell>
          <cell r="G316" t="str">
            <v>65000</v>
          </cell>
          <cell r="H316" t="str">
            <v>A</v>
          </cell>
          <cell r="I316" t="str">
            <v>00000041</v>
          </cell>
          <cell r="J316">
            <v>63</v>
          </cell>
          <cell r="K316">
            <v>306</v>
          </cell>
          <cell r="L316">
            <v>6143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 t="str">
            <v>0804</v>
          </cell>
          <cell r="R316" t="str">
            <v>65000</v>
          </cell>
          <cell r="S316" t="str">
            <v>200212</v>
          </cell>
          <cell r="T316" t="str">
            <v>CA01</v>
          </cell>
          <cell r="U316">
            <v>928.68</v>
          </cell>
          <cell r="V316" t="str">
            <v>LDB</v>
          </cell>
          <cell r="W316">
            <v>0</v>
          </cell>
          <cell r="Y316">
            <v>0</v>
          </cell>
          <cell r="Z316">
            <v>0</v>
          </cell>
          <cell r="AA316" t="str">
            <v>BCH</v>
          </cell>
          <cell r="AB316" t="str">
            <v>0001</v>
          </cell>
          <cell r="AC316" t="str">
            <v>WKS</v>
          </cell>
          <cell r="AE316" t="str">
            <v>JV#</v>
          </cell>
          <cell r="AF316" t="str">
            <v>122A</v>
          </cell>
          <cell r="AG316" t="str">
            <v>FRN</v>
          </cell>
          <cell r="AH316" t="str">
            <v>6143</v>
          </cell>
          <cell r="AI316" t="str">
            <v>RP#</v>
          </cell>
          <cell r="AJ316" t="str">
            <v>000</v>
          </cell>
          <cell r="AK316" t="str">
            <v>CTL</v>
          </cell>
          <cell r="AM316" t="str">
            <v>RF#</v>
          </cell>
          <cell r="AU316" t="str">
            <v>I/C-OT PAY/BARG VAR,FPL</v>
          </cell>
          <cell r="AZ316" t="str">
            <v>FPL Fibernet</v>
          </cell>
        </row>
        <row r="317">
          <cell r="A317" t="str">
            <v>107100</v>
          </cell>
          <cell r="B317" t="str">
            <v>0312</v>
          </cell>
          <cell r="C317" t="str">
            <v>06997</v>
          </cell>
          <cell r="D317" t="str">
            <v>0OTHER</v>
          </cell>
          <cell r="E317" t="str">
            <v>312000</v>
          </cell>
          <cell r="F317" t="str">
            <v>0790</v>
          </cell>
          <cell r="G317" t="str">
            <v>65000</v>
          </cell>
          <cell r="H317" t="str">
            <v>A</v>
          </cell>
          <cell r="I317" t="str">
            <v>00000041</v>
          </cell>
          <cell r="J317">
            <v>65</v>
          </cell>
          <cell r="K317">
            <v>312</v>
          </cell>
          <cell r="L317">
            <v>6144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 t="str">
            <v>0790</v>
          </cell>
          <cell r="R317" t="str">
            <v>65000</v>
          </cell>
          <cell r="S317" t="str">
            <v>200212</v>
          </cell>
          <cell r="T317" t="str">
            <v>CA01</v>
          </cell>
          <cell r="U317">
            <v>-46374</v>
          </cell>
          <cell r="V317" t="str">
            <v>LDB</v>
          </cell>
          <cell r="W317">
            <v>0</v>
          </cell>
          <cell r="Y317">
            <v>0</v>
          </cell>
          <cell r="Z317">
            <v>0</v>
          </cell>
          <cell r="AA317" t="str">
            <v>BCH</v>
          </cell>
          <cell r="AB317" t="str">
            <v>0003</v>
          </cell>
          <cell r="AC317" t="str">
            <v>WKS</v>
          </cell>
          <cell r="AE317" t="str">
            <v>JV#</v>
          </cell>
          <cell r="AF317" t="str">
            <v>1232</v>
          </cell>
          <cell r="AG317" t="str">
            <v>FRN</v>
          </cell>
          <cell r="AH317" t="str">
            <v>6144</v>
          </cell>
          <cell r="AI317" t="str">
            <v>RP#</v>
          </cell>
          <cell r="AJ317" t="str">
            <v>000</v>
          </cell>
          <cell r="AK317" t="str">
            <v>CTL</v>
          </cell>
          <cell r="AM317" t="str">
            <v>RF#</v>
          </cell>
          <cell r="AU317" t="str">
            <v>AC-REV ACCRUAL OF OCT 02 CAPITA</v>
          </cell>
          <cell r="AZ317" t="str">
            <v>FPL Fibernet</v>
          </cell>
        </row>
        <row r="318">
          <cell r="A318" t="str">
            <v>107100</v>
          </cell>
          <cell r="B318" t="str">
            <v>0312</v>
          </cell>
          <cell r="C318" t="str">
            <v>06997</v>
          </cell>
          <cell r="D318" t="str">
            <v>0OTHER</v>
          </cell>
          <cell r="E318" t="str">
            <v>312000</v>
          </cell>
          <cell r="F318" t="str">
            <v>0813</v>
          </cell>
          <cell r="G318" t="str">
            <v>52450</v>
          </cell>
          <cell r="H318" t="str">
            <v>A</v>
          </cell>
          <cell r="I318" t="str">
            <v>00000041</v>
          </cell>
          <cell r="J318">
            <v>66</v>
          </cell>
          <cell r="K318">
            <v>312</v>
          </cell>
          <cell r="L318">
            <v>6144</v>
          </cell>
          <cell r="M318">
            <v>398</v>
          </cell>
          <cell r="N318">
            <v>0</v>
          </cell>
          <cell r="O318">
            <v>1</v>
          </cell>
          <cell r="P318">
            <v>398.00099999999998</v>
          </cell>
          <cell r="Q318" t="str">
            <v>0813</v>
          </cell>
          <cell r="R318" t="str">
            <v>52450</v>
          </cell>
          <cell r="S318" t="str">
            <v>200212</v>
          </cell>
          <cell r="T318" t="str">
            <v>SA01</v>
          </cell>
          <cell r="U318">
            <v>17.25</v>
          </cell>
          <cell r="W318">
            <v>0</v>
          </cell>
          <cell r="Y318">
            <v>0</v>
          </cell>
          <cell r="Z318">
            <v>1</v>
          </cell>
          <cell r="AA318" t="str">
            <v>BCH</v>
          </cell>
          <cell r="AB318" t="str">
            <v>450002337</v>
          </cell>
          <cell r="AC318" t="str">
            <v>PO#</v>
          </cell>
          <cell r="AD318" t="str">
            <v>4500005203</v>
          </cell>
          <cell r="AE318" t="str">
            <v>S/R</v>
          </cell>
          <cell r="AF318" t="str">
            <v>NET</v>
          </cell>
          <cell r="AI318" t="str">
            <v>PYN</v>
          </cell>
          <cell r="AJ318" t="str">
            <v>NORTEL NETWORKS USA INC</v>
          </cell>
          <cell r="AK318" t="str">
            <v>VND</v>
          </cell>
          <cell r="AL318" t="str">
            <v>770427791</v>
          </cell>
          <cell r="AM318" t="str">
            <v>FAC</v>
          </cell>
          <cell r="AN318" t="str">
            <v>000</v>
          </cell>
          <cell r="AQ318" t="str">
            <v>NVD</v>
          </cell>
          <cell r="AR318" t="str">
            <v>2002-09-</v>
          </cell>
          <cell r="AU318" t="str">
            <v>NORTEL NETWORKS USA NORTEL NETWORKS USA 0015279970</v>
          </cell>
          <cell r="AV318" t="str">
            <v>AXR0JK3</v>
          </cell>
          <cell r="AW318" t="str">
            <v>000</v>
          </cell>
          <cell r="AX318" t="str">
            <v>00</v>
          </cell>
          <cell r="AY318" t="str">
            <v>0</v>
          </cell>
          <cell r="AZ318" t="str">
            <v>FPL Fibernet</v>
          </cell>
        </row>
        <row r="319">
          <cell r="A319" t="str">
            <v>107100</v>
          </cell>
          <cell r="B319" t="str">
            <v>0312</v>
          </cell>
          <cell r="C319" t="str">
            <v>06997</v>
          </cell>
          <cell r="D319" t="str">
            <v>0OTHER</v>
          </cell>
          <cell r="E319" t="str">
            <v>312000</v>
          </cell>
          <cell r="F319" t="str">
            <v>0813</v>
          </cell>
          <cell r="G319" t="str">
            <v>52450</v>
          </cell>
          <cell r="H319" t="str">
            <v>A</v>
          </cell>
          <cell r="I319" t="str">
            <v>00000041</v>
          </cell>
          <cell r="J319">
            <v>66</v>
          </cell>
          <cell r="K319">
            <v>312</v>
          </cell>
          <cell r="L319">
            <v>6144</v>
          </cell>
          <cell r="M319">
            <v>398</v>
          </cell>
          <cell r="N319">
            <v>0</v>
          </cell>
          <cell r="O319">
            <v>1</v>
          </cell>
          <cell r="P319">
            <v>398.00099999999998</v>
          </cell>
          <cell r="Q319" t="str">
            <v>0813</v>
          </cell>
          <cell r="R319" t="str">
            <v>52450</v>
          </cell>
          <cell r="S319" t="str">
            <v>200212</v>
          </cell>
          <cell r="T319" t="str">
            <v>SA01</v>
          </cell>
          <cell r="U319">
            <v>25</v>
          </cell>
          <cell r="W319">
            <v>0</v>
          </cell>
          <cell r="Y319">
            <v>0</v>
          </cell>
          <cell r="Z319">
            <v>1</v>
          </cell>
          <cell r="AA319" t="str">
            <v>BCH</v>
          </cell>
          <cell r="AB319" t="str">
            <v>450002337</v>
          </cell>
          <cell r="AC319" t="str">
            <v>PO#</v>
          </cell>
          <cell r="AD319" t="str">
            <v>4500005203</v>
          </cell>
          <cell r="AE319" t="str">
            <v>S/R</v>
          </cell>
          <cell r="AF319" t="str">
            <v>NET</v>
          </cell>
          <cell r="AI319" t="str">
            <v>PYN</v>
          </cell>
          <cell r="AJ319" t="str">
            <v>NORTEL NETWORKS USA INC</v>
          </cell>
          <cell r="AK319" t="str">
            <v>VND</v>
          </cell>
          <cell r="AL319" t="str">
            <v>770427791</v>
          </cell>
          <cell r="AM319" t="str">
            <v>FAC</v>
          </cell>
          <cell r="AN319" t="str">
            <v>000</v>
          </cell>
          <cell r="AQ319" t="str">
            <v>NVD</v>
          </cell>
          <cell r="AR319" t="str">
            <v>2002-09-</v>
          </cell>
          <cell r="AU319" t="str">
            <v>NORTEL NETWORKS USA NORTEL NETWORKS USA 0015279968</v>
          </cell>
          <cell r="AV319" t="str">
            <v>AXR0JK3</v>
          </cell>
          <cell r="AW319" t="str">
            <v>000</v>
          </cell>
          <cell r="AX319" t="str">
            <v>00</v>
          </cell>
          <cell r="AY319" t="str">
            <v>0</v>
          </cell>
          <cell r="AZ319" t="str">
            <v>FPL Fibernet</v>
          </cell>
        </row>
        <row r="320">
          <cell r="A320" t="str">
            <v>107100</v>
          </cell>
          <cell r="B320" t="str">
            <v>0312</v>
          </cell>
          <cell r="C320" t="str">
            <v>06080</v>
          </cell>
          <cell r="D320" t="str">
            <v>0FIBER</v>
          </cell>
          <cell r="E320" t="str">
            <v>312000</v>
          </cell>
          <cell r="F320" t="str">
            <v>0803</v>
          </cell>
          <cell r="G320" t="str">
            <v>36000</v>
          </cell>
          <cell r="H320" t="str">
            <v>A</v>
          </cell>
          <cell r="I320" t="str">
            <v>00000041</v>
          </cell>
          <cell r="J320">
            <v>60</v>
          </cell>
          <cell r="K320">
            <v>312</v>
          </cell>
          <cell r="L320">
            <v>6146</v>
          </cell>
          <cell r="M320">
            <v>0</v>
          </cell>
          <cell r="N320">
            <v>0</v>
          </cell>
          <cell r="O320">
            <v>1</v>
          </cell>
          <cell r="P320">
            <v>1E-3</v>
          </cell>
          <cell r="Q320" t="str">
            <v>0803</v>
          </cell>
          <cell r="R320" t="str">
            <v>36000</v>
          </cell>
          <cell r="S320" t="str">
            <v>200212</v>
          </cell>
          <cell r="T320" t="str">
            <v>PY42</v>
          </cell>
          <cell r="U320">
            <v>113.44</v>
          </cell>
          <cell r="V320" t="str">
            <v>LDB</v>
          </cell>
          <cell r="W320">
            <v>0</v>
          </cell>
          <cell r="X320" t="str">
            <v>SHR</v>
          </cell>
          <cell r="Y320">
            <v>3</v>
          </cell>
          <cell r="Z320">
            <v>3</v>
          </cell>
          <cell r="AA320" t="str">
            <v>PYP</v>
          </cell>
          <cell r="AB320" t="str">
            <v xml:space="preserve"> 0000026</v>
          </cell>
          <cell r="AC320" t="str">
            <v>PYL</v>
          </cell>
          <cell r="AD320" t="str">
            <v>004399</v>
          </cell>
          <cell r="AE320" t="str">
            <v>EMP</v>
          </cell>
          <cell r="AF320" t="str">
            <v>80814</v>
          </cell>
          <cell r="AG320" t="str">
            <v>JUL</v>
          </cell>
          <cell r="AH320" t="str">
            <v xml:space="preserve"> 000.00</v>
          </cell>
          <cell r="AI320" t="str">
            <v>BCH</v>
          </cell>
          <cell r="AJ320" t="str">
            <v>500</v>
          </cell>
          <cell r="AK320" t="str">
            <v>CLS</v>
          </cell>
          <cell r="AL320" t="str">
            <v>R437</v>
          </cell>
          <cell r="AM320" t="str">
            <v>DTA</v>
          </cell>
          <cell r="AN320" t="str">
            <v xml:space="preserve"> 00000000000.00</v>
          </cell>
          <cell r="AO320" t="str">
            <v>DTH</v>
          </cell>
          <cell r="AP320" t="str">
            <v xml:space="preserve"> 00000000000.00</v>
          </cell>
          <cell r="AV320" t="str">
            <v>000000000</v>
          </cell>
          <cell r="AW320" t="str">
            <v>000</v>
          </cell>
          <cell r="AX320" t="str">
            <v>00</v>
          </cell>
          <cell r="AY320" t="str">
            <v>0</v>
          </cell>
          <cell r="AZ320" t="str">
            <v>FPL Fibernet</v>
          </cell>
        </row>
        <row r="321">
          <cell r="A321" t="str">
            <v>107100</v>
          </cell>
          <cell r="B321" t="str">
            <v>0312</v>
          </cell>
          <cell r="C321" t="str">
            <v>06080</v>
          </cell>
          <cell r="D321" t="str">
            <v>0FIBER</v>
          </cell>
          <cell r="E321" t="str">
            <v>312000</v>
          </cell>
          <cell r="F321" t="str">
            <v>0803</v>
          </cell>
          <cell r="G321" t="str">
            <v>36000</v>
          </cell>
          <cell r="H321" t="str">
            <v>A</v>
          </cell>
          <cell r="I321" t="str">
            <v>00000041</v>
          </cell>
          <cell r="J321">
            <v>60</v>
          </cell>
          <cell r="K321">
            <v>312</v>
          </cell>
          <cell r="L321">
            <v>6146</v>
          </cell>
          <cell r="M321">
            <v>107</v>
          </cell>
          <cell r="N321">
            <v>10</v>
          </cell>
          <cell r="O321">
            <v>0</v>
          </cell>
          <cell r="P321">
            <v>107.1</v>
          </cell>
          <cell r="Q321" t="str">
            <v>0803</v>
          </cell>
          <cell r="R321" t="str">
            <v>36000</v>
          </cell>
          <cell r="S321" t="str">
            <v>200212</v>
          </cell>
          <cell r="T321" t="str">
            <v>PY42</v>
          </cell>
          <cell r="U321">
            <v>189.06</v>
          </cell>
          <cell r="V321" t="str">
            <v>LDB</v>
          </cell>
          <cell r="W321">
            <v>0</v>
          </cell>
          <cell r="X321" t="str">
            <v>SHR</v>
          </cell>
          <cell r="Y321">
            <v>5</v>
          </cell>
          <cell r="Z321">
            <v>5</v>
          </cell>
          <cell r="AA321" t="str">
            <v>PYP</v>
          </cell>
          <cell r="AB321" t="str">
            <v xml:space="preserve"> 0000001</v>
          </cell>
          <cell r="AC321" t="str">
            <v>PYL</v>
          </cell>
          <cell r="AD321" t="str">
            <v>004399</v>
          </cell>
          <cell r="AE321" t="str">
            <v>EMP</v>
          </cell>
          <cell r="AF321" t="str">
            <v>80814</v>
          </cell>
          <cell r="AG321" t="str">
            <v>JUL</v>
          </cell>
          <cell r="AH321" t="str">
            <v xml:space="preserve"> 000.00</v>
          </cell>
          <cell r="AI321" t="str">
            <v>BCH</v>
          </cell>
          <cell r="AJ321" t="str">
            <v>500</v>
          </cell>
          <cell r="AK321" t="str">
            <v>CLS</v>
          </cell>
          <cell r="AL321" t="str">
            <v>R437</v>
          </cell>
          <cell r="AM321" t="str">
            <v>DTA</v>
          </cell>
          <cell r="AN321" t="str">
            <v xml:space="preserve"> 00000000000.00</v>
          </cell>
          <cell r="AO321" t="str">
            <v>DTH</v>
          </cell>
          <cell r="AP321" t="str">
            <v xml:space="preserve"> 00000000000.00</v>
          </cell>
          <cell r="AV321" t="str">
            <v>000000000</v>
          </cell>
          <cell r="AW321" t="str">
            <v>000</v>
          </cell>
          <cell r="AX321" t="str">
            <v>00</v>
          </cell>
          <cell r="AY321" t="str">
            <v>0</v>
          </cell>
          <cell r="AZ321" t="str">
            <v>FPL Fibernet</v>
          </cell>
        </row>
        <row r="322">
          <cell r="A322" t="str">
            <v>107100</v>
          </cell>
          <cell r="B322" t="str">
            <v>0312</v>
          </cell>
          <cell r="C322" t="str">
            <v>06080</v>
          </cell>
          <cell r="D322" t="str">
            <v>0FIBER</v>
          </cell>
          <cell r="E322" t="str">
            <v>312000</v>
          </cell>
          <cell r="F322" t="str">
            <v>0803</v>
          </cell>
          <cell r="G322" t="str">
            <v>36000</v>
          </cell>
          <cell r="H322" t="str">
            <v>A</v>
          </cell>
          <cell r="I322" t="str">
            <v>00000041</v>
          </cell>
          <cell r="J322">
            <v>63</v>
          </cell>
          <cell r="K322">
            <v>312</v>
          </cell>
          <cell r="L322">
            <v>6146</v>
          </cell>
          <cell r="M322">
            <v>107</v>
          </cell>
          <cell r="N322">
            <v>10</v>
          </cell>
          <cell r="O322">
            <v>0</v>
          </cell>
          <cell r="P322">
            <v>107.1</v>
          </cell>
          <cell r="Q322" t="str">
            <v>0803</v>
          </cell>
          <cell r="R322" t="str">
            <v>36000</v>
          </cell>
          <cell r="S322" t="str">
            <v>200212</v>
          </cell>
          <cell r="T322" t="str">
            <v>PY42</v>
          </cell>
          <cell r="U322">
            <v>113.44</v>
          </cell>
          <cell r="V322" t="str">
            <v>LDB</v>
          </cell>
          <cell r="W322">
            <v>0</v>
          </cell>
          <cell r="X322" t="str">
            <v>SHR</v>
          </cell>
          <cell r="Y322">
            <v>3</v>
          </cell>
          <cell r="Z322">
            <v>3</v>
          </cell>
          <cell r="AA322" t="str">
            <v>PYP</v>
          </cell>
          <cell r="AB322" t="str">
            <v xml:space="preserve"> 0000025</v>
          </cell>
          <cell r="AC322" t="str">
            <v>PYL</v>
          </cell>
          <cell r="AD322" t="str">
            <v>004399</v>
          </cell>
          <cell r="AE322" t="str">
            <v>EMP</v>
          </cell>
          <cell r="AF322" t="str">
            <v>80814</v>
          </cell>
          <cell r="AG322" t="str">
            <v>JUL</v>
          </cell>
          <cell r="AH322" t="str">
            <v xml:space="preserve"> 000.00</v>
          </cell>
          <cell r="AI322" t="str">
            <v>BCH</v>
          </cell>
          <cell r="AJ322" t="str">
            <v>500</v>
          </cell>
          <cell r="AK322" t="str">
            <v>CLS</v>
          </cell>
          <cell r="AL322" t="str">
            <v>R437</v>
          </cell>
          <cell r="AM322" t="str">
            <v>DTA</v>
          </cell>
          <cell r="AN322" t="str">
            <v xml:space="preserve"> 00000000000.00</v>
          </cell>
          <cell r="AO322" t="str">
            <v>DTH</v>
          </cell>
          <cell r="AP322" t="str">
            <v xml:space="preserve"> 00000000000.00</v>
          </cell>
          <cell r="AV322" t="str">
            <v>000000000</v>
          </cell>
          <cell r="AW322" t="str">
            <v>000</v>
          </cell>
          <cell r="AX322" t="str">
            <v>00</v>
          </cell>
          <cell r="AY322" t="str">
            <v>0</v>
          </cell>
          <cell r="AZ322" t="str">
            <v>FPL Fibernet</v>
          </cell>
        </row>
        <row r="323">
          <cell r="A323" t="str">
            <v>107100</v>
          </cell>
          <cell r="B323" t="str">
            <v>0312</v>
          </cell>
          <cell r="C323" t="str">
            <v>06080</v>
          </cell>
          <cell r="D323" t="str">
            <v>0FIBER</v>
          </cell>
          <cell r="E323" t="str">
            <v>312000</v>
          </cell>
          <cell r="F323" t="str">
            <v>0813</v>
          </cell>
          <cell r="G323" t="str">
            <v>51450</v>
          </cell>
          <cell r="H323" t="str">
            <v>A</v>
          </cell>
          <cell r="I323" t="str">
            <v>00000041</v>
          </cell>
          <cell r="J323">
            <v>63</v>
          </cell>
          <cell r="K323">
            <v>312</v>
          </cell>
          <cell r="L323">
            <v>6146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 t="str">
            <v>0813</v>
          </cell>
          <cell r="R323" t="str">
            <v>51450</v>
          </cell>
          <cell r="S323" t="str">
            <v>200212</v>
          </cell>
          <cell r="T323" t="str">
            <v>SA01</v>
          </cell>
          <cell r="U323">
            <v>410</v>
          </cell>
          <cell r="W323">
            <v>0</v>
          </cell>
          <cell r="Y323">
            <v>0</v>
          </cell>
          <cell r="Z323">
            <v>1</v>
          </cell>
          <cell r="AA323" t="str">
            <v>BCH</v>
          </cell>
          <cell r="AB323" t="str">
            <v>450002361</v>
          </cell>
          <cell r="AC323" t="str">
            <v>PO#</v>
          </cell>
          <cell r="AD323" t="str">
            <v>4500054250</v>
          </cell>
          <cell r="AE323" t="str">
            <v>S/R</v>
          </cell>
          <cell r="AF323" t="str">
            <v>337</v>
          </cell>
          <cell r="AI323" t="str">
            <v>PYN</v>
          </cell>
          <cell r="AJ323" t="str">
            <v>K NEX INC</v>
          </cell>
          <cell r="AK323" t="str">
            <v>VND</v>
          </cell>
          <cell r="AL323" t="str">
            <v>593648022</v>
          </cell>
          <cell r="AM323" t="str">
            <v>FAC</v>
          </cell>
          <cell r="AN323" t="str">
            <v>000</v>
          </cell>
          <cell r="AQ323" t="str">
            <v>NVD</v>
          </cell>
          <cell r="AR323" t="str">
            <v>2002-12-</v>
          </cell>
          <cell r="AU323" t="str">
            <v>INVOICE# 1117       K NEX INC           5000003719</v>
          </cell>
          <cell r="AV323" t="str">
            <v>WF-BATCH</v>
          </cell>
          <cell r="AW323" t="str">
            <v>000</v>
          </cell>
          <cell r="AX323" t="str">
            <v>00</v>
          </cell>
          <cell r="AY323" t="str">
            <v>0</v>
          </cell>
          <cell r="AZ323" t="str">
            <v>FPL Fibernet</v>
          </cell>
        </row>
        <row r="324">
          <cell r="A324" t="str">
            <v>107100</v>
          </cell>
          <cell r="B324" t="str">
            <v>0385</v>
          </cell>
          <cell r="C324" t="str">
            <v>06080</v>
          </cell>
          <cell r="D324" t="str">
            <v>0FIBER</v>
          </cell>
          <cell r="E324" t="str">
            <v>385000</v>
          </cell>
          <cell r="F324" t="str">
            <v>0691</v>
          </cell>
          <cell r="G324" t="str">
            <v>51450</v>
          </cell>
          <cell r="H324" t="str">
            <v>A</v>
          </cell>
          <cell r="I324" t="str">
            <v>00000041</v>
          </cell>
          <cell r="J324">
            <v>60</v>
          </cell>
          <cell r="K324">
            <v>385</v>
          </cell>
          <cell r="L324">
            <v>6146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 t="str">
            <v>0691</v>
          </cell>
          <cell r="R324" t="str">
            <v>51450</v>
          </cell>
          <cell r="S324" t="str">
            <v>200212</v>
          </cell>
          <cell r="T324" t="str">
            <v>SA01</v>
          </cell>
          <cell r="U324">
            <v>11857.5</v>
          </cell>
          <cell r="W324">
            <v>0</v>
          </cell>
          <cell r="Y324">
            <v>0</v>
          </cell>
          <cell r="Z324">
            <v>1</v>
          </cell>
          <cell r="AA324" t="str">
            <v>BCH</v>
          </cell>
          <cell r="AB324" t="str">
            <v>450002361</v>
          </cell>
          <cell r="AC324" t="str">
            <v>PO#</v>
          </cell>
          <cell r="AD324" t="str">
            <v>4500122942</v>
          </cell>
          <cell r="AE324" t="str">
            <v>S/R</v>
          </cell>
          <cell r="AF324" t="str">
            <v>337</v>
          </cell>
          <cell r="AI324" t="str">
            <v>PYN</v>
          </cell>
          <cell r="AJ324" t="str">
            <v>SWIDLER BERLIN SHEREFF FR</v>
          </cell>
          <cell r="AK324" t="str">
            <v>VND</v>
          </cell>
          <cell r="AL324" t="str">
            <v>132679676</v>
          </cell>
          <cell r="AM324" t="str">
            <v>FAC</v>
          </cell>
          <cell r="AN324" t="str">
            <v>000</v>
          </cell>
          <cell r="AQ324" t="str">
            <v>NVD</v>
          </cell>
          <cell r="AR324" t="str">
            <v>2002-12-</v>
          </cell>
          <cell r="AU324" t="str">
            <v>INVOICE# 227944     SWIDLER BERLIN SHERE5000003723</v>
          </cell>
          <cell r="AV324" t="str">
            <v>WF-BATCH</v>
          </cell>
          <cell r="AW324" t="str">
            <v>000</v>
          </cell>
          <cell r="AX324" t="str">
            <v>00</v>
          </cell>
          <cell r="AY324" t="str">
            <v>0</v>
          </cell>
          <cell r="AZ324" t="str">
            <v>FPL Fibernet</v>
          </cell>
        </row>
        <row r="325">
          <cell r="A325" t="str">
            <v>107100</v>
          </cell>
          <cell r="B325" t="str">
            <v>0385</v>
          </cell>
          <cell r="C325" t="str">
            <v>06080</v>
          </cell>
          <cell r="D325" t="str">
            <v>0FIBER</v>
          </cell>
          <cell r="E325" t="str">
            <v>385000</v>
          </cell>
          <cell r="F325" t="str">
            <v>0803</v>
          </cell>
          <cell r="G325" t="str">
            <v>36000</v>
          </cell>
          <cell r="H325" t="str">
            <v>A</v>
          </cell>
          <cell r="I325" t="str">
            <v>00000041</v>
          </cell>
          <cell r="J325">
            <v>60</v>
          </cell>
          <cell r="K325">
            <v>385</v>
          </cell>
          <cell r="L325">
            <v>6146</v>
          </cell>
          <cell r="M325">
            <v>107</v>
          </cell>
          <cell r="N325">
            <v>10</v>
          </cell>
          <cell r="O325">
            <v>0</v>
          </cell>
          <cell r="P325">
            <v>107.1</v>
          </cell>
          <cell r="Q325" t="str">
            <v>0803</v>
          </cell>
          <cell r="R325" t="str">
            <v>36000</v>
          </cell>
          <cell r="S325" t="str">
            <v>200212</v>
          </cell>
          <cell r="T325" t="str">
            <v>PY42</v>
          </cell>
          <cell r="U325">
            <v>502.2</v>
          </cell>
          <cell r="V325" t="str">
            <v>LDB</v>
          </cell>
          <cell r="W325">
            <v>0</v>
          </cell>
          <cell r="X325" t="str">
            <v>SHR</v>
          </cell>
          <cell r="Y325">
            <v>12</v>
          </cell>
          <cell r="Z325">
            <v>12</v>
          </cell>
          <cell r="AA325" t="str">
            <v>PYP</v>
          </cell>
          <cell r="AB325" t="str">
            <v xml:space="preserve"> 0000026</v>
          </cell>
          <cell r="AC325" t="str">
            <v>PYL</v>
          </cell>
          <cell r="AD325" t="str">
            <v>004368</v>
          </cell>
          <cell r="AE325" t="str">
            <v>EMP</v>
          </cell>
          <cell r="AF325" t="str">
            <v>64529</v>
          </cell>
          <cell r="AG325" t="str">
            <v>JUL</v>
          </cell>
          <cell r="AH325" t="str">
            <v xml:space="preserve"> 000.00</v>
          </cell>
          <cell r="AI325" t="str">
            <v>BCH</v>
          </cell>
          <cell r="AJ325" t="str">
            <v>500</v>
          </cell>
          <cell r="AK325" t="str">
            <v>CLS</v>
          </cell>
          <cell r="AL325" t="str">
            <v>R436</v>
          </cell>
          <cell r="AM325" t="str">
            <v>DTA</v>
          </cell>
          <cell r="AN325" t="str">
            <v xml:space="preserve"> 00000000000.00</v>
          </cell>
          <cell r="AO325" t="str">
            <v>DTH</v>
          </cell>
          <cell r="AP325" t="str">
            <v xml:space="preserve"> 00000000000.00</v>
          </cell>
          <cell r="AV325" t="str">
            <v>000000000</v>
          </cell>
          <cell r="AW325" t="str">
            <v>000</v>
          </cell>
          <cell r="AX325" t="str">
            <v>00</v>
          </cell>
          <cell r="AY325" t="str">
            <v>0</v>
          </cell>
          <cell r="AZ325" t="str">
            <v>FPL Fibernet</v>
          </cell>
        </row>
        <row r="326">
          <cell r="A326" t="str">
            <v>107100</v>
          </cell>
          <cell r="B326" t="str">
            <v>0385</v>
          </cell>
          <cell r="C326" t="str">
            <v>06080</v>
          </cell>
          <cell r="D326" t="str">
            <v>0FIBER</v>
          </cell>
          <cell r="E326" t="str">
            <v>385000</v>
          </cell>
          <cell r="F326" t="str">
            <v>0625</v>
          </cell>
          <cell r="G326" t="str">
            <v>52450</v>
          </cell>
          <cell r="H326" t="str">
            <v>A</v>
          </cell>
          <cell r="I326" t="str">
            <v>00000041</v>
          </cell>
          <cell r="J326">
            <v>60</v>
          </cell>
          <cell r="K326">
            <v>385</v>
          </cell>
          <cell r="L326">
            <v>6147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 t="str">
            <v>0625</v>
          </cell>
          <cell r="R326" t="str">
            <v>52450</v>
          </cell>
          <cell r="S326" t="str">
            <v>200212</v>
          </cell>
          <cell r="T326" t="str">
            <v>SA01</v>
          </cell>
          <cell r="U326">
            <v>11</v>
          </cell>
          <cell r="W326">
            <v>0</v>
          </cell>
          <cell r="Y326">
            <v>0</v>
          </cell>
          <cell r="Z326">
            <v>0</v>
          </cell>
          <cell r="AA326" t="str">
            <v>BCH</v>
          </cell>
          <cell r="AB326" t="str">
            <v>450002343</v>
          </cell>
          <cell r="AC326" t="str">
            <v>PO#</v>
          </cell>
          <cell r="AE326" t="str">
            <v>S/R</v>
          </cell>
          <cell r="AI326" t="str">
            <v>PYN</v>
          </cell>
          <cell r="AJ326" t="str">
            <v>CAJIGAS R C</v>
          </cell>
          <cell r="AK326" t="str">
            <v>VND</v>
          </cell>
          <cell r="AL326" t="str">
            <v>264370702</v>
          </cell>
          <cell r="AM326" t="str">
            <v>FAC</v>
          </cell>
          <cell r="AN326" t="str">
            <v>000</v>
          </cell>
          <cell r="AQ326" t="str">
            <v>NVD</v>
          </cell>
          <cell r="AR326" t="str">
            <v>2002-11-</v>
          </cell>
          <cell r="AU326" t="str">
            <v>R CAJIGAS MISC      CAJIGAS R C         1900003290</v>
          </cell>
          <cell r="AV326" t="str">
            <v>WF-BATCH</v>
          </cell>
          <cell r="AW326" t="str">
            <v>000</v>
          </cell>
          <cell r="AX326" t="str">
            <v>00</v>
          </cell>
          <cell r="AY326" t="str">
            <v>0</v>
          </cell>
          <cell r="AZ326" t="str">
            <v>FPL Fibernet</v>
          </cell>
        </row>
        <row r="327">
          <cell r="A327" t="str">
            <v>107100</v>
          </cell>
          <cell r="B327" t="str">
            <v>0385</v>
          </cell>
          <cell r="C327" t="str">
            <v>06080</v>
          </cell>
          <cell r="D327" t="str">
            <v>0FIBER</v>
          </cell>
          <cell r="E327" t="str">
            <v>385000</v>
          </cell>
          <cell r="F327" t="str">
            <v>0646</v>
          </cell>
          <cell r="G327" t="str">
            <v>52450</v>
          </cell>
          <cell r="H327" t="str">
            <v>A</v>
          </cell>
          <cell r="I327" t="str">
            <v>00000041</v>
          </cell>
          <cell r="J327">
            <v>60</v>
          </cell>
          <cell r="K327">
            <v>385</v>
          </cell>
          <cell r="L327">
            <v>6147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0646</v>
          </cell>
          <cell r="R327" t="str">
            <v>52450</v>
          </cell>
          <cell r="S327" t="str">
            <v>200212</v>
          </cell>
          <cell r="T327" t="str">
            <v>SA01</v>
          </cell>
          <cell r="U327">
            <v>96.73</v>
          </cell>
          <cell r="W327">
            <v>0</v>
          </cell>
          <cell r="Y327">
            <v>0</v>
          </cell>
          <cell r="Z327">
            <v>0</v>
          </cell>
          <cell r="AA327" t="str">
            <v>BCH</v>
          </cell>
          <cell r="AB327" t="str">
            <v>450002343</v>
          </cell>
          <cell r="AC327" t="str">
            <v>PO#</v>
          </cell>
          <cell r="AE327" t="str">
            <v>S/R</v>
          </cell>
          <cell r="AI327" t="str">
            <v>PYN</v>
          </cell>
          <cell r="AJ327" t="str">
            <v>CAJIGAS R C</v>
          </cell>
          <cell r="AK327" t="str">
            <v>VND</v>
          </cell>
          <cell r="AL327" t="str">
            <v>264370702</v>
          </cell>
          <cell r="AM327" t="str">
            <v>FAC</v>
          </cell>
          <cell r="AN327" t="str">
            <v>000</v>
          </cell>
          <cell r="AQ327" t="str">
            <v>NVD</v>
          </cell>
          <cell r="AR327" t="str">
            <v>2002-11-</v>
          </cell>
          <cell r="AU327" t="str">
            <v>R CAJIGAS MILEAGE   CAJIGAS R C         1900003290</v>
          </cell>
          <cell r="AV327" t="str">
            <v>WF-BATCH</v>
          </cell>
          <cell r="AW327" t="str">
            <v>000</v>
          </cell>
          <cell r="AX327" t="str">
            <v>00</v>
          </cell>
          <cell r="AY327" t="str">
            <v>0</v>
          </cell>
          <cell r="AZ327" t="str">
            <v>FPL Fibernet</v>
          </cell>
        </row>
        <row r="328">
          <cell r="A328" t="str">
            <v>107100</v>
          </cell>
          <cell r="B328" t="str">
            <v>0312</v>
          </cell>
          <cell r="C328" t="str">
            <v>06080</v>
          </cell>
          <cell r="D328" t="str">
            <v>0FIBER</v>
          </cell>
          <cell r="E328" t="str">
            <v>312000</v>
          </cell>
          <cell r="F328" t="str">
            <v>0662</v>
          </cell>
          <cell r="G328" t="str">
            <v>51450</v>
          </cell>
          <cell r="H328" t="str">
            <v>A</v>
          </cell>
          <cell r="I328" t="str">
            <v>00000041</v>
          </cell>
          <cell r="J328">
            <v>63</v>
          </cell>
          <cell r="K328">
            <v>312</v>
          </cell>
          <cell r="L328">
            <v>6148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 t="str">
            <v>0662</v>
          </cell>
          <cell r="R328" t="str">
            <v>51450</v>
          </cell>
          <cell r="S328" t="str">
            <v>200212</v>
          </cell>
          <cell r="T328" t="str">
            <v>SA01</v>
          </cell>
          <cell r="U328">
            <v>875</v>
          </cell>
          <cell r="W328">
            <v>0</v>
          </cell>
          <cell r="Y328">
            <v>0</v>
          </cell>
          <cell r="Z328">
            <v>1</v>
          </cell>
          <cell r="AA328" t="str">
            <v>BCH</v>
          </cell>
          <cell r="AB328" t="str">
            <v>450002339</v>
          </cell>
          <cell r="AC328" t="str">
            <v>PO#</v>
          </cell>
          <cell r="AD328" t="str">
            <v>4500094253</v>
          </cell>
          <cell r="AE328" t="str">
            <v>S/R</v>
          </cell>
          <cell r="AF328" t="str">
            <v>337</v>
          </cell>
          <cell r="AI328" t="str">
            <v>PYN</v>
          </cell>
          <cell r="AJ328" t="str">
            <v>YOUNGS COMMUNICATIONS CO</v>
          </cell>
          <cell r="AK328" t="str">
            <v>VND</v>
          </cell>
          <cell r="AL328" t="str">
            <v>591398816</v>
          </cell>
          <cell r="AM328" t="str">
            <v>FAC</v>
          </cell>
          <cell r="AN328" t="str">
            <v>000</v>
          </cell>
          <cell r="AQ328" t="str">
            <v>NVD</v>
          </cell>
          <cell r="AR328" t="str">
            <v>2002-12-</v>
          </cell>
          <cell r="AU328" t="str">
            <v>INVOICE# 7196       YOUNGS COMMUNICATION5000003467</v>
          </cell>
          <cell r="AV328" t="str">
            <v>WF-BATCH</v>
          </cell>
          <cell r="AW328" t="str">
            <v>000</v>
          </cell>
          <cell r="AX328" t="str">
            <v>00</v>
          </cell>
          <cell r="AY328" t="str">
            <v>0</v>
          </cell>
          <cell r="AZ328" t="str">
            <v>FPL Fibernet</v>
          </cell>
        </row>
        <row r="329">
          <cell r="A329" t="str">
            <v>107100</v>
          </cell>
          <cell r="B329" t="str">
            <v>0312</v>
          </cell>
          <cell r="C329" t="str">
            <v>06080</v>
          </cell>
          <cell r="D329" t="str">
            <v>0FIBER</v>
          </cell>
          <cell r="E329" t="str">
            <v>312000</v>
          </cell>
          <cell r="F329" t="str">
            <v>0790</v>
          </cell>
          <cell r="G329" t="str">
            <v>65000</v>
          </cell>
          <cell r="H329" t="str">
            <v>A</v>
          </cell>
          <cell r="I329" t="str">
            <v>00000041</v>
          </cell>
          <cell r="J329">
            <v>63</v>
          </cell>
          <cell r="K329">
            <v>312</v>
          </cell>
          <cell r="L329">
            <v>6148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0790</v>
          </cell>
          <cell r="R329" t="str">
            <v>65000</v>
          </cell>
          <cell r="S329" t="str">
            <v>200212</v>
          </cell>
          <cell r="T329" t="str">
            <v>CA01</v>
          </cell>
          <cell r="U329">
            <v>-22802</v>
          </cell>
          <cell r="V329" t="str">
            <v>LDB</v>
          </cell>
          <cell r="W329">
            <v>0</v>
          </cell>
          <cell r="Y329">
            <v>0</v>
          </cell>
          <cell r="Z329">
            <v>0</v>
          </cell>
          <cell r="AA329" t="str">
            <v>BCH</v>
          </cell>
          <cell r="AB329" t="str">
            <v>0004</v>
          </cell>
          <cell r="AC329" t="str">
            <v>WKS</v>
          </cell>
          <cell r="AE329" t="str">
            <v>JV#</v>
          </cell>
          <cell r="AF329" t="str">
            <v>1232</v>
          </cell>
          <cell r="AG329" t="str">
            <v>FRN</v>
          </cell>
          <cell r="AH329" t="str">
            <v>6148</v>
          </cell>
          <cell r="AI329" t="str">
            <v>RP#</v>
          </cell>
          <cell r="AJ329" t="str">
            <v>000</v>
          </cell>
          <cell r="AK329" t="str">
            <v>CTL</v>
          </cell>
          <cell r="AM329" t="str">
            <v>RF#</v>
          </cell>
          <cell r="AU329" t="str">
            <v>AC-REV ACCRUAL OF OCT 02 CAPITA</v>
          </cell>
          <cell r="AZ329" t="str">
            <v>FPL Fibernet</v>
          </cell>
        </row>
        <row r="330">
          <cell r="A330" t="str">
            <v>107100</v>
          </cell>
          <cell r="B330" t="str">
            <v>0312</v>
          </cell>
          <cell r="C330" t="str">
            <v>06080</v>
          </cell>
          <cell r="D330" t="str">
            <v>0FIBER</v>
          </cell>
          <cell r="E330" t="str">
            <v>312000</v>
          </cell>
          <cell r="F330" t="str">
            <v>0790</v>
          </cell>
          <cell r="G330" t="str">
            <v>65000</v>
          </cell>
          <cell r="H330" t="str">
            <v>A</v>
          </cell>
          <cell r="I330" t="str">
            <v>00000041</v>
          </cell>
          <cell r="J330">
            <v>63</v>
          </cell>
          <cell r="K330">
            <v>312</v>
          </cell>
          <cell r="L330">
            <v>6148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 t="str">
            <v>0790</v>
          </cell>
          <cell r="R330" t="str">
            <v>65000</v>
          </cell>
          <cell r="S330" t="str">
            <v>200212</v>
          </cell>
          <cell r="T330" t="str">
            <v>CA01</v>
          </cell>
          <cell r="U330">
            <v>-24889.62</v>
          </cell>
          <cell r="V330" t="str">
            <v>LDB</v>
          </cell>
          <cell r="W330">
            <v>0</v>
          </cell>
          <cell r="Y330">
            <v>0</v>
          </cell>
          <cell r="Z330">
            <v>0</v>
          </cell>
          <cell r="AA330" t="str">
            <v>BCH</v>
          </cell>
          <cell r="AB330" t="str">
            <v>0023</v>
          </cell>
          <cell r="AC330" t="str">
            <v>WKS</v>
          </cell>
          <cell r="AE330" t="str">
            <v>JV#</v>
          </cell>
          <cell r="AF330" t="str">
            <v>1232</v>
          </cell>
          <cell r="AG330" t="str">
            <v>FRN</v>
          </cell>
          <cell r="AH330" t="str">
            <v>6148</v>
          </cell>
          <cell r="AI330" t="str">
            <v>RP#</v>
          </cell>
          <cell r="AJ330" t="str">
            <v>000</v>
          </cell>
          <cell r="AK330" t="str">
            <v>CTL</v>
          </cell>
          <cell r="AM330" t="str">
            <v>RF#</v>
          </cell>
          <cell r="AU330" t="str">
            <v>TO PLACE IN SERVICE</v>
          </cell>
          <cell r="AZ330" t="str">
            <v>FPL Fibernet</v>
          </cell>
        </row>
        <row r="331">
          <cell r="A331" t="str">
            <v>107100</v>
          </cell>
          <cell r="B331" t="str">
            <v>0399</v>
          </cell>
          <cell r="C331" t="str">
            <v>06080</v>
          </cell>
          <cell r="D331" t="str">
            <v>0FIBER</v>
          </cell>
          <cell r="E331" t="str">
            <v>399000</v>
          </cell>
          <cell r="F331" t="str">
            <v>0646</v>
          </cell>
          <cell r="G331" t="str">
            <v>52450</v>
          </cell>
          <cell r="H331" t="str">
            <v>A</v>
          </cell>
          <cell r="I331" t="str">
            <v>00000041</v>
          </cell>
          <cell r="J331">
            <v>60</v>
          </cell>
          <cell r="K331">
            <v>399</v>
          </cell>
          <cell r="L331">
            <v>6148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 t="str">
            <v>0646</v>
          </cell>
          <cell r="R331" t="str">
            <v>52450</v>
          </cell>
          <cell r="S331" t="str">
            <v>200212</v>
          </cell>
          <cell r="T331" t="str">
            <v>SA01</v>
          </cell>
          <cell r="U331">
            <v>67.16</v>
          </cell>
          <cell r="W331">
            <v>0</v>
          </cell>
          <cell r="Y331">
            <v>0</v>
          </cell>
          <cell r="Z331">
            <v>0</v>
          </cell>
          <cell r="AA331" t="str">
            <v>BCH</v>
          </cell>
          <cell r="AB331" t="str">
            <v>450002353</v>
          </cell>
          <cell r="AC331" t="str">
            <v>PO#</v>
          </cell>
          <cell r="AE331" t="str">
            <v>S/R</v>
          </cell>
          <cell r="AI331" t="str">
            <v>PYN</v>
          </cell>
          <cell r="AJ331" t="str">
            <v>DE ZAYAS J M</v>
          </cell>
          <cell r="AK331" t="str">
            <v>VND</v>
          </cell>
          <cell r="AL331" t="str">
            <v>589128454</v>
          </cell>
          <cell r="AM331" t="str">
            <v>FAC</v>
          </cell>
          <cell r="AN331" t="str">
            <v>000</v>
          </cell>
          <cell r="AQ331" t="str">
            <v>NVD</v>
          </cell>
          <cell r="AR331" t="str">
            <v>2002-12-</v>
          </cell>
          <cell r="AU331" t="str">
            <v>J DEZAYAS MILEAGE   DE ZAYAS J M        1900003390</v>
          </cell>
          <cell r="AV331" t="str">
            <v>WF-BATCH</v>
          </cell>
          <cell r="AW331" t="str">
            <v>000</v>
          </cell>
          <cell r="AX331" t="str">
            <v>00</v>
          </cell>
          <cell r="AY331" t="str">
            <v>0</v>
          </cell>
          <cell r="AZ331" t="str">
            <v>FPL Fibernet</v>
          </cell>
        </row>
        <row r="332">
          <cell r="A332" t="str">
            <v>107100</v>
          </cell>
          <cell r="B332" t="str">
            <v>0312</v>
          </cell>
          <cell r="C332" t="str">
            <v>06080</v>
          </cell>
          <cell r="D332" t="str">
            <v>0FIBER</v>
          </cell>
          <cell r="E332" t="str">
            <v>312000</v>
          </cell>
          <cell r="F332" t="str">
            <v>0662</v>
          </cell>
          <cell r="G332" t="str">
            <v>65000</v>
          </cell>
          <cell r="H332" t="str">
            <v>A</v>
          </cell>
          <cell r="I332" t="str">
            <v>00000041</v>
          </cell>
          <cell r="J332">
            <v>63</v>
          </cell>
          <cell r="K332">
            <v>312</v>
          </cell>
          <cell r="L332">
            <v>6149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0662</v>
          </cell>
          <cell r="R332" t="str">
            <v>65000</v>
          </cell>
          <cell r="S332" t="str">
            <v>200212</v>
          </cell>
          <cell r="T332" t="str">
            <v>CA01</v>
          </cell>
          <cell r="U332">
            <v>79.3</v>
          </cell>
          <cell r="V332" t="str">
            <v>LDB</v>
          </cell>
          <cell r="W332">
            <v>0</v>
          </cell>
          <cell r="Y332">
            <v>0</v>
          </cell>
          <cell r="Z332">
            <v>0</v>
          </cell>
          <cell r="AA332" t="str">
            <v>BCH</v>
          </cell>
          <cell r="AB332" t="str">
            <v>0029</v>
          </cell>
          <cell r="AC332" t="str">
            <v>WKS</v>
          </cell>
          <cell r="AE332" t="str">
            <v>JV#</v>
          </cell>
          <cell r="AF332" t="str">
            <v>1232</v>
          </cell>
          <cell r="AG332" t="str">
            <v>FRN</v>
          </cell>
          <cell r="AH332" t="str">
            <v>6149</v>
          </cell>
          <cell r="AI332" t="str">
            <v>RP#</v>
          </cell>
          <cell r="AJ332" t="str">
            <v>000</v>
          </cell>
          <cell r="AK332" t="str">
            <v>CTL</v>
          </cell>
          <cell r="AM332" t="str">
            <v>RF#</v>
          </cell>
          <cell r="AU332" t="str">
            <v>ACCR WD COMM UNPAID INV</v>
          </cell>
          <cell r="AZ332" t="str">
            <v>FPL Fibernet</v>
          </cell>
        </row>
        <row r="333">
          <cell r="A333" t="str">
            <v>107100</v>
          </cell>
          <cell r="B333" t="str">
            <v>0312</v>
          </cell>
          <cell r="C333" t="str">
            <v>06080</v>
          </cell>
          <cell r="D333" t="str">
            <v>0FIBER</v>
          </cell>
          <cell r="E333" t="str">
            <v>312000</v>
          </cell>
          <cell r="F333" t="str">
            <v>0662</v>
          </cell>
          <cell r="G333" t="str">
            <v>65000</v>
          </cell>
          <cell r="H333" t="str">
            <v>A</v>
          </cell>
          <cell r="I333" t="str">
            <v>00000041</v>
          </cell>
          <cell r="J333">
            <v>63</v>
          </cell>
          <cell r="K333">
            <v>312</v>
          </cell>
          <cell r="L333">
            <v>6149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0662</v>
          </cell>
          <cell r="R333" t="str">
            <v>65000</v>
          </cell>
          <cell r="S333" t="str">
            <v>200212</v>
          </cell>
          <cell r="T333" t="str">
            <v>CA01</v>
          </cell>
          <cell r="U333">
            <v>79.3</v>
          </cell>
          <cell r="V333" t="str">
            <v>LDB</v>
          </cell>
          <cell r="W333">
            <v>0</v>
          </cell>
          <cell r="Y333">
            <v>0</v>
          </cell>
          <cell r="Z333">
            <v>0</v>
          </cell>
          <cell r="AA333" t="str">
            <v>BCH</v>
          </cell>
          <cell r="AB333" t="str">
            <v>0033</v>
          </cell>
          <cell r="AC333" t="str">
            <v>WKS</v>
          </cell>
          <cell r="AE333" t="str">
            <v>JV#</v>
          </cell>
          <cell r="AF333" t="str">
            <v>1232</v>
          </cell>
          <cell r="AG333" t="str">
            <v>FRN</v>
          </cell>
          <cell r="AH333" t="str">
            <v>6149</v>
          </cell>
          <cell r="AI333" t="str">
            <v>RP#</v>
          </cell>
          <cell r="AJ333" t="str">
            <v>000</v>
          </cell>
          <cell r="AK333" t="str">
            <v>CTL</v>
          </cell>
          <cell r="AM333" t="str">
            <v>RF#</v>
          </cell>
          <cell r="AU333" t="str">
            <v>ACCR WD COMM UNPAID INV</v>
          </cell>
          <cell r="AZ333" t="str">
            <v>FPL Fibernet</v>
          </cell>
        </row>
        <row r="334">
          <cell r="A334" t="str">
            <v>107100</v>
          </cell>
          <cell r="B334" t="str">
            <v>0312</v>
          </cell>
          <cell r="C334" t="str">
            <v>06080</v>
          </cell>
          <cell r="D334" t="str">
            <v>0FIBER</v>
          </cell>
          <cell r="E334" t="str">
            <v>312000</v>
          </cell>
          <cell r="F334" t="str">
            <v>0662</v>
          </cell>
          <cell r="G334" t="str">
            <v>65000</v>
          </cell>
          <cell r="H334" t="str">
            <v>A</v>
          </cell>
          <cell r="I334" t="str">
            <v>00000041</v>
          </cell>
          <cell r="J334">
            <v>63</v>
          </cell>
          <cell r="K334">
            <v>312</v>
          </cell>
          <cell r="L334">
            <v>6149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 t="str">
            <v>0662</v>
          </cell>
          <cell r="R334" t="str">
            <v>65000</v>
          </cell>
          <cell r="S334" t="str">
            <v>200212</v>
          </cell>
          <cell r="T334" t="str">
            <v>CA01</v>
          </cell>
          <cell r="U334">
            <v>-79.3</v>
          </cell>
          <cell r="V334" t="str">
            <v>LDB</v>
          </cell>
          <cell r="W334">
            <v>0</v>
          </cell>
          <cell r="Y334">
            <v>0</v>
          </cell>
          <cell r="Z334">
            <v>0</v>
          </cell>
          <cell r="AA334" t="str">
            <v>BCH</v>
          </cell>
          <cell r="AB334" t="str">
            <v>0034</v>
          </cell>
          <cell r="AC334" t="str">
            <v>WKS</v>
          </cell>
          <cell r="AE334" t="str">
            <v>JV#</v>
          </cell>
          <cell r="AF334" t="str">
            <v>1232</v>
          </cell>
          <cell r="AG334" t="str">
            <v>FRN</v>
          </cell>
          <cell r="AH334" t="str">
            <v>6149</v>
          </cell>
          <cell r="AI334" t="str">
            <v>RP#</v>
          </cell>
          <cell r="AJ334" t="str">
            <v>000</v>
          </cell>
          <cell r="AK334" t="str">
            <v>CTL</v>
          </cell>
          <cell r="AM334" t="str">
            <v>RF#</v>
          </cell>
          <cell r="AU334" t="str">
            <v>ACCR WD COMM UNPAID INV</v>
          </cell>
          <cell r="AZ334" t="str">
            <v>FPL Fibernet</v>
          </cell>
        </row>
        <row r="335">
          <cell r="A335" t="str">
            <v>107100</v>
          </cell>
          <cell r="B335" t="str">
            <v>0312</v>
          </cell>
          <cell r="C335" t="str">
            <v>06080</v>
          </cell>
          <cell r="D335" t="str">
            <v>0FIBER</v>
          </cell>
          <cell r="E335" t="str">
            <v>312000</v>
          </cell>
          <cell r="F335" t="str">
            <v>0790</v>
          </cell>
          <cell r="G335" t="str">
            <v>65000</v>
          </cell>
          <cell r="H335" t="str">
            <v>A</v>
          </cell>
          <cell r="I335" t="str">
            <v>00000041</v>
          </cell>
          <cell r="J335">
            <v>63</v>
          </cell>
          <cell r="K335">
            <v>312</v>
          </cell>
          <cell r="L335">
            <v>6149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 t="str">
            <v>0790</v>
          </cell>
          <cell r="R335" t="str">
            <v>65000</v>
          </cell>
          <cell r="S335" t="str">
            <v>200212</v>
          </cell>
          <cell r="T335" t="str">
            <v>CA01</v>
          </cell>
          <cell r="U335">
            <v>22800</v>
          </cell>
          <cell r="V335" t="str">
            <v>LDB</v>
          </cell>
          <cell r="W335">
            <v>0</v>
          </cell>
          <cell r="Y335">
            <v>0</v>
          </cell>
          <cell r="Z335">
            <v>0</v>
          </cell>
          <cell r="AA335" t="str">
            <v>BCH</v>
          </cell>
          <cell r="AB335" t="str">
            <v>0011</v>
          </cell>
          <cell r="AC335" t="str">
            <v>WKS</v>
          </cell>
          <cell r="AE335" t="str">
            <v>JV#</v>
          </cell>
          <cell r="AF335" t="str">
            <v>1232</v>
          </cell>
          <cell r="AG335" t="str">
            <v>FRN</v>
          </cell>
          <cell r="AH335" t="str">
            <v>6149</v>
          </cell>
          <cell r="AI335" t="str">
            <v>RP#</v>
          </cell>
          <cell r="AJ335" t="str">
            <v>000</v>
          </cell>
          <cell r="AK335" t="str">
            <v>CTL</v>
          </cell>
          <cell r="AM335" t="str">
            <v>RF#</v>
          </cell>
          <cell r="AU335" t="str">
            <v>ACCRUAL OF DEC 02 CAPITAL</v>
          </cell>
          <cell r="AZ335" t="str">
            <v>FPL Fibernet</v>
          </cell>
        </row>
        <row r="336">
          <cell r="A336" t="str">
            <v>107100</v>
          </cell>
          <cell r="B336" t="str">
            <v>0312</v>
          </cell>
          <cell r="C336" t="str">
            <v>06080</v>
          </cell>
          <cell r="D336" t="str">
            <v>0FIBER</v>
          </cell>
          <cell r="E336" t="str">
            <v>312000</v>
          </cell>
          <cell r="F336" t="str">
            <v>0790</v>
          </cell>
          <cell r="G336" t="str">
            <v>65000</v>
          </cell>
          <cell r="H336" t="str">
            <v>A</v>
          </cell>
          <cell r="I336" t="str">
            <v>00000041</v>
          </cell>
          <cell r="J336">
            <v>63</v>
          </cell>
          <cell r="K336">
            <v>312</v>
          </cell>
          <cell r="L336">
            <v>6149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 t="str">
            <v>0790</v>
          </cell>
          <cell r="R336" t="str">
            <v>65000</v>
          </cell>
          <cell r="S336" t="str">
            <v>200212</v>
          </cell>
          <cell r="T336" t="str">
            <v>CA01</v>
          </cell>
          <cell r="U336">
            <v>-22800</v>
          </cell>
          <cell r="V336" t="str">
            <v>LDB</v>
          </cell>
          <cell r="W336">
            <v>0</v>
          </cell>
          <cell r="Y336">
            <v>0</v>
          </cell>
          <cell r="Z336">
            <v>0</v>
          </cell>
          <cell r="AA336" t="str">
            <v>BCH</v>
          </cell>
          <cell r="AB336" t="str">
            <v>0042</v>
          </cell>
          <cell r="AC336" t="str">
            <v>WKS</v>
          </cell>
          <cell r="AE336" t="str">
            <v>JV#</v>
          </cell>
          <cell r="AF336" t="str">
            <v>1232</v>
          </cell>
          <cell r="AG336" t="str">
            <v>FRN</v>
          </cell>
          <cell r="AH336" t="str">
            <v>6149</v>
          </cell>
          <cell r="AI336" t="str">
            <v>RP#</v>
          </cell>
          <cell r="AJ336" t="str">
            <v>000</v>
          </cell>
          <cell r="AK336" t="str">
            <v>CTL</v>
          </cell>
          <cell r="AM336" t="str">
            <v>RF#</v>
          </cell>
          <cell r="AU336" t="str">
            <v>ACCRUAL REVERSAL OF DEC02</v>
          </cell>
          <cell r="AZ336" t="str">
            <v>FPL Fibernet</v>
          </cell>
        </row>
        <row r="337">
          <cell r="A337" t="str">
            <v>107100</v>
          </cell>
          <cell r="B337" t="str">
            <v>0312</v>
          </cell>
          <cell r="C337" t="str">
            <v>06080</v>
          </cell>
          <cell r="D337" t="str">
            <v>0FIBER</v>
          </cell>
          <cell r="E337" t="str">
            <v>312000</v>
          </cell>
          <cell r="F337" t="str">
            <v>0790</v>
          </cell>
          <cell r="G337" t="str">
            <v>65000</v>
          </cell>
          <cell r="H337" t="str">
            <v>A</v>
          </cell>
          <cell r="I337" t="str">
            <v>00000041</v>
          </cell>
          <cell r="J337">
            <v>63</v>
          </cell>
          <cell r="K337">
            <v>312</v>
          </cell>
          <cell r="L337">
            <v>6149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0790</v>
          </cell>
          <cell r="R337" t="str">
            <v>65000</v>
          </cell>
          <cell r="S337" t="str">
            <v>200212</v>
          </cell>
          <cell r="T337" t="str">
            <v>CA01</v>
          </cell>
          <cell r="U337">
            <v>-198179.7</v>
          </cell>
          <cell r="V337" t="str">
            <v>LDB</v>
          </cell>
          <cell r="W337">
            <v>0</v>
          </cell>
          <cell r="Y337">
            <v>0</v>
          </cell>
          <cell r="Z337">
            <v>0</v>
          </cell>
          <cell r="AA337" t="str">
            <v>BCH</v>
          </cell>
          <cell r="AB337" t="str">
            <v>0023</v>
          </cell>
          <cell r="AC337" t="str">
            <v>WKS</v>
          </cell>
          <cell r="AE337" t="str">
            <v>JV#</v>
          </cell>
          <cell r="AF337" t="str">
            <v>1232</v>
          </cell>
          <cell r="AG337" t="str">
            <v>FRN</v>
          </cell>
          <cell r="AH337" t="str">
            <v>6149</v>
          </cell>
          <cell r="AI337" t="str">
            <v>RP#</v>
          </cell>
          <cell r="AJ337" t="str">
            <v>000</v>
          </cell>
          <cell r="AK337" t="str">
            <v>CTL</v>
          </cell>
          <cell r="AM337" t="str">
            <v>RF#</v>
          </cell>
          <cell r="AU337" t="str">
            <v>TO PLACE IN SERVICE</v>
          </cell>
          <cell r="AZ337" t="str">
            <v>FPL Fibernet</v>
          </cell>
        </row>
        <row r="338">
          <cell r="A338" t="str">
            <v>107100</v>
          </cell>
          <cell r="B338" t="str">
            <v>0312</v>
          </cell>
          <cell r="C338" t="str">
            <v>06080</v>
          </cell>
          <cell r="D338" t="str">
            <v>0OTHER</v>
          </cell>
          <cell r="E338" t="str">
            <v>312000</v>
          </cell>
          <cell r="F338" t="str">
            <v>0790</v>
          </cell>
          <cell r="G338" t="str">
            <v>65000</v>
          </cell>
          <cell r="H338" t="str">
            <v>A</v>
          </cell>
          <cell r="I338" t="str">
            <v>00000041</v>
          </cell>
          <cell r="J338">
            <v>64</v>
          </cell>
          <cell r="K338">
            <v>312</v>
          </cell>
          <cell r="L338">
            <v>6149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0790</v>
          </cell>
          <cell r="R338" t="str">
            <v>65000</v>
          </cell>
          <cell r="S338" t="str">
            <v>200212</v>
          </cell>
          <cell r="T338" t="str">
            <v>CA01</v>
          </cell>
          <cell r="U338">
            <v>-16009</v>
          </cell>
          <cell r="V338" t="str">
            <v>LDB</v>
          </cell>
          <cell r="W338">
            <v>0</v>
          </cell>
          <cell r="Y338">
            <v>0</v>
          </cell>
          <cell r="Z338">
            <v>0</v>
          </cell>
          <cell r="AA338" t="str">
            <v>BCH</v>
          </cell>
          <cell r="AB338" t="str">
            <v>0004</v>
          </cell>
          <cell r="AC338" t="str">
            <v>WKS</v>
          </cell>
          <cell r="AE338" t="str">
            <v>JV#</v>
          </cell>
          <cell r="AF338" t="str">
            <v>1232</v>
          </cell>
          <cell r="AG338" t="str">
            <v>FRN</v>
          </cell>
          <cell r="AH338" t="str">
            <v>6149</v>
          </cell>
          <cell r="AI338" t="str">
            <v>RP#</v>
          </cell>
          <cell r="AJ338" t="str">
            <v>000</v>
          </cell>
          <cell r="AK338" t="str">
            <v>CTL</v>
          </cell>
          <cell r="AM338" t="str">
            <v>RF#</v>
          </cell>
          <cell r="AU338" t="str">
            <v>AC-REV ACCRUAL OF OCT 02 CAPITA</v>
          </cell>
          <cell r="AZ338" t="str">
            <v>FPL Fibernet</v>
          </cell>
        </row>
        <row r="339">
          <cell r="A339" t="str">
            <v>107100</v>
          </cell>
          <cell r="B339" t="str">
            <v>0313</v>
          </cell>
          <cell r="C339" t="str">
            <v>06080</v>
          </cell>
          <cell r="D339" t="str">
            <v>0FIBER</v>
          </cell>
          <cell r="E339" t="str">
            <v>313000</v>
          </cell>
          <cell r="F339" t="str">
            <v>0803</v>
          </cell>
          <cell r="G339" t="str">
            <v>36000</v>
          </cell>
          <cell r="H339" t="str">
            <v>A</v>
          </cell>
          <cell r="I339" t="str">
            <v>00000041</v>
          </cell>
          <cell r="J339">
            <v>60</v>
          </cell>
          <cell r="K339">
            <v>313</v>
          </cell>
          <cell r="L339">
            <v>6149</v>
          </cell>
          <cell r="M339">
            <v>107</v>
          </cell>
          <cell r="N339">
            <v>10</v>
          </cell>
          <cell r="O339">
            <v>0</v>
          </cell>
          <cell r="P339">
            <v>107.1</v>
          </cell>
          <cell r="Q339" t="str">
            <v>0803</v>
          </cell>
          <cell r="R339" t="str">
            <v>36000</v>
          </cell>
          <cell r="S339" t="str">
            <v>200212</v>
          </cell>
          <cell r="T339" t="str">
            <v>PY42</v>
          </cell>
          <cell r="U339">
            <v>614.25</v>
          </cell>
          <cell r="V339" t="str">
            <v>LDB</v>
          </cell>
          <cell r="W339">
            <v>0</v>
          </cell>
          <cell r="X339" t="str">
            <v>SHR</v>
          </cell>
          <cell r="Y339">
            <v>20</v>
          </cell>
          <cell r="Z339">
            <v>20</v>
          </cell>
          <cell r="AA339" t="str">
            <v>PYP</v>
          </cell>
          <cell r="AB339" t="str">
            <v xml:space="preserve"> 0000025</v>
          </cell>
          <cell r="AC339" t="str">
            <v>PYL</v>
          </cell>
          <cell r="AD339" t="str">
            <v>004340</v>
          </cell>
          <cell r="AE339" t="str">
            <v>EMP</v>
          </cell>
          <cell r="AF339" t="str">
            <v>80816</v>
          </cell>
          <cell r="AG339" t="str">
            <v>JUL</v>
          </cell>
          <cell r="AH339" t="str">
            <v xml:space="preserve"> 000.00</v>
          </cell>
          <cell r="AI339" t="str">
            <v>BCH</v>
          </cell>
          <cell r="AJ339" t="str">
            <v>500</v>
          </cell>
          <cell r="AK339" t="str">
            <v>CLS</v>
          </cell>
          <cell r="AL339" t="str">
            <v>R438</v>
          </cell>
          <cell r="AM339" t="str">
            <v>DTA</v>
          </cell>
          <cell r="AN339" t="str">
            <v xml:space="preserve"> 00000000000.00</v>
          </cell>
          <cell r="AO339" t="str">
            <v>DTH</v>
          </cell>
          <cell r="AP339" t="str">
            <v xml:space="preserve"> 00000000000.00</v>
          </cell>
          <cell r="AV339" t="str">
            <v>000000000</v>
          </cell>
          <cell r="AW339" t="str">
            <v>000</v>
          </cell>
          <cell r="AX339" t="str">
            <v>00</v>
          </cell>
          <cell r="AY339" t="str">
            <v>0</v>
          </cell>
          <cell r="AZ339" t="str">
            <v>FPL Fibernet</v>
          </cell>
        </row>
        <row r="340">
          <cell r="A340" t="str">
            <v>107100</v>
          </cell>
          <cell r="B340" t="str">
            <v>0314</v>
          </cell>
          <cell r="C340" t="str">
            <v>06080</v>
          </cell>
          <cell r="D340" t="str">
            <v>0FIBER</v>
          </cell>
          <cell r="E340" t="str">
            <v>314000</v>
          </cell>
          <cell r="F340" t="str">
            <v>0790</v>
          </cell>
          <cell r="G340" t="str">
            <v>65000</v>
          </cell>
          <cell r="H340" t="str">
            <v>A</v>
          </cell>
          <cell r="I340" t="str">
            <v>00000041</v>
          </cell>
          <cell r="J340">
            <v>63</v>
          </cell>
          <cell r="K340">
            <v>314</v>
          </cell>
          <cell r="L340">
            <v>6149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 t="str">
            <v>0790</v>
          </cell>
          <cell r="R340" t="str">
            <v>65000</v>
          </cell>
          <cell r="S340" t="str">
            <v>200212</v>
          </cell>
          <cell r="T340" t="str">
            <v>CA01</v>
          </cell>
          <cell r="U340">
            <v>23819.61</v>
          </cell>
          <cell r="V340" t="str">
            <v>LDB</v>
          </cell>
          <cell r="W340">
            <v>0</v>
          </cell>
          <cell r="Y340">
            <v>0</v>
          </cell>
          <cell r="Z340">
            <v>0</v>
          </cell>
          <cell r="AA340" t="str">
            <v>BCH</v>
          </cell>
          <cell r="AB340" t="str">
            <v>0015</v>
          </cell>
          <cell r="AC340" t="str">
            <v>WKS</v>
          </cell>
          <cell r="AE340" t="str">
            <v>JV#</v>
          </cell>
          <cell r="AF340" t="str">
            <v>1232</v>
          </cell>
          <cell r="AG340" t="str">
            <v>FRN</v>
          </cell>
          <cell r="AH340" t="str">
            <v>6149</v>
          </cell>
          <cell r="AI340" t="str">
            <v>RP#</v>
          </cell>
          <cell r="AJ340" t="str">
            <v>000</v>
          </cell>
          <cell r="AK340" t="str">
            <v>CTL</v>
          </cell>
          <cell r="AM340" t="str">
            <v>RF#</v>
          </cell>
          <cell r="AU340" t="str">
            <v>ACCRUAL OF DEC 02 CAPITAL</v>
          </cell>
          <cell r="AZ340" t="str">
            <v>FPL Fibernet</v>
          </cell>
        </row>
        <row r="341">
          <cell r="A341" t="str">
            <v>107100</v>
          </cell>
          <cell r="B341" t="str">
            <v>0367</v>
          </cell>
          <cell r="C341" t="str">
            <v>06080</v>
          </cell>
          <cell r="D341" t="str">
            <v>0FIBER</v>
          </cell>
          <cell r="E341" t="str">
            <v>367000</v>
          </cell>
          <cell r="F341" t="str">
            <v>0803</v>
          </cell>
          <cell r="G341" t="str">
            <v>36000</v>
          </cell>
          <cell r="H341" t="str">
            <v>A</v>
          </cell>
          <cell r="I341" t="str">
            <v>00000041</v>
          </cell>
          <cell r="J341">
            <v>60</v>
          </cell>
          <cell r="K341">
            <v>367</v>
          </cell>
          <cell r="L341">
            <v>6149</v>
          </cell>
          <cell r="M341">
            <v>107</v>
          </cell>
          <cell r="N341">
            <v>10</v>
          </cell>
          <cell r="O341">
            <v>0</v>
          </cell>
          <cell r="P341">
            <v>107.1</v>
          </cell>
          <cell r="Q341" t="str">
            <v>0803</v>
          </cell>
          <cell r="R341" t="str">
            <v>36000</v>
          </cell>
          <cell r="S341" t="str">
            <v>200212</v>
          </cell>
          <cell r="T341" t="str">
            <v>PY42</v>
          </cell>
          <cell r="U341">
            <v>695</v>
          </cell>
          <cell r="V341" t="str">
            <v>LDB</v>
          </cell>
          <cell r="W341">
            <v>0</v>
          </cell>
          <cell r="X341" t="str">
            <v>SHR</v>
          </cell>
          <cell r="Y341">
            <v>16</v>
          </cell>
          <cell r="Z341">
            <v>16</v>
          </cell>
          <cell r="AA341" t="str">
            <v>PYP</v>
          </cell>
          <cell r="AB341" t="str">
            <v xml:space="preserve"> 0000025</v>
          </cell>
          <cell r="AC341" t="str">
            <v>PYL</v>
          </cell>
          <cell r="AD341" t="str">
            <v>004367</v>
          </cell>
          <cell r="AE341" t="str">
            <v>EMP</v>
          </cell>
          <cell r="AF341" t="str">
            <v>46704</v>
          </cell>
          <cell r="AG341" t="str">
            <v>JUL</v>
          </cell>
          <cell r="AH341" t="str">
            <v xml:space="preserve"> 000.00</v>
          </cell>
          <cell r="AI341" t="str">
            <v>BCH</v>
          </cell>
          <cell r="AJ341" t="str">
            <v>500</v>
          </cell>
          <cell r="AK341" t="str">
            <v>CLS</v>
          </cell>
          <cell r="AL341" t="str">
            <v>R235</v>
          </cell>
          <cell r="AM341" t="str">
            <v>DTA</v>
          </cell>
          <cell r="AN341" t="str">
            <v xml:space="preserve"> 00000000000.00</v>
          </cell>
          <cell r="AO341" t="str">
            <v>DTH</v>
          </cell>
          <cell r="AP341" t="str">
            <v xml:space="preserve"> 00000000000.00</v>
          </cell>
          <cell r="AV341" t="str">
            <v>000000000</v>
          </cell>
          <cell r="AW341" t="str">
            <v>000</v>
          </cell>
          <cell r="AX341" t="str">
            <v>00</v>
          </cell>
          <cell r="AY341" t="str">
            <v>0</v>
          </cell>
          <cell r="AZ341" t="str">
            <v>FPL Fibernet</v>
          </cell>
        </row>
        <row r="342">
          <cell r="A342" t="str">
            <v>107100</v>
          </cell>
          <cell r="B342" t="str">
            <v>0312</v>
          </cell>
          <cell r="C342" t="str">
            <v>06080</v>
          </cell>
          <cell r="D342" t="str">
            <v>0ELECT</v>
          </cell>
          <cell r="E342" t="str">
            <v>312000</v>
          </cell>
          <cell r="F342" t="str">
            <v>0676</v>
          </cell>
          <cell r="G342" t="str">
            <v>12450</v>
          </cell>
          <cell r="H342" t="str">
            <v>A</v>
          </cell>
          <cell r="I342" t="str">
            <v>00000041</v>
          </cell>
          <cell r="J342">
            <v>65</v>
          </cell>
          <cell r="K342">
            <v>312</v>
          </cell>
          <cell r="L342">
            <v>6150</v>
          </cell>
          <cell r="M342">
            <v>398</v>
          </cell>
          <cell r="N342">
            <v>0</v>
          </cell>
          <cell r="O342">
            <v>1</v>
          </cell>
          <cell r="P342">
            <v>398.00099999999998</v>
          </cell>
          <cell r="Q342" t="str">
            <v>0676</v>
          </cell>
          <cell r="R342" t="str">
            <v>12450</v>
          </cell>
          <cell r="S342" t="str">
            <v>200212</v>
          </cell>
          <cell r="T342" t="str">
            <v>SA01</v>
          </cell>
          <cell r="U342">
            <v>-2582.39</v>
          </cell>
          <cell r="V342" t="str">
            <v>LDB</v>
          </cell>
          <cell r="W342">
            <v>0</v>
          </cell>
          <cell r="Y342">
            <v>0</v>
          </cell>
          <cell r="Z342">
            <v>-1</v>
          </cell>
          <cell r="AA342" t="str">
            <v>MS#</v>
          </cell>
          <cell r="AB342" t="str">
            <v xml:space="preserve">   998014506</v>
          </cell>
          <cell r="AC342" t="str">
            <v>BCH</v>
          </cell>
          <cell r="AD342" t="str">
            <v>012627</v>
          </cell>
          <cell r="AE342" t="str">
            <v>TML</v>
          </cell>
          <cell r="AF342" t="str">
            <v>12027</v>
          </cell>
          <cell r="AG342" t="str">
            <v>SRL</v>
          </cell>
          <cell r="AH342" t="str">
            <v>0368</v>
          </cell>
          <cell r="AI342" t="str">
            <v>DLV</v>
          </cell>
          <cell r="AJ342" t="str">
            <v>000</v>
          </cell>
          <cell r="AK342" t="str">
            <v>REL</v>
          </cell>
          <cell r="AL342" t="str">
            <v>000</v>
          </cell>
          <cell r="AM342" t="str">
            <v>LN#</v>
          </cell>
          <cell r="AO342" t="str">
            <v>UOI</v>
          </cell>
          <cell r="AP342" t="str">
            <v>EA</v>
          </cell>
          <cell r="AU342" t="str">
            <v>0</v>
          </cell>
          <cell r="AW342" t="str">
            <v>000</v>
          </cell>
          <cell r="AX342" t="str">
            <v>00</v>
          </cell>
          <cell r="AY342" t="str">
            <v>0</v>
          </cell>
          <cell r="AZ342" t="str">
            <v>FPL Fibernet</v>
          </cell>
        </row>
        <row r="343">
          <cell r="A343" t="str">
            <v>107100</v>
          </cell>
          <cell r="B343" t="str">
            <v>0312</v>
          </cell>
          <cell r="C343" t="str">
            <v>06080</v>
          </cell>
          <cell r="D343" t="str">
            <v>0ELECT</v>
          </cell>
          <cell r="E343" t="str">
            <v>312000</v>
          </cell>
          <cell r="F343" t="str">
            <v>0790</v>
          </cell>
          <cell r="G343" t="str">
            <v>65000</v>
          </cell>
          <cell r="H343" t="str">
            <v>A</v>
          </cell>
          <cell r="I343" t="str">
            <v>00000041</v>
          </cell>
          <cell r="J343">
            <v>65</v>
          </cell>
          <cell r="K343">
            <v>312</v>
          </cell>
          <cell r="L343">
            <v>6150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 t="str">
            <v>0790</v>
          </cell>
          <cell r="R343" t="str">
            <v>65000</v>
          </cell>
          <cell r="S343" t="str">
            <v>200212</v>
          </cell>
          <cell r="T343" t="str">
            <v>CA01</v>
          </cell>
          <cell r="U343">
            <v>-261666.87</v>
          </cell>
          <cell r="V343" t="str">
            <v>LDB</v>
          </cell>
          <cell r="W343">
            <v>0</v>
          </cell>
          <cell r="Y343">
            <v>0</v>
          </cell>
          <cell r="Z343">
            <v>0</v>
          </cell>
          <cell r="AA343" t="str">
            <v>BCH</v>
          </cell>
          <cell r="AB343" t="str">
            <v>0023</v>
          </cell>
          <cell r="AC343" t="str">
            <v>WKS</v>
          </cell>
          <cell r="AE343" t="str">
            <v>JV#</v>
          </cell>
          <cell r="AF343" t="str">
            <v>1232</v>
          </cell>
          <cell r="AG343" t="str">
            <v>FRN</v>
          </cell>
          <cell r="AH343" t="str">
            <v>6150</v>
          </cell>
          <cell r="AI343" t="str">
            <v>RP#</v>
          </cell>
          <cell r="AJ343" t="str">
            <v>000</v>
          </cell>
          <cell r="AK343" t="str">
            <v>CTL</v>
          </cell>
          <cell r="AM343" t="str">
            <v>RF#</v>
          </cell>
          <cell r="AU343" t="str">
            <v>TO PLACE IN SERVICE</v>
          </cell>
          <cell r="AZ343" t="str">
            <v>FPL Fibernet</v>
          </cell>
        </row>
        <row r="344">
          <cell r="A344" t="str">
            <v>107100</v>
          </cell>
          <cell r="B344" t="str">
            <v>0312</v>
          </cell>
          <cell r="C344" t="str">
            <v>06080</v>
          </cell>
          <cell r="D344" t="str">
            <v>0FIBER</v>
          </cell>
          <cell r="E344" t="str">
            <v>312000</v>
          </cell>
          <cell r="F344" t="str">
            <v>0790</v>
          </cell>
          <cell r="G344" t="str">
            <v>65000</v>
          </cell>
          <cell r="H344" t="str">
            <v>A</v>
          </cell>
          <cell r="I344" t="str">
            <v>00000041</v>
          </cell>
          <cell r="J344">
            <v>63</v>
          </cell>
          <cell r="K344">
            <v>312</v>
          </cell>
          <cell r="L344">
            <v>6150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 t="str">
            <v>0790</v>
          </cell>
          <cell r="R344" t="str">
            <v>65000</v>
          </cell>
          <cell r="S344" t="str">
            <v>200212</v>
          </cell>
          <cell r="T344" t="str">
            <v>CA01</v>
          </cell>
          <cell r="U344">
            <v>-208833.5</v>
          </cell>
          <cell r="V344" t="str">
            <v>LDB</v>
          </cell>
          <cell r="W344">
            <v>0</v>
          </cell>
          <cell r="Y344">
            <v>0</v>
          </cell>
          <cell r="Z344">
            <v>0</v>
          </cell>
          <cell r="AA344" t="str">
            <v>BCH</v>
          </cell>
          <cell r="AB344" t="str">
            <v>0023</v>
          </cell>
          <cell r="AC344" t="str">
            <v>WKS</v>
          </cell>
          <cell r="AE344" t="str">
            <v>JV#</v>
          </cell>
          <cell r="AF344" t="str">
            <v>1232</v>
          </cell>
          <cell r="AG344" t="str">
            <v>FRN</v>
          </cell>
          <cell r="AH344" t="str">
            <v>6150</v>
          </cell>
          <cell r="AI344" t="str">
            <v>RP#</v>
          </cell>
          <cell r="AJ344" t="str">
            <v>000</v>
          </cell>
          <cell r="AK344" t="str">
            <v>CTL</v>
          </cell>
          <cell r="AM344" t="str">
            <v>RF#</v>
          </cell>
          <cell r="AU344" t="str">
            <v>TO PLACE IN SERVICE</v>
          </cell>
          <cell r="AZ344" t="str">
            <v>FPL Fibernet</v>
          </cell>
        </row>
        <row r="345">
          <cell r="A345" t="str">
            <v>107100</v>
          </cell>
          <cell r="B345" t="str">
            <v>0399</v>
          </cell>
          <cell r="C345" t="str">
            <v>06080</v>
          </cell>
          <cell r="D345" t="str">
            <v>0FIBER</v>
          </cell>
          <cell r="E345" t="str">
            <v>399000</v>
          </cell>
          <cell r="F345" t="str">
            <v>0625</v>
          </cell>
          <cell r="G345" t="str">
            <v>52450</v>
          </cell>
          <cell r="H345" t="str">
            <v>A</v>
          </cell>
          <cell r="I345" t="str">
            <v>00000041</v>
          </cell>
          <cell r="J345">
            <v>60</v>
          </cell>
          <cell r="K345">
            <v>399</v>
          </cell>
          <cell r="L345">
            <v>6150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 t="str">
            <v>0625</v>
          </cell>
          <cell r="R345" t="str">
            <v>52450</v>
          </cell>
          <cell r="S345" t="str">
            <v>200212</v>
          </cell>
          <cell r="T345" t="str">
            <v>SA01</v>
          </cell>
          <cell r="U345">
            <v>10</v>
          </cell>
          <cell r="W345">
            <v>0</v>
          </cell>
          <cell r="Y345">
            <v>0</v>
          </cell>
          <cell r="Z345">
            <v>0</v>
          </cell>
          <cell r="AA345" t="str">
            <v>BCH</v>
          </cell>
          <cell r="AB345" t="str">
            <v>450002340</v>
          </cell>
          <cell r="AC345" t="str">
            <v>PO#</v>
          </cell>
          <cell r="AE345" t="str">
            <v>S/R</v>
          </cell>
          <cell r="AI345" t="str">
            <v>PYN</v>
          </cell>
          <cell r="AJ345" t="str">
            <v>DE ZAYAS J M</v>
          </cell>
          <cell r="AK345" t="str">
            <v>VND</v>
          </cell>
          <cell r="AL345" t="str">
            <v>589128454</v>
          </cell>
          <cell r="AM345" t="str">
            <v>FAC</v>
          </cell>
          <cell r="AN345" t="str">
            <v>000</v>
          </cell>
          <cell r="AQ345" t="str">
            <v>NVD</v>
          </cell>
          <cell r="AR345" t="str">
            <v>2002-12-</v>
          </cell>
          <cell r="AU345" t="str">
            <v>J DEZAYAS MISC      DE ZAYAS J M        1900003280</v>
          </cell>
          <cell r="AV345" t="str">
            <v>WF-BATCH</v>
          </cell>
          <cell r="AW345" t="str">
            <v>000</v>
          </cell>
          <cell r="AX345" t="str">
            <v>00</v>
          </cell>
          <cell r="AY345" t="str">
            <v>0</v>
          </cell>
          <cell r="AZ345" t="str">
            <v>FPL Fibernet</v>
          </cell>
        </row>
        <row r="346">
          <cell r="A346" t="str">
            <v>107100</v>
          </cell>
          <cell r="B346" t="str">
            <v>0399</v>
          </cell>
          <cell r="C346" t="str">
            <v>06080</v>
          </cell>
          <cell r="D346" t="str">
            <v>0FIBER</v>
          </cell>
          <cell r="E346" t="str">
            <v>399000</v>
          </cell>
          <cell r="F346" t="str">
            <v>0625</v>
          </cell>
          <cell r="G346" t="str">
            <v>52450</v>
          </cell>
          <cell r="H346" t="str">
            <v>A</v>
          </cell>
          <cell r="I346" t="str">
            <v>00000041</v>
          </cell>
          <cell r="J346">
            <v>60</v>
          </cell>
          <cell r="K346">
            <v>399</v>
          </cell>
          <cell r="L346">
            <v>6150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0625</v>
          </cell>
          <cell r="R346" t="str">
            <v>52450</v>
          </cell>
          <cell r="S346" t="str">
            <v>200212</v>
          </cell>
          <cell r="T346" t="str">
            <v>SA01</v>
          </cell>
          <cell r="U346">
            <v>10</v>
          </cell>
          <cell r="W346">
            <v>0</v>
          </cell>
          <cell r="Y346">
            <v>0</v>
          </cell>
          <cell r="Z346">
            <v>0</v>
          </cell>
          <cell r="AA346" t="str">
            <v>BCH</v>
          </cell>
          <cell r="AB346" t="str">
            <v>450002350</v>
          </cell>
          <cell r="AC346" t="str">
            <v>PO#</v>
          </cell>
          <cell r="AE346" t="str">
            <v>S/R</v>
          </cell>
          <cell r="AI346" t="str">
            <v>PYN</v>
          </cell>
          <cell r="AJ346" t="str">
            <v>DE ZAYAS J M</v>
          </cell>
          <cell r="AK346" t="str">
            <v>VND</v>
          </cell>
          <cell r="AL346" t="str">
            <v>589128454</v>
          </cell>
          <cell r="AM346" t="str">
            <v>FAC</v>
          </cell>
          <cell r="AN346" t="str">
            <v>000</v>
          </cell>
          <cell r="AQ346" t="str">
            <v>NVD</v>
          </cell>
          <cell r="AR346" t="str">
            <v>2002-12-</v>
          </cell>
          <cell r="AU346" t="str">
            <v>J DEZAYAS MISC      DE ZAYAS J M        1900003313</v>
          </cell>
          <cell r="AV346" t="str">
            <v>WF-BATCH</v>
          </cell>
          <cell r="AW346" t="str">
            <v>000</v>
          </cell>
          <cell r="AX346" t="str">
            <v>00</v>
          </cell>
          <cell r="AY346" t="str">
            <v>0</v>
          </cell>
          <cell r="AZ346" t="str">
            <v>FPL Fibernet</v>
          </cell>
        </row>
        <row r="347">
          <cell r="A347" t="str">
            <v>107100</v>
          </cell>
          <cell r="B347" t="str">
            <v>0399</v>
          </cell>
          <cell r="C347" t="str">
            <v>06080</v>
          </cell>
          <cell r="D347" t="str">
            <v>0FIBER</v>
          </cell>
          <cell r="E347" t="str">
            <v>399000</v>
          </cell>
          <cell r="F347" t="str">
            <v>0646</v>
          </cell>
          <cell r="G347" t="str">
            <v>52450</v>
          </cell>
          <cell r="H347" t="str">
            <v>A</v>
          </cell>
          <cell r="I347" t="str">
            <v>00000041</v>
          </cell>
          <cell r="J347">
            <v>60</v>
          </cell>
          <cell r="K347">
            <v>399</v>
          </cell>
          <cell r="L347">
            <v>6150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 t="str">
            <v>0646</v>
          </cell>
          <cell r="R347" t="str">
            <v>52450</v>
          </cell>
          <cell r="S347" t="str">
            <v>200212</v>
          </cell>
          <cell r="T347" t="str">
            <v>SA01</v>
          </cell>
          <cell r="U347">
            <v>81.760000000000005</v>
          </cell>
          <cell r="W347">
            <v>0</v>
          </cell>
          <cell r="Y347">
            <v>0</v>
          </cell>
          <cell r="Z347">
            <v>0</v>
          </cell>
          <cell r="AA347" t="str">
            <v>BCH</v>
          </cell>
          <cell r="AB347" t="str">
            <v>450002350</v>
          </cell>
          <cell r="AC347" t="str">
            <v>PO#</v>
          </cell>
          <cell r="AE347" t="str">
            <v>S/R</v>
          </cell>
          <cell r="AI347" t="str">
            <v>PYN</v>
          </cell>
          <cell r="AJ347" t="str">
            <v>DE ZAYAS J M</v>
          </cell>
          <cell r="AK347" t="str">
            <v>VND</v>
          </cell>
          <cell r="AL347" t="str">
            <v>589128454</v>
          </cell>
          <cell r="AM347" t="str">
            <v>FAC</v>
          </cell>
          <cell r="AN347" t="str">
            <v>000</v>
          </cell>
          <cell r="AQ347" t="str">
            <v>NVD</v>
          </cell>
          <cell r="AR347" t="str">
            <v>2002-12-</v>
          </cell>
          <cell r="AU347" t="str">
            <v>J DEZAYAS MILEAGE   DE ZAYAS J M        1900003313</v>
          </cell>
          <cell r="AV347" t="str">
            <v>WF-BATCH</v>
          </cell>
          <cell r="AW347" t="str">
            <v>000</v>
          </cell>
          <cell r="AX347" t="str">
            <v>00</v>
          </cell>
          <cell r="AY347" t="str">
            <v>0</v>
          </cell>
          <cell r="AZ347" t="str">
            <v>FPL Fibernet</v>
          </cell>
        </row>
        <row r="348">
          <cell r="A348" t="str">
            <v>107100</v>
          </cell>
          <cell r="B348" t="str">
            <v>0399</v>
          </cell>
          <cell r="C348" t="str">
            <v>06080</v>
          </cell>
          <cell r="D348" t="str">
            <v>0FIBER</v>
          </cell>
          <cell r="E348" t="str">
            <v>399000</v>
          </cell>
          <cell r="F348" t="str">
            <v>0646</v>
          </cell>
          <cell r="G348" t="str">
            <v>52450</v>
          </cell>
          <cell r="H348" t="str">
            <v>A</v>
          </cell>
          <cell r="I348" t="str">
            <v>00000041</v>
          </cell>
          <cell r="J348">
            <v>60</v>
          </cell>
          <cell r="K348">
            <v>399</v>
          </cell>
          <cell r="L348">
            <v>6150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 t="str">
            <v>0646</v>
          </cell>
          <cell r="R348" t="str">
            <v>52450</v>
          </cell>
          <cell r="S348" t="str">
            <v>200212</v>
          </cell>
          <cell r="T348" t="str">
            <v>SA01</v>
          </cell>
          <cell r="U348">
            <v>122.64</v>
          </cell>
          <cell r="W348">
            <v>0</v>
          </cell>
          <cell r="Y348">
            <v>0</v>
          </cell>
          <cell r="Z348">
            <v>0</v>
          </cell>
          <cell r="AA348" t="str">
            <v>BCH</v>
          </cell>
          <cell r="AB348" t="str">
            <v>450002340</v>
          </cell>
          <cell r="AC348" t="str">
            <v>PO#</v>
          </cell>
          <cell r="AE348" t="str">
            <v>S/R</v>
          </cell>
          <cell r="AI348" t="str">
            <v>PYN</v>
          </cell>
          <cell r="AJ348" t="str">
            <v>DE ZAYAS J M</v>
          </cell>
          <cell r="AK348" t="str">
            <v>VND</v>
          </cell>
          <cell r="AL348" t="str">
            <v>589128454</v>
          </cell>
          <cell r="AM348" t="str">
            <v>FAC</v>
          </cell>
          <cell r="AN348" t="str">
            <v>000</v>
          </cell>
          <cell r="AQ348" t="str">
            <v>NVD</v>
          </cell>
          <cell r="AR348" t="str">
            <v>2002-12-</v>
          </cell>
          <cell r="AU348" t="str">
            <v>J DEZAYAS MILEAGE   DE ZAYAS J M        1900003280</v>
          </cell>
          <cell r="AV348" t="str">
            <v>WF-BATCH</v>
          </cell>
          <cell r="AW348" t="str">
            <v>000</v>
          </cell>
          <cell r="AX348" t="str">
            <v>00</v>
          </cell>
          <cell r="AY348" t="str">
            <v>0</v>
          </cell>
          <cell r="AZ348" t="str">
            <v>FPL Fibernet</v>
          </cell>
        </row>
        <row r="349">
          <cell r="A349" t="str">
            <v>107100</v>
          </cell>
          <cell r="B349" t="str">
            <v>0399</v>
          </cell>
          <cell r="C349" t="str">
            <v>06080</v>
          </cell>
          <cell r="D349" t="str">
            <v>0FIBER</v>
          </cell>
          <cell r="E349" t="str">
            <v>399000</v>
          </cell>
          <cell r="F349" t="str">
            <v>0901</v>
          </cell>
          <cell r="G349" t="str">
            <v>52450</v>
          </cell>
          <cell r="H349" t="str">
            <v>A</v>
          </cell>
          <cell r="I349" t="str">
            <v>00000041</v>
          </cell>
          <cell r="J349">
            <v>60</v>
          </cell>
          <cell r="K349">
            <v>399</v>
          </cell>
          <cell r="L349">
            <v>6150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0901</v>
          </cell>
          <cell r="R349" t="str">
            <v>52450</v>
          </cell>
          <cell r="S349" t="str">
            <v>200212</v>
          </cell>
          <cell r="T349" t="str">
            <v>SA01</v>
          </cell>
          <cell r="U349">
            <v>37.56</v>
          </cell>
          <cell r="W349">
            <v>0</v>
          </cell>
          <cell r="Y349">
            <v>0</v>
          </cell>
          <cell r="Z349">
            <v>0</v>
          </cell>
          <cell r="AA349" t="str">
            <v>BCH</v>
          </cell>
          <cell r="AB349" t="str">
            <v>450002340</v>
          </cell>
          <cell r="AC349" t="str">
            <v>PO#</v>
          </cell>
          <cell r="AE349" t="str">
            <v>S/R</v>
          </cell>
          <cell r="AI349" t="str">
            <v>PYN</v>
          </cell>
          <cell r="AJ349" t="str">
            <v>DE ZAYAS J M</v>
          </cell>
          <cell r="AK349" t="str">
            <v>VND</v>
          </cell>
          <cell r="AL349" t="str">
            <v>589128454</v>
          </cell>
          <cell r="AM349" t="str">
            <v>FAC</v>
          </cell>
          <cell r="AN349" t="str">
            <v>000</v>
          </cell>
          <cell r="AQ349" t="str">
            <v>NVD</v>
          </cell>
          <cell r="AR349" t="str">
            <v>2002-12-</v>
          </cell>
          <cell r="AU349" t="str">
            <v>J DEZAYAS MEALS     DE ZAYAS J M        1900003280</v>
          </cell>
          <cell r="AV349" t="str">
            <v>WF-BATCH</v>
          </cell>
          <cell r="AW349" t="str">
            <v>000</v>
          </cell>
          <cell r="AX349" t="str">
            <v>00</v>
          </cell>
          <cell r="AY349" t="str">
            <v>0</v>
          </cell>
          <cell r="AZ349" t="str">
            <v>FPL Fibernet</v>
          </cell>
        </row>
        <row r="350">
          <cell r="A350" t="str">
            <v>107100</v>
          </cell>
          <cell r="B350" t="str">
            <v>0313</v>
          </cell>
          <cell r="C350" t="str">
            <v>06080</v>
          </cell>
          <cell r="D350" t="str">
            <v>0FIBER</v>
          </cell>
          <cell r="E350" t="str">
            <v>313000</v>
          </cell>
          <cell r="F350" t="str">
            <v>0790</v>
          </cell>
          <cell r="G350" t="str">
            <v>65000</v>
          </cell>
          <cell r="H350" t="str">
            <v>A</v>
          </cell>
          <cell r="I350" t="str">
            <v>00000041</v>
          </cell>
          <cell r="J350">
            <v>9</v>
          </cell>
          <cell r="K350">
            <v>313</v>
          </cell>
          <cell r="L350">
            <v>6151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 t="str">
            <v>0790</v>
          </cell>
          <cell r="R350" t="str">
            <v>65000</v>
          </cell>
          <cell r="S350" t="str">
            <v>200212</v>
          </cell>
          <cell r="T350" t="str">
            <v>CA01</v>
          </cell>
          <cell r="U350">
            <v>-15830.59</v>
          </cell>
          <cell r="V350" t="str">
            <v>LDB</v>
          </cell>
          <cell r="W350">
            <v>0</v>
          </cell>
          <cell r="Y350">
            <v>0</v>
          </cell>
          <cell r="Z350">
            <v>0</v>
          </cell>
          <cell r="AA350" t="str">
            <v>BCH</v>
          </cell>
          <cell r="AB350" t="str">
            <v>0023</v>
          </cell>
          <cell r="AC350" t="str">
            <v>WKS</v>
          </cell>
          <cell r="AE350" t="str">
            <v>JV#</v>
          </cell>
          <cell r="AF350" t="str">
            <v>1232</v>
          </cell>
          <cell r="AG350" t="str">
            <v>FRN</v>
          </cell>
          <cell r="AH350" t="str">
            <v>6151</v>
          </cell>
          <cell r="AI350" t="str">
            <v>RP#</v>
          </cell>
          <cell r="AJ350" t="str">
            <v>000</v>
          </cell>
          <cell r="AK350" t="str">
            <v>CTL</v>
          </cell>
          <cell r="AM350" t="str">
            <v>RF#</v>
          </cell>
          <cell r="AU350" t="str">
            <v>TO PLACE IN SERVICE</v>
          </cell>
          <cell r="AZ350" t="str">
            <v>FPL Fibernet</v>
          </cell>
        </row>
        <row r="351">
          <cell r="A351" t="str">
            <v>107100</v>
          </cell>
          <cell r="B351" t="str">
            <v>0312</v>
          </cell>
          <cell r="C351" t="str">
            <v>06080</v>
          </cell>
          <cell r="D351" t="str">
            <v>0ELECT</v>
          </cell>
          <cell r="E351" t="str">
            <v>312000</v>
          </cell>
          <cell r="F351" t="str">
            <v>0790</v>
          </cell>
          <cell r="G351" t="str">
            <v>65000</v>
          </cell>
          <cell r="H351" t="str">
            <v>A</v>
          </cell>
          <cell r="I351" t="str">
            <v>00000041</v>
          </cell>
          <cell r="J351">
            <v>65</v>
          </cell>
          <cell r="K351">
            <v>312</v>
          </cell>
          <cell r="L351">
            <v>6152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0790</v>
          </cell>
          <cell r="R351" t="str">
            <v>65000</v>
          </cell>
          <cell r="S351" t="str">
            <v>200212</v>
          </cell>
          <cell r="T351" t="str">
            <v>CA01</v>
          </cell>
          <cell r="U351">
            <v>-1811.7</v>
          </cell>
          <cell r="V351" t="str">
            <v>LDB</v>
          </cell>
          <cell r="W351">
            <v>0</v>
          </cell>
          <cell r="Y351">
            <v>0</v>
          </cell>
          <cell r="Z351">
            <v>0</v>
          </cell>
          <cell r="AA351" t="str">
            <v>BCH</v>
          </cell>
          <cell r="AB351" t="str">
            <v>0023</v>
          </cell>
          <cell r="AC351" t="str">
            <v>WKS</v>
          </cell>
          <cell r="AE351" t="str">
            <v>JV#</v>
          </cell>
          <cell r="AF351" t="str">
            <v>1232</v>
          </cell>
          <cell r="AG351" t="str">
            <v>FRN</v>
          </cell>
          <cell r="AH351" t="str">
            <v>6152</v>
          </cell>
          <cell r="AI351" t="str">
            <v>RP#</v>
          </cell>
          <cell r="AJ351" t="str">
            <v>000</v>
          </cell>
          <cell r="AK351" t="str">
            <v>CTL</v>
          </cell>
          <cell r="AM351" t="str">
            <v>RF#</v>
          </cell>
          <cell r="AU351" t="str">
            <v>TO PLACE IN SERVICE</v>
          </cell>
          <cell r="AZ351" t="str">
            <v>FPL Fibernet</v>
          </cell>
        </row>
        <row r="352">
          <cell r="A352" t="str">
            <v>107100</v>
          </cell>
          <cell r="B352" t="str">
            <v>0312</v>
          </cell>
          <cell r="C352" t="str">
            <v>06080</v>
          </cell>
          <cell r="D352" t="str">
            <v>0FIBER</v>
          </cell>
          <cell r="E352" t="str">
            <v>312000</v>
          </cell>
          <cell r="F352" t="str">
            <v>0790</v>
          </cell>
          <cell r="G352" t="str">
            <v>65000</v>
          </cell>
          <cell r="H352" t="str">
            <v>A</v>
          </cell>
          <cell r="I352" t="str">
            <v>00000041</v>
          </cell>
          <cell r="J352">
            <v>63</v>
          </cell>
          <cell r="K352">
            <v>312</v>
          </cell>
          <cell r="L352">
            <v>6152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0790</v>
          </cell>
          <cell r="R352" t="str">
            <v>65000</v>
          </cell>
          <cell r="S352" t="str">
            <v>200212</v>
          </cell>
          <cell r="T352" t="str">
            <v>CA01</v>
          </cell>
          <cell r="U352">
            <v>7000</v>
          </cell>
          <cell r="V352" t="str">
            <v>LDB</v>
          </cell>
          <cell r="W352">
            <v>0</v>
          </cell>
          <cell r="Y352">
            <v>0</v>
          </cell>
          <cell r="Z352">
            <v>0</v>
          </cell>
          <cell r="AA352" t="str">
            <v>BCH</v>
          </cell>
          <cell r="AB352" t="str">
            <v>0011</v>
          </cell>
          <cell r="AC352" t="str">
            <v>WKS</v>
          </cell>
          <cell r="AE352" t="str">
            <v>JV#</v>
          </cell>
          <cell r="AF352" t="str">
            <v>1232</v>
          </cell>
          <cell r="AG352" t="str">
            <v>FRN</v>
          </cell>
          <cell r="AH352" t="str">
            <v>6152</v>
          </cell>
          <cell r="AI352" t="str">
            <v>RP#</v>
          </cell>
          <cell r="AJ352" t="str">
            <v>000</v>
          </cell>
          <cell r="AK352" t="str">
            <v>CTL</v>
          </cell>
          <cell r="AM352" t="str">
            <v>RF#</v>
          </cell>
          <cell r="AU352" t="str">
            <v>ACCRUAL OF DEC 02 CAPITAL</v>
          </cell>
          <cell r="AZ352" t="str">
            <v>FPL Fibernet</v>
          </cell>
        </row>
        <row r="353">
          <cell r="A353" t="str">
            <v>107100</v>
          </cell>
          <cell r="B353" t="str">
            <v>0314</v>
          </cell>
          <cell r="C353" t="str">
            <v>06080</v>
          </cell>
          <cell r="D353" t="str">
            <v>0ELECT</v>
          </cell>
          <cell r="E353" t="str">
            <v>314000</v>
          </cell>
          <cell r="F353" t="str">
            <v>0675</v>
          </cell>
          <cell r="G353" t="str">
            <v>52450</v>
          </cell>
          <cell r="H353" t="str">
            <v>A</v>
          </cell>
          <cell r="I353" t="str">
            <v>00000041</v>
          </cell>
          <cell r="J353">
            <v>65</v>
          </cell>
          <cell r="K353">
            <v>314</v>
          </cell>
          <cell r="L353">
            <v>6152</v>
          </cell>
          <cell r="M353">
            <v>398</v>
          </cell>
          <cell r="N353">
            <v>0</v>
          </cell>
          <cell r="O353">
            <v>1</v>
          </cell>
          <cell r="P353">
            <v>398.00099999999998</v>
          </cell>
          <cell r="Q353" t="str">
            <v>0675</v>
          </cell>
          <cell r="R353" t="str">
            <v>52450</v>
          </cell>
          <cell r="S353" t="str">
            <v>200212</v>
          </cell>
          <cell r="T353" t="str">
            <v>SA01</v>
          </cell>
          <cell r="U353">
            <v>10</v>
          </cell>
          <cell r="W353">
            <v>0</v>
          </cell>
          <cell r="Y353">
            <v>0</v>
          </cell>
          <cell r="Z353">
            <v>0</v>
          </cell>
          <cell r="AA353" t="str">
            <v>BCH</v>
          </cell>
          <cell r="AB353" t="str">
            <v>450002345</v>
          </cell>
          <cell r="AC353" t="str">
            <v>PO#</v>
          </cell>
          <cell r="AE353" t="str">
            <v>S/R</v>
          </cell>
          <cell r="AI353" t="str">
            <v>PYN</v>
          </cell>
          <cell r="AJ353" t="str">
            <v>INTERCONNX INC</v>
          </cell>
          <cell r="AK353" t="str">
            <v>VND</v>
          </cell>
          <cell r="AL353" t="str">
            <v>522070373</v>
          </cell>
          <cell r="AM353" t="str">
            <v>FAC</v>
          </cell>
          <cell r="AN353" t="str">
            <v>000</v>
          </cell>
          <cell r="AQ353" t="str">
            <v>NVD</v>
          </cell>
          <cell r="AR353" t="str">
            <v>2002-10-</v>
          </cell>
          <cell r="AU353" t="str">
            <v>4500104775          INTERCONNX INC      1900003304</v>
          </cell>
          <cell r="AV353" t="str">
            <v>WF-BATCH</v>
          </cell>
          <cell r="AW353" t="str">
            <v>000</v>
          </cell>
          <cell r="AX353" t="str">
            <v>00</v>
          </cell>
          <cell r="AY353" t="str">
            <v>0</v>
          </cell>
          <cell r="AZ353" t="str">
            <v>FPL Fibernet</v>
          </cell>
        </row>
        <row r="354">
          <cell r="A354" t="str">
            <v>107100</v>
          </cell>
          <cell r="B354" t="str">
            <v>0312</v>
          </cell>
          <cell r="C354" t="str">
            <v>06080</v>
          </cell>
          <cell r="D354" t="str">
            <v>0ELECT</v>
          </cell>
          <cell r="E354" t="str">
            <v>312000</v>
          </cell>
          <cell r="F354" t="str">
            <v>0790</v>
          </cell>
          <cell r="G354" t="str">
            <v>65000</v>
          </cell>
          <cell r="H354" t="str">
            <v>A</v>
          </cell>
          <cell r="I354" t="str">
            <v>00000041</v>
          </cell>
          <cell r="J354">
            <v>65</v>
          </cell>
          <cell r="K354">
            <v>312</v>
          </cell>
          <cell r="L354">
            <v>6153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0790</v>
          </cell>
          <cell r="R354" t="str">
            <v>65000</v>
          </cell>
          <cell r="S354" t="str">
            <v>200212</v>
          </cell>
          <cell r="T354" t="str">
            <v>CA01</v>
          </cell>
          <cell r="U354">
            <v>-2609.06</v>
          </cell>
          <cell r="V354" t="str">
            <v>LDB</v>
          </cell>
          <cell r="W354">
            <v>0</v>
          </cell>
          <cell r="Y354">
            <v>0</v>
          </cell>
          <cell r="Z354">
            <v>0</v>
          </cell>
          <cell r="AA354" t="str">
            <v>BCH</v>
          </cell>
          <cell r="AB354" t="str">
            <v>0023</v>
          </cell>
          <cell r="AC354" t="str">
            <v>WKS</v>
          </cell>
          <cell r="AE354" t="str">
            <v>JV#</v>
          </cell>
          <cell r="AF354" t="str">
            <v>1232</v>
          </cell>
          <cell r="AG354" t="str">
            <v>FRN</v>
          </cell>
          <cell r="AH354" t="str">
            <v>6153</v>
          </cell>
          <cell r="AI354" t="str">
            <v>RP#</v>
          </cell>
          <cell r="AJ354" t="str">
            <v>000</v>
          </cell>
          <cell r="AK354" t="str">
            <v>CTL</v>
          </cell>
          <cell r="AM354" t="str">
            <v>RF#</v>
          </cell>
          <cell r="AU354" t="str">
            <v>TO PLACE IN SERVICE</v>
          </cell>
          <cell r="AZ354" t="str">
            <v>FPL Fibernet</v>
          </cell>
        </row>
        <row r="355">
          <cell r="A355" t="str">
            <v>107100</v>
          </cell>
          <cell r="B355" t="str">
            <v>0367</v>
          </cell>
          <cell r="C355" t="str">
            <v>06080</v>
          </cell>
          <cell r="D355" t="str">
            <v>0FIBER</v>
          </cell>
          <cell r="E355" t="str">
            <v>367000</v>
          </cell>
          <cell r="F355" t="str">
            <v>0803</v>
          </cell>
          <cell r="G355" t="str">
            <v>36000</v>
          </cell>
          <cell r="H355" t="str">
            <v>A</v>
          </cell>
          <cell r="I355" t="str">
            <v>00000041</v>
          </cell>
          <cell r="J355">
            <v>60</v>
          </cell>
          <cell r="K355">
            <v>367</v>
          </cell>
          <cell r="L355">
            <v>6153</v>
          </cell>
          <cell r="M355">
            <v>107</v>
          </cell>
          <cell r="N355">
            <v>10</v>
          </cell>
          <cell r="O355">
            <v>0</v>
          </cell>
          <cell r="P355">
            <v>107.1</v>
          </cell>
          <cell r="Q355" t="str">
            <v>0803</v>
          </cell>
          <cell r="R355" t="str">
            <v>36000</v>
          </cell>
          <cell r="S355" t="str">
            <v>200212</v>
          </cell>
          <cell r="T355" t="str">
            <v>PY42</v>
          </cell>
          <cell r="U355">
            <v>144.25</v>
          </cell>
          <cell r="V355" t="str">
            <v>LDB</v>
          </cell>
          <cell r="W355">
            <v>0</v>
          </cell>
          <cell r="X355" t="str">
            <v>SHR</v>
          </cell>
          <cell r="Y355">
            <v>4</v>
          </cell>
          <cell r="Z355">
            <v>4</v>
          </cell>
          <cell r="AA355" t="str">
            <v>PYP</v>
          </cell>
          <cell r="AB355" t="str">
            <v xml:space="preserve"> 0000025</v>
          </cell>
          <cell r="AC355" t="str">
            <v>PYL</v>
          </cell>
          <cell r="AD355" t="str">
            <v>004367</v>
          </cell>
          <cell r="AE355" t="str">
            <v>EMP</v>
          </cell>
          <cell r="AF355" t="str">
            <v>86996</v>
          </cell>
          <cell r="AG355" t="str">
            <v>JUL</v>
          </cell>
          <cell r="AH355" t="str">
            <v xml:space="preserve"> 000.00</v>
          </cell>
          <cell r="AI355" t="str">
            <v>BCH</v>
          </cell>
          <cell r="AJ355" t="str">
            <v>500</v>
          </cell>
          <cell r="AK355" t="str">
            <v>CLS</v>
          </cell>
          <cell r="AL355" t="str">
            <v>R234</v>
          </cell>
          <cell r="AM355" t="str">
            <v>DTA</v>
          </cell>
          <cell r="AN355" t="str">
            <v xml:space="preserve"> 00000000000.00</v>
          </cell>
          <cell r="AO355" t="str">
            <v>DTH</v>
          </cell>
          <cell r="AP355" t="str">
            <v xml:space="preserve"> 00000000000.00</v>
          </cell>
          <cell r="AV355" t="str">
            <v>000000000</v>
          </cell>
          <cell r="AW355" t="str">
            <v>000</v>
          </cell>
          <cell r="AX355" t="str">
            <v>00</v>
          </cell>
          <cell r="AY355" t="str">
            <v>0</v>
          </cell>
          <cell r="AZ355" t="str">
            <v>FPL Fibernet</v>
          </cell>
        </row>
        <row r="356">
          <cell r="A356" t="str">
            <v>107100</v>
          </cell>
          <cell r="B356" t="str">
            <v>0367</v>
          </cell>
          <cell r="C356" t="str">
            <v>06080</v>
          </cell>
          <cell r="D356" t="str">
            <v>0FIBER</v>
          </cell>
          <cell r="E356" t="str">
            <v>367000</v>
          </cell>
          <cell r="F356" t="str">
            <v>0803</v>
          </cell>
          <cell r="G356" t="str">
            <v>36000</v>
          </cell>
          <cell r="H356" t="str">
            <v>A</v>
          </cell>
          <cell r="I356" t="str">
            <v>00000041</v>
          </cell>
          <cell r="J356">
            <v>60</v>
          </cell>
          <cell r="K356">
            <v>367</v>
          </cell>
          <cell r="L356">
            <v>6153</v>
          </cell>
          <cell r="M356">
            <v>107</v>
          </cell>
          <cell r="N356">
            <v>10</v>
          </cell>
          <cell r="O356">
            <v>0</v>
          </cell>
          <cell r="P356">
            <v>107.1</v>
          </cell>
          <cell r="Q356" t="str">
            <v>0803</v>
          </cell>
          <cell r="R356" t="str">
            <v>36000</v>
          </cell>
          <cell r="S356" t="str">
            <v>200212</v>
          </cell>
          <cell r="T356" t="str">
            <v>PY42</v>
          </cell>
          <cell r="U356">
            <v>288.5</v>
          </cell>
          <cell r="V356" t="str">
            <v>LDB</v>
          </cell>
          <cell r="W356">
            <v>0</v>
          </cell>
          <cell r="X356" t="str">
            <v>SHR</v>
          </cell>
          <cell r="Y356">
            <v>8</v>
          </cell>
          <cell r="Z356">
            <v>8</v>
          </cell>
          <cell r="AA356" t="str">
            <v>PYP</v>
          </cell>
          <cell r="AB356" t="str">
            <v xml:space="preserve"> 0000026</v>
          </cell>
          <cell r="AC356" t="str">
            <v>PYL</v>
          </cell>
          <cell r="AD356" t="str">
            <v>004367</v>
          </cell>
          <cell r="AE356" t="str">
            <v>EMP</v>
          </cell>
          <cell r="AF356" t="str">
            <v>86996</v>
          </cell>
          <cell r="AG356" t="str">
            <v>JUL</v>
          </cell>
          <cell r="AH356" t="str">
            <v xml:space="preserve"> 000.00</v>
          </cell>
          <cell r="AI356" t="str">
            <v>BCH</v>
          </cell>
          <cell r="AJ356" t="str">
            <v>500</v>
          </cell>
          <cell r="AK356" t="str">
            <v>CLS</v>
          </cell>
          <cell r="AL356" t="str">
            <v>R234</v>
          </cell>
          <cell r="AM356" t="str">
            <v>DTA</v>
          </cell>
          <cell r="AN356" t="str">
            <v xml:space="preserve"> 00000000000.00</v>
          </cell>
          <cell r="AO356" t="str">
            <v>DTH</v>
          </cell>
          <cell r="AP356" t="str">
            <v xml:space="preserve"> 00000000000.00</v>
          </cell>
          <cell r="AV356" t="str">
            <v>000000000</v>
          </cell>
          <cell r="AW356" t="str">
            <v>000</v>
          </cell>
          <cell r="AX356" t="str">
            <v>00</v>
          </cell>
          <cell r="AY356" t="str">
            <v>0</v>
          </cell>
          <cell r="AZ356" t="str">
            <v>FPL Fibernet</v>
          </cell>
        </row>
        <row r="357">
          <cell r="A357" t="str">
            <v>107100</v>
          </cell>
          <cell r="B357" t="str">
            <v>0312</v>
          </cell>
          <cell r="C357" t="str">
            <v>06080</v>
          </cell>
          <cell r="D357" t="str">
            <v>0ELECT</v>
          </cell>
          <cell r="E357" t="str">
            <v>312000</v>
          </cell>
          <cell r="F357" t="str">
            <v>0790</v>
          </cell>
          <cell r="G357" t="str">
            <v>65000</v>
          </cell>
          <cell r="H357" t="str">
            <v>A</v>
          </cell>
          <cell r="I357" t="str">
            <v>00000041</v>
          </cell>
          <cell r="J357">
            <v>65</v>
          </cell>
          <cell r="K357">
            <v>312</v>
          </cell>
          <cell r="L357">
            <v>6154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 t="str">
            <v>0790</v>
          </cell>
          <cell r="R357" t="str">
            <v>65000</v>
          </cell>
          <cell r="S357" t="str">
            <v>200212</v>
          </cell>
          <cell r="T357" t="str">
            <v>CA01</v>
          </cell>
          <cell r="U357">
            <v>-2457.5700000000002</v>
          </cell>
          <cell r="V357" t="str">
            <v>LDB</v>
          </cell>
          <cell r="W357">
            <v>0</v>
          </cell>
          <cell r="Y357">
            <v>0</v>
          </cell>
          <cell r="Z357">
            <v>0</v>
          </cell>
          <cell r="AA357" t="str">
            <v>BCH</v>
          </cell>
          <cell r="AB357" t="str">
            <v>0023</v>
          </cell>
          <cell r="AC357" t="str">
            <v>WKS</v>
          </cell>
          <cell r="AE357" t="str">
            <v>JV#</v>
          </cell>
          <cell r="AF357" t="str">
            <v>1232</v>
          </cell>
          <cell r="AG357" t="str">
            <v>FRN</v>
          </cell>
          <cell r="AH357" t="str">
            <v>6154</v>
          </cell>
          <cell r="AI357" t="str">
            <v>RP#</v>
          </cell>
          <cell r="AJ357" t="str">
            <v>000</v>
          </cell>
          <cell r="AK357" t="str">
            <v>CTL</v>
          </cell>
          <cell r="AM357" t="str">
            <v>RF#</v>
          </cell>
          <cell r="AU357" t="str">
            <v>TO PLACE IN SERVICE</v>
          </cell>
          <cell r="AZ357" t="str">
            <v>FPL Fibernet</v>
          </cell>
        </row>
        <row r="358">
          <cell r="A358" t="str">
            <v>107100</v>
          </cell>
          <cell r="B358" t="str">
            <v>0312</v>
          </cell>
          <cell r="C358" t="str">
            <v>06080</v>
          </cell>
          <cell r="D358" t="str">
            <v>0FIBER</v>
          </cell>
          <cell r="E358" t="str">
            <v>312000</v>
          </cell>
          <cell r="F358" t="str">
            <v>0790</v>
          </cell>
          <cell r="G358" t="str">
            <v>65000</v>
          </cell>
          <cell r="H358" t="str">
            <v>A</v>
          </cell>
          <cell r="I358" t="str">
            <v>00000041</v>
          </cell>
          <cell r="J358">
            <v>63</v>
          </cell>
          <cell r="K358">
            <v>312</v>
          </cell>
          <cell r="L358">
            <v>6154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0790</v>
          </cell>
          <cell r="R358" t="str">
            <v>65000</v>
          </cell>
          <cell r="S358" t="str">
            <v>200212</v>
          </cell>
          <cell r="T358" t="str">
            <v>CA01</v>
          </cell>
          <cell r="U358">
            <v>6000</v>
          </cell>
          <cell r="V358" t="str">
            <v>LDB</v>
          </cell>
          <cell r="W358">
            <v>0</v>
          </cell>
          <cell r="Y358">
            <v>0</v>
          </cell>
          <cell r="Z358">
            <v>0</v>
          </cell>
          <cell r="AA358" t="str">
            <v>BCH</v>
          </cell>
          <cell r="AB358" t="str">
            <v>0011</v>
          </cell>
          <cell r="AC358" t="str">
            <v>WKS</v>
          </cell>
          <cell r="AE358" t="str">
            <v>JV#</v>
          </cell>
          <cell r="AF358" t="str">
            <v>1232</v>
          </cell>
          <cell r="AG358" t="str">
            <v>FRN</v>
          </cell>
          <cell r="AH358" t="str">
            <v>6154</v>
          </cell>
          <cell r="AI358" t="str">
            <v>RP#</v>
          </cell>
          <cell r="AJ358" t="str">
            <v>000</v>
          </cell>
          <cell r="AK358" t="str">
            <v>CTL</v>
          </cell>
          <cell r="AM358" t="str">
            <v>RF#</v>
          </cell>
          <cell r="AU358" t="str">
            <v>ACCRUAL OF DEC 02 CAPITAL</v>
          </cell>
          <cell r="AZ358" t="str">
            <v>FPL Fibernet</v>
          </cell>
        </row>
        <row r="359">
          <cell r="A359" t="str">
            <v>107100</v>
          </cell>
          <cell r="B359" t="str">
            <v>0385</v>
          </cell>
          <cell r="C359" t="str">
            <v>06080</v>
          </cell>
          <cell r="D359" t="str">
            <v>0FIBER</v>
          </cell>
          <cell r="E359" t="str">
            <v>385000</v>
          </cell>
          <cell r="F359" t="str">
            <v>0803</v>
          </cell>
          <cell r="G359" t="str">
            <v>36000</v>
          </cell>
          <cell r="H359" t="str">
            <v>A</v>
          </cell>
          <cell r="I359" t="str">
            <v>00000041</v>
          </cell>
          <cell r="J359">
            <v>60</v>
          </cell>
          <cell r="K359">
            <v>385</v>
          </cell>
          <cell r="L359">
            <v>6154</v>
          </cell>
          <cell r="M359">
            <v>107</v>
          </cell>
          <cell r="N359">
            <v>10</v>
          </cell>
          <cell r="O359">
            <v>0</v>
          </cell>
          <cell r="P359">
            <v>107.1</v>
          </cell>
          <cell r="Q359" t="str">
            <v>0803</v>
          </cell>
          <cell r="R359" t="str">
            <v>36000</v>
          </cell>
          <cell r="S359" t="str">
            <v>200212</v>
          </cell>
          <cell r="T359" t="str">
            <v>PY42</v>
          </cell>
          <cell r="U359">
            <v>769.25</v>
          </cell>
          <cell r="V359" t="str">
            <v>LDB</v>
          </cell>
          <cell r="W359">
            <v>0</v>
          </cell>
          <cell r="X359" t="str">
            <v>SHR</v>
          </cell>
          <cell r="Y359">
            <v>20</v>
          </cell>
          <cell r="Z359">
            <v>20</v>
          </cell>
          <cell r="AA359" t="str">
            <v>PYP</v>
          </cell>
          <cell r="AB359" t="str">
            <v xml:space="preserve"> 0000026</v>
          </cell>
          <cell r="AC359" t="str">
            <v>PYL</v>
          </cell>
          <cell r="AD359" t="str">
            <v>004367</v>
          </cell>
          <cell r="AE359" t="str">
            <v>EMP</v>
          </cell>
          <cell r="AF359" t="str">
            <v>23986</v>
          </cell>
          <cell r="AG359" t="str">
            <v>JUL</v>
          </cell>
          <cell r="AH359" t="str">
            <v xml:space="preserve"> 000.00</v>
          </cell>
          <cell r="AI359" t="str">
            <v>BCH</v>
          </cell>
          <cell r="AJ359" t="str">
            <v>500</v>
          </cell>
          <cell r="AK359" t="str">
            <v>CLS</v>
          </cell>
          <cell r="AL359" t="str">
            <v>R234</v>
          </cell>
          <cell r="AM359" t="str">
            <v>DTA</v>
          </cell>
          <cell r="AN359" t="str">
            <v xml:space="preserve"> 00000000000.00</v>
          </cell>
          <cell r="AO359" t="str">
            <v>DTH</v>
          </cell>
          <cell r="AP359" t="str">
            <v xml:space="preserve"> 00000000000.00</v>
          </cell>
          <cell r="AV359" t="str">
            <v>000000000</v>
          </cell>
          <cell r="AW359" t="str">
            <v>000</v>
          </cell>
          <cell r="AX359" t="str">
            <v>00</v>
          </cell>
          <cell r="AY359" t="str">
            <v>0</v>
          </cell>
          <cell r="AZ359" t="str">
            <v>FPL Fibernet</v>
          </cell>
        </row>
        <row r="360">
          <cell r="A360" t="str">
            <v>107100</v>
          </cell>
          <cell r="B360" t="str">
            <v>0312</v>
          </cell>
          <cell r="C360" t="str">
            <v>06080</v>
          </cell>
          <cell r="D360" t="str">
            <v>0ELECT</v>
          </cell>
          <cell r="E360" t="str">
            <v>312000</v>
          </cell>
          <cell r="F360" t="str">
            <v>0790</v>
          </cell>
          <cell r="G360" t="str">
            <v>65000</v>
          </cell>
          <cell r="H360" t="str">
            <v>A</v>
          </cell>
          <cell r="I360" t="str">
            <v>00000041</v>
          </cell>
          <cell r="J360">
            <v>65</v>
          </cell>
          <cell r="K360">
            <v>312</v>
          </cell>
          <cell r="L360">
            <v>6155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 t="str">
            <v>0790</v>
          </cell>
          <cell r="R360" t="str">
            <v>65000</v>
          </cell>
          <cell r="S360" t="str">
            <v>200212</v>
          </cell>
          <cell r="T360" t="str">
            <v>CA01</v>
          </cell>
          <cell r="U360">
            <v>-311.41000000000003</v>
          </cell>
          <cell r="V360" t="str">
            <v>LDB</v>
          </cell>
          <cell r="W360">
            <v>0</v>
          </cell>
          <cell r="Y360">
            <v>0</v>
          </cell>
          <cell r="Z360">
            <v>0</v>
          </cell>
          <cell r="AA360" t="str">
            <v>BCH</v>
          </cell>
          <cell r="AB360" t="str">
            <v>0023</v>
          </cell>
          <cell r="AC360" t="str">
            <v>WKS</v>
          </cell>
          <cell r="AE360" t="str">
            <v>JV#</v>
          </cell>
          <cell r="AF360" t="str">
            <v>1232</v>
          </cell>
          <cell r="AG360" t="str">
            <v>FRN</v>
          </cell>
          <cell r="AH360" t="str">
            <v>6155</v>
          </cell>
          <cell r="AI360" t="str">
            <v>RP#</v>
          </cell>
          <cell r="AJ360" t="str">
            <v>000</v>
          </cell>
          <cell r="AK360" t="str">
            <v>CTL</v>
          </cell>
          <cell r="AM360" t="str">
            <v>RF#</v>
          </cell>
          <cell r="AU360" t="str">
            <v>TO PLACE IN SERVICE</v>
          </cell>
          <cell r="AZ360" t="str">
            <v>FPL Fibernet</v>
          </cell>
        </row>
        <row r="361">
          <cell r="A361" t="str">
            <v>107100</v>
          </cell>
          <cell r="B361" t="str">
            <v>0350</v>
          </cell>
          <cell r="C361" t="str">
            <v>06068</v>
          </cell>
          <cell r="D361" t="str">
            <v>0FIBER</v>
          </cell>
          <cell r="E361" t="str">
            <v>350000</v>
          </cell>
          <cell r="F361" t="str">
            <v>0803</v>
          </cell>
          <cell r="G361" t="str">
            <v>36000</v>
          </cell>
          <cell r="H361" t="str">
            <v>A</v>
          </cell>
          <cell r="I361" t="str">
            <v>00000041</v>
          </cell>
          <cell r="J361">
            <v>60</v>
          </cell>
          <cell r="K361">
            <v>350</v>
          </cell>
          <cell r="L361">
            <v>6157</v>
          </cell>
          <cell r="M361">
            <v>107</v>
          </cell>
          <cell r="N361">
            <v>10</v>
          </cell>
          <cell r="O361">
            <v>0</v>
          </cell>
          <cell r="P361">
            <v>107.1</v>
          </cell>
          <cell r="Q361" t="str">
            <v>0803</v>
          </cell>
          <cell r="R361" t="str">
            <v>36000</v>
          </cell>
          <cell r="S361" t="str">
            <v>200212</v>
          </cell>
          <cell r="T361" t="str">
            <v>PY42</v>
          </cell>
          <cell r="U361">
            <v>801.75</v>
          </cell>
          <cell r="V361" t="str">
            <v>LDB</v>
          </cell>
          <cell r="W361">
            <v>0</v>
          </cell>
          <cell r="X361" t="str">
            <v>SHR</v>
          </cell>
          <cell r="Y361">
            <v>20</v>
          </cell>
          <cell r="Z361">
            <v>20</v>
          </cell>
          <cell r="AA361" t="str">
            <v>PYP</v>
          </cell>
          <cell r="AB361" t="str">
            <v xml:space="preserve"> 0000001</v>
          </cell>
          <cell r="AC361" t="str">
            <v>PYL</v>
          </cell>
          <cell r="AD361" t="str">
            <v>004308</v>
          </cell>
          <cell r="AE361" t="str">
            <v>EMP</v>
          </cell>
          <cell r="AF361" t="str">
            <v>45514</v>
          </cell>
          <cell r="AG361" t="str">
            <v>JUL</v>
          </cell>
          <cell r="AH361" t="str">
            <v xml:space="preserve"> 000.00</v>
          </cell>
          <cell r="AI361" t="str">
            <v>BCH</v>
          </cell>
          <cell r="AJ361" t="str">
            <v>500</v>
          </cell>
          <cell r="AK361" t="str">
            <v>CLS</v>
          </cell>
          <cell r="AL361" t="str">
            <v>1RCL</v>
          </cell>
          <cell r="AM361" t="str">
            <v>DTA</v>
          </cell>
          <cell r="AN361" t="str">
            <v xml:space="preserve"> 00000000000.00</v>
          </cell>
          <cell r="AO361" t="str">
            <v>DTH</v>
          </cell>
          <cell r="AP361" t="str">
            <v xml:space="preserve"> 00000000000.00</v>
          </cell>
          <cell r="AV361" t="str">
            <v>000000000</v>
          </cell>
          <cell r="AW361" t="str">
            <v>000</v>
          </cell>
          <cell r="AX361" t="str">
            <v>00</v>
          </cell>
          <cell r="AY361" t="str">
            <v>0</v>
          </cell>
          <cell r="AZ361" t="str">
            <v>FPL Fibernet</v>
          </cell>
        </row>
        <row r="362">
          <cell r="A362" t="str">
            <v>107100</v>
          </cell>
          <cell r="B362" t="str">
            <v>0350</v>
          </cell>
          <cell r="C362" t="str">
            <v>06068</v>
          </cell>
          <cell r="D362" t="str">
            <v>0FIBER</v>
          </cell>
          <cell r="E362" t="str">
            <v>350000</v>
          </cell>
          <cell r="F362" t="str">
            <v>0803</v>
          </cell>
          <cell r="G362" t="str">
            <v>36000</v>
          </cell>
          <cell r="H362" t="str">
            <v>A</v>
          </cell>
          <cell r="I362" t="str">
            <v>00000041</v>
          </cell>
          <cell r="J362">
            <v>60</v>
          </cell>
          <cell r="K362">
            <v>350</v>
          </cell>
          <cell r="L362">
            <v>6157</v>
          </cell>
          <cell r="M362">
            <v>107</v>
          </cell>
          <cell r="N362">
            <v>10</v>
          </cell>
          <cell r="O362">
            <v>0</v>
          </cell>
          <cell r="P362">
            <v>107.1</v>
          </cell>
          <cell r="Q362" t="str">
            <v>0803</v>
          </cell>
          <cell r="R362" t="str">
            <v>36000</v>
          </cell>
          <cell r="S362" t="str">
            <v>200212</v>
          </cell>
          <cell r="T362" t="str">
            <v>PY42</v>
          </cell>
          <cell r="U362">
            <v>1603.5</v>
          </cell>
          <cell r="V362" t="str">
            <v>LDB</v>
          </cell>
          <cell r="W362">
            <v>0</v>
          </cell>
          <cell r="X362" t="str">
            <v>SHR</v>
          </cell>
          <cell r="Y362">
            <v>40</v>
          </cell>
          <cell r="Z362">
            <v>40</v>
          </cell>
          <cell r="AA362" t="str">
            <v>PYP</v>
          </cell>
          <cell r="AB362" t="str">
            <v xml:space="preserve"> 0000025</v>
          </cell>
          <cell r="AC362" t="str">
            <v>PYL</v>
          </cell>
          <cell r="AD362" t="str">
            <v>004308</v>
          </cell>
          <cell r="AE362" t="str">
            <v>EMP</v>
          </cell>
          <cell r="AF362" t="str">
            <v>45514</v>
          </cell>
          <cell r="AG362" t="str">
            <v>JUL</v>
          </cell>
          <cell r="AH362" t="str">
            <v xml:space="preserve"> 000.00</v>
          </cell>
          <cell r="AI362" t="str">
            <v>BCH</v>
          </cell>
          <cell r="AJ362" t="str">
            <v>500</v>
          </cell>
          <cell r="AK362" t="str">
            <v>CLS</v>
          </cell>
          <cell r="AL362" t="str">
            <v>1RCL</v>
          </cell>
          <cell r="AM362" t="str">
            <v>DTA</v>
          </cell>
          <cell r="AN362" t="str">
            <v xml:space="preserve"> 00000000000.00</v>
          </cell>
          <cell r="AO362" t="str">
            <v>DTH</v>
          </cell>
          <cell r="AP362" t="str">
            <v xml:space="preserve"> 00000000000.00</v>
          </cell>
          <cell r="AV362" t="str">
            <v>000000000</v>
          </cell>
          <cell r="AW362" t="str">
            <v>000</v>
          </cell>
          <cell r="AX362" t="str">
            <v>00</v>
          </cell>
          <cell r="AY362" t="str">
            <v>0</v>
          </cell>
          <cell r="AZ362" t="str">
            <v>FPL Fibernet</v>
          </cell>
        </row>
        <row r="363">
          <cell r="A363" t="str">
            <v>107100</v>
          </cell>
          <cell r="B363" t="str">
            <v>0350</v>
          </cell>
          <cell r="C363" t="str">
            <v>06068</v>
          </cell>
          <cell r="D363" t="str">
            <v>0FIBER</v>
          </cell>
          <cell r="E363" t="str">
            <v>350000</v>
          </cell>
          <cell r="F363" t="str">
            <v>0803</v>
          </cell>
          <cell r="G363" t="str">
            <v>36000</v>
          </cell>
          <cell r="H363" t="str">
            <v>A</v>
          </cell>
          <cell r="I363" t="str">
            <v>00000041</v>
          </cell>
          <cell r="J363">
            <v>60</v>
          </cell>
          <cell r="K363">
            <v>350</v>
          </cell>
          <cell r="L363">
            <v>6157</v>
          </cell>
          <cell r="M363">
            <v>107</v>
          </cell>
          <cell r="N363">
            <v>10</v>
          </cell>
          <cell r="O363">
            <v>0</v>
          </cell>
          <cell r="P363">
            <v>107.1</v>
          </cell>
          <cell r="Q363" t="str">
            <v>0803</v>
          </cell>
          <cell r="R363" t="str">
            <v>36000</v>
          </cell>
          <cell r="S363" t="str">
            <v>200212</v>
          </cell>
          <cell r="T363" t="str">
            <v>PY42</v>
          </cell>
          <cell r="U363">
            <v>1603.5</v>
          </cell>
          <cell r="V363" t="str">
            <v>LDB</v>
          </cell>
          <cell r="W363">
            <v>0</v>
          </cell>
          <cell r="X363" t="str">
            <v>SHR</v>
          </cell>
          <cell r="Y363">
            <v>40</v>
          </cell>
          <cell r="Z363">
            <v>40</v>
          </cell>
          <cell r="AA363" t="str">
            <v>PYP</v>
          </cell>
          <cell r="AB363" t="str">
            <v xml:space="preserve"> 0000026</v>
          </cell>
          <cell r="AC363" t="str">
            <v>PYL</v>
          </cell>
          <cell r="AD363" t="str">
            <v>004308</v>
          </cell>
          <cell r="AE363" t="str">
            <v>EMP</v>
          </cell>
          <cell r="AF363" t="str">
            <v>45514</v>
          </cell>
          <cell r="AG363" t="str">
            <v>JUL</v>
          </cell>
          <cell r="AH363" t="str">
            <v xml:space="preserve"> 000.00</v>
          </cell>
          <cell r="AI363" t="str">
            <v>BCH</v>
          </cell>
          <cell r="AJ363" t="str">
            <v>500</v>
          </cell>
          <cell r="AK363" t="str">
            <v>CLS</v>
          </cell>
          <cell r="AL363" t="str">
            <v>1RCL</v>
          </cell>
          <cell r="AM363" t="str">
            <v>DTA</v>
          </cell>
          <cell r="AN363" t="str">
            <v xml:space="preserve"> 00000000000.00</v>
          </cell>
          <cell r="AO363" t="str">
            <v>DTH</v>
          </cell>
          <cell r="AP363" t="str">
            <v xml:space="preserve"> 00000000000.00</v>
          </cell>
          <cell r="AV363" t="str">
            <v>000000000</v>
          </cell>
          <cell r="AW363" t="str">
            <v>000</v>
          </cell>
          <cell r="AX363" t="str">
            <v>00</v>
          </cell>
          <cell r="AY363" t="str">
            <v>0</v>
          </cell>
          <cell r="AZ363" t="str">
            <v>FPL Fibernet</v>
          </cell>
        </row>
        <row r="364">
          <cell r="A364" t="str">
            <v>107100</v>
          </cell>
          <cell r="B364" t="str">
            <v>0350</v>
          </cell>
          <cell r="C364" t="str">
            <v>06068</v>
          </cell>
          <cell r="D364" t="str">
            <v>0OTHER</v>
          </cell>
          <cell r="E364" t="str">
            <v>350000</v>
          </cell>
          <cell r="F364" t="str">
            <v>0741</v>
          </cell>
          <cell r="G364" t="str">
            <v>51450</v>
          </cell>
          <cell r="H364" t="str">
            <v>A</v>
          </cell>
          <cell r="I364" t="str">
            <v>00000041</v>
          </cell>
          <cell r="J364">
            <v>64</v>
          </cell>
          <cell r="K364">
            <v>350</v>
          </cell>
          <cell r="L364">
            <v>6157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 t="str">
            <v>0741</v>
          </cell>
          <cell r="R364" t="str">
            <v>51450</v>
          </cell>
          <cell r="S364" t="str">
            <v>200212</v>
          </cell>
          <cell r="T364" t="str">
            <v>SA01</v>
          </cell>
          <cell r="U364">
            <v>16670</v>
          </cell>
          <cell r="W364">
            <v>0</v>
          </cell>
          <cell r="Y364">
            <v>0</v>
          </cell>
          <cell r="Z364">
            <v>1</v>
          </cell>
          <cell r="AA364" t="str">
            <v>BCH</v>
          </cell>
          <cell r="AB364" t="str">
            <v>450002354</v>
          </cell>
          <cell r="AC364" t="str">
            <v>PO#</v>
          </cell>
          <cell r="AD364" t="str">
            <v>4500109387</v>
          </cell>
          <cell r="AE364" t="str">
            <v>S/R</v>
          </cell>
          <cell r="AF364" t="str">
            <v>337</v>
          </cell>
          <cell r="AI364" t="str">
            <v>PYN</v>
          </cell>
          <cell r="AJ364" t="str">
            <v>COMPUTER SYSTEMS &amp; SERVIC</v>
          </cell>
          <cell r="AK364" t="str">
            <v>VND</v>
          </cell>
          <cell r="AL364" t="str">
            <v>592038261</v>
          </cell>
          <cell r="AM364" t="str">
            <v>FAC</v>
          </cell>
          <cell r="AN364" t="str">
            <v>000</v>
          </cell>
          <cell r="AQ364" t="str">
            <v>NVD</v>
          </cell>
          <cell r="AR364" t="str">
            <v>2002-12-</v>
          </cell>
          <cell r="AU364" t="str">
            <v>INVOICE# 589        COMPUTER SYSTEMS &amp; S5000003637</v>
          </cell>
          <cell r="AV364" t="str">
            <v>WF-BATCH</v>
          </cell>
          <cell r="AW364" t="str">
            <v>000</v>
          </cell>
          <cell r="AX364" t="str">
            <v>00</v>
          </cell>
          <cell r="AY364" t="str">
            <v>0</v>
          </cell>
          <cell r="AZ364" t="str">
            <v>FPL Fibernet</v>
          </cell>
        </row>
        <row r="365">
          <cell r="A365" t="str">
            <v>107100</v>
          </cell>
          <cell r="B365" t="str">
            <v>0350</v>
          </cell>
          <cell r="C365" t="str">
            <v>06068</v>
          </cell>
          <cell r="D365" t="str">
            <v>0OTHER</v>
          </cell>
          <cell r="E365" t="str">
            <v>350000</v>
          </cell>
          <cell r="F365" t="str">
            <v>0741</v>
          </cell>
          <cell r="G365" t="str">
            <v>51450</v>
          </cell>
          <cell r="H365" t="str">
            <v>A</v>
          </cell>
          <cell r="I365" t="str">
            <v>00000041</v>
          </cell>
          <cell r="J365">
            <v>64</v>
          </cell>
          <cell r="K365">
            <v>350</v>
          </cell>
          <cell r="L365">
            <v>6157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 t="str">
            <v>0741</v>
          </cell>
          <cell r="R365" t="str">
            <v>51450</v>
          </cell>
          <cell r="S365" t="str">
            <v>200212</v>
          </cell>
          <cell r="T365" t="str">
            <v>SA01</v>
          </cell>
          <cell r="U365">
            <v>43485</v>
          </cell>
          <cell r="W365">
            <v>0</v>
          </cell>
          <cell r="Y365">
            <v>0</v>
          </cell>
          <cell r="Z365">
            <v>1</v>
          </cell>
          <cell r="AA365" t="str">
            <v>BCH</v>
          </cell>
          <cell r="AB365" t="str">
            <v>450002354</v>
          </cell>
          <cell r="AC365" t="str">
            <v>PO#</v>
          </cell>
          <cell r="AD365" t="str">
            <v>4500109387</v>
          </cell>
          <cell r="AE365" t="str">
            <v>S/R</v>
          </cell>
          <cell r="AF365" t="str">
            <v>337</v>
          </cell>
          <cell r="AI365" t="str">
            <v>PYN</v>
          </cell>
          <cell r="AJ365" t="str">
            <v>COMPUTER SYSTEMS &amp; SERVIC</v>
          </cell>
          <cell r="AK365" t="str">
            <v>VND</v>
          </cell>
          <cell r="AL365" t="str">
            <v>592038261</v>
          </cell>
          <cell r="AM365" t="str">
            <v>FAC</v>
          </cell>
          <cell r="AN365" t="str">
            <v>000</v>
          </cell>
          <cell r="AQ365" t="str">
            <v>NVD</v>
          </cell>
          <cell r="AR365" t="str">
            <v>2002-12-</v>
          </cell>
          <cell r="AU365" t="str">
            <v>INVOICE# 593        COMPUTER SYSTEMS &amp; S5000003640</v>
          </cell>
          <cell r="AV365" t="str">
            <v>WF-BATCH</v>
          </cell>
          <cell r="AW365" t="str">
            <v>000</v>
          </cell>
          <cell r="AX365" t="str">
            <v>00</v>
          </cell>
          <cell r="AY365" t="str">
            <v>0</v>
          </cell>
          <cell r="AZ365" t="str">
            <v>FPL Fibernet</v>
          </cell>
        </row>
        <row r="366">
          <cell r="A366" t="str">
            <v>107100</v>
          </cell>
          <cell r="B366" t="str">
            <v>0350</v>
          </cell>
          <cell r="C366" t="str">
            <v>06068</v>
          </cell>
          <cell r="D366" t="str">
            <v>0OTHER</v>
          </cell>
          <cell r="E366" t="str">
            <v>350000</v>
          </cell>
          <cell r="F366" t="str">
            <v>0741</v>
          </cell>
          <cell r="G366" t="str">
            <v>51450</v>
          </cell>
          <cell r="H366" t="str">
            <v>A</v>
          </cell>
          <cell r="I366" t="str">
            <v>00000041</v>
          </cell>
          <cell r="J366">
            <v>64</v>
          </cell>
          <cell r="K366">
            <v>350</v>
          </cell>
          <cell r="L366">
            <v>6157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 t="str">
            <v>0741</v>
          </cell>
          <cell r="R366" t="str">
            <v>51450</v>
          </cell>
          <cell r="S366" t="str">
            <v>200212</v>
          </cell>
          <cell r="T366" t="str">
            <v>SA01</v>
          </cell>
          <cell r="U366">
            <v>103711.5</v>
          </cell>
          <cell r="W366">
            <v>0</v>
          </cell>
          <cell r="Y366">
            <v>0</v>
          </cell>
          <cell r="Z366">
            <v>1</v>
          </cell>
          <cell r="AA366" t="str">
            <v>BCH</v>
          </cell>
          <cell r="AB366" t="str">
            <v>450002354</v>
          </cell>
          <cell r="AC366" t="str">
            <v>PO#</v>
          </cell>
          <cell r="AD366" t="str">
            <v>4500109387</v>
          </cell>
          <cell r="AE366" t="str">
            <v>S/R</v>
          </cell>
          <cell r="AF366" t="str">
            <v>337</v>
          </cell>
          <cell r="AI366" t="str">
            <v>PYN</v>
          </cell>
          <cell r="AJ366" t="str">
            <v>COMPUTER SYSTEMS &amp; SERVIC</v>
          </cell>
          <cell r="AK366" t="str">
            <v>VND</v>
          </cell>
          <cell r="AL366" t="str">
            <v>592038261</v>
          </cell>
          <cell r="AM366" t="str">
            <v>FAC</v>
          </cell>
          <cell r="AN366" t="str">
            <v>000</v>
          </cell>
          <cell r="AQ366" t="str">
            <v>NVD</v>
          </cell>
          <cell r="AR366" t="str">
            <v>2002-12-</v>
          </cell>
          <cell r="AU366" t="str">
            <v>INVOICE# 590        COMPUTER SYSTEMS &amp; S5000003630</v>
          </cell>
          <cell r="AV366" t="str">
            <v>WF-BATCH</v>
          </cell>
          <cell r="AW366" t="str">
            <v>000</v>
          </cell>
          <cell r="AX366" t="str">
            <v>00</v>
          </cell>
          <cell r="AY366" t="str">
            <v>0</v>
          </cell>
          <cell r="AZ366" t="str">
            <v>FPL Fibernet</v>
          </cell>
        </row>
        <row r="367">
          <cell r="A367" t="str">
            <v>107100</v>
          </cell>
          <cell r="B367" t="str">
            <v>0350</v>
          </cell>
          <cell r="C367" t="str">
            <v>06068</v>
          </cell>
          <cell r="D367" t="str">
            <v>0OTHER</v>
          </cell>
          <cell r="E367" t="str">
            <v>350000</v>
          </cell>
          <cell r="F367" t="str">
            <v>0773</v>
          </cell>
          <cell r="G367" t="str">
            <v>51450</v>
          </cell>
          <cell r="H367" t="str">
            <v>A</v>
          </cell>
          <cell r="I367" t="str">
            <v>00000041</v>
          </cell>
          <cell r="J367">
            <v>64</v>
          </cell>
          <cell r="K367">
            <v>350</v>
          </cell>
          <cell r="L367">
            <v>6157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 t="str">
            <v>0773</v>
          </cell>
          <cell r="R367" t="str">
            <v>51450</v>
          </cell>
          <cell r="S367" t="str">
            <v>200212</v>
          </cell>
          <cell r="T367" t="str">
            <v>SA01</v>
          </cell>
          <cell r="U367">
            <v>3581.37</v>
          </cell>
          <cell r="W367">
            <v>0</v>
          </cell>
          <cell r="Y367">
            <v>0</v>
          </cell>
          <cell r="Z367">
            <v>1</v>
          </cell>
          <cell r="AA367" t="str">
            <v>BCH</v>
          </cell>
          <cell r="AB367" t="str">
            <v>450002354</v>
          </cell>
          <cell r="AC367" t="str">
            <v>PO#</v>
          </cell>
          <cell r="AD367" t="str">
            <v>4500109387</v>
          </cell>
          <cell r="AE367" t="str">
            <v>S/R</v>
          </cell>
          <cell r="AF367" t="str">
            <v>337</v>
          </cell>
          <cell r="AI367" t="str">
            <v>PYN</v>
          </cell>
          <cell r="AJ367" t="str">
            <v>COMPUTER SYSTEMS &amp; SERVIC</v>
          </cell>
          <cell r="AK367" t="str">
            <v>VND</v>
          </cell>
          <cell r="AL367" t="str">
            <v>592038261</v>
          </cell>
          <cell r="AM367" t="str">
            <v>FAC</v>
          </cell>
          <cell r="AN367" t="str">
            <v>000</v>
          </cell>
          <cell r="AQ367" t="str">
            <v>NVD</v>
          </cell>
          <cell r="AR367" t="str">
            <v>2002-12-</v>
          </cell>
          <cell r="AU367" t="str">
            <v>INVOICE# 597        COMPUTER SYSTEMS &amp; S5000003635</v>
          </cell>
          <cell r="AV367" t="str">
            <v>WF-BATCH</v>
          </cell>
          <cell r="AW367" t="str">
            <v>000</v>
          </cell>
          <cell r="AX367" t="str">
            <v>00</v>
          </cell>
          <cell r="AY367" t="str">
            <v>0</v>
          </cell>
          <cell r="AZ367" t="str">
            <v>FPL Fibernet</v>
          </cell>
        </row>
        <row r="368">
          <cell r="A368" t="str">
            <v>107100</v>
          </cell>
          <cell r="B368" t="str">
            <v>0350</v>
          </cell>
          <cell r="C368" t="str">
            <v>06068</v>
          </cell>
          <cell r="D368" t="str">
            <v>0OTHER</v>
          </cell>
          <cell r="E368" t="str">
            <v>350000</v>
          </cell>
          <cell r="F368" t="str">
            <v>0773</v>
          </cell>
          <cell r="G368" t="str">
            <v>51450</v>
          </cell>
          <cell r="H368" t="str">
            <v>A</v>
          </cell>
          <cell r="I368" t="str">
            <v>00000041</v>
          </cell>
          <cell r="J368">
            <v>64</v>
          </cell>
          <cell r="K368">
            <v>350</v>
          </cell>
          <cell r="L368">
            <v>6157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 t="str">
            <v>0773</v>
          </cell>
          <cell r="R368" t="str">
            <v>51450</v>
          </cell>
          <cell r="S368" t="str">
            <v>200212</v>
          </cell>
          <cell r="T368" t="str">
            <v>SA01</v>
          </cell>
          <cell r="U368">
            <v>4806</v>
          </cell>
          <cell r="W368">
            <v>0</v>
          </cell>
          <cell r="Y368">
            <v>0</v>
          </cell>
          <cell r="Z368">
            <v>1</v>
          </cell>
          <cell r="AA368" t="str">
            <v>BCH</v>
          </cell>
          <cell r="AB368" t="str">
            <v>450002354</v>
          </cell>
          <cell r="AC368" t="str">
            <v>PO#</v>
          </cell>
          <cell r="AD368" t="str">
            <v>4500128455</v>
          </cell>
          <cell r="AE368" t="str">
            <v>S/R</v>
          </cell>
          <cell r="AF368" t="str">
            <v>337</v>
          </cell>
          <cell r="AI368" t="str">
            <v>PYN</v>
          </cell>
          <cell r="AJ368" t="str">
            <v>ZANBAR SOLUTIONS INC</v>
          </cell>
          <cell r="AK368" t="str">
            <v>VND</v>
          </cell>
          <cell r="AL368" t="str">
            <v>651158083</v>
          </cell>
          <cell r="AM368" t="str">
            <v>FAC</v>
          </cell>
          <cell r="AN368" t="str">
            <v>000</v>
          </cell>
          <cell r="AQ368" t="str">
            <v>NVD</v>
          </cell>
          <cell r="AR368" t="str">
            <v>2002-12-</v>
          </cell>
          <cell r="AU368" t="str">
            <v>INVOICE# 57100-22   ZANBAR SOLUTIONS INC5000003636</v>
          </cell>
          <cell r="AV368" t="str">
            <v>WF-BATCH</v>
          </cell>
          <cell r="AW368" t="str">
            <v>000</v>
          </cell>
          <cell r="AX368" t="str">
            <v>00</v>
          </cell>
          <cell r="AY368" t="str">
            <v>0</v>
          </cell>
          <cell r="AZ368" t="str">
            <v>FPL Fibernet</v>
          </cell>
        </row>
        <row r="369">
          <cell r="A369" t="str">
            <v>107100</v>
          </cell>
          <cell r="B369" t="str">
            <v>0350</v>
          </cell>
          <cell r="C369" t="str">
            <v>06068</v>
          </cell>
          <cell r="D369" t="str">
            <v>0OTHER</v>
          </cell>
          <cell r="E369" t="str">
            <v>350000</v>
          </cell>
          <cell r="F369" t="str">
            <v>0773</v>
          </cell>
          <cell r="G369" t="str">
            <v>51450</v>
          </cell>
          <cell r="H369" t="str">
            <v>A</v>
          </cell>
          <cell r="I369" t="str">
            <v>00000041</v>
          </cell>
          <cell r="J369">
            <v>64</v>
          </cell>
          <cell r="K369">
            <v>350</v>
          </cell>
          <cell r="L369">
            <v>6157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0773</v>
          </cell>
          <cell r="R369" t="str">
            <v>51450</v>
          </cell>
          <cell r="S369" t="str">
            <v>200212</v>
          </cell>
          <cell r="T369" t="str">
            <v>SA01</v>
          </cell>
          <cell r="U369">
            <v>4860</v>
          </cell>
          <cell r="W369">
            <v>0</v>
          </cell>
          <cell r="Y369">
            <v>0</v>
          </cell>
          <cell r="Z369">
            <v>1</v>
          </cell>
          <cell r="AA369" t="str">
            <v>BCH</v>
          </cell>
          <cell r="AB369" t="str">
            <v>450002354</v>
          </cell>
          <cell r="AC369" t="str">
            <v>PO#</v>
          </cell>
          <cell r="AD369" t="str">
            <v>4500128455</v>
          </cell>
          <cell r="AE369" t="str">
            <v>S/R</v>
          </cell>
          <cell r="AF369" t="str">
            <v>337</v>
          </cell>
          <cell r="AI369" t="str">
            <v>PYN</v>
          </cell>
          <cell r="AJ369" t="str">
            <v>ZANBAR SOLUTIONS INC</v>
          </cell>
          <cell r="AK369" t="str">
            <v>VND</v>
          </cell>
          <cell r="AL369" t="str">
            <v>651158083</v>
          </cell>
          <cell r="AM369" t="str">
            <v>FAC</v>
          </cell>
          <cell r="AN369" t="str">
            <v>000</v>
          </cell>
          <cell r="AQ369" t="str">
            <v>NVD</v>
          </cell>
          <cell r="AR369" t="str">
            <v>2002-12-</v>
          </cell>
          <cell r="AU369" t="str">
            <v>INVOICE# 57100-25   ZANBAR SOLUTIONS INC5000003633</v>
          </cell>
          <cell r="AV369" t="str">
            <v>WF-BATCH</v>
          </cell>
          <cell r="AW369" t="str">
            <v>000</v>
          </cell>
          <cell r="AX369" t="str">
            <v>00</v>
          </cell>
          <cell r="AY369" t="str">
            <v>0</v>
          </cell>
          <cell r="AZ369" t="str">
            <v>FPL Fibernet</v>
          </cell>
        </row>
        <row r="370">
          <cell r="A370" t="str">
            <v>107100</v>
          </cell>
          <cell r="B370" t="str">
            <v>0350</v>
          </cell>
          <cell r="C370" t="str">
            <v>06068</v>
          </cell>
          <cell r="D370" t="str">
            <v>0OTHER</v>
          </cell>
          <cell r="E370" t="str">
            <v>350000</v>
          </cell>
          <cell r="F370" t="str">
            <v>0773</v>
          </cell>
          <cell r="G370" t="str">
            <v>51450</v>
          </cell>
          <cell r="H370" t="str">
            <v>A</v>
          </cell>
          <cell r="I370" t="str">
            <v>00000041</v>
          </cell>
          <cell r="J370">
            <v>64</v>
          </cell>
          <cell r="K370">
            <v>350</v>
          </cell>
          <cell r="L370">
            <v>6157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 t="str">
            <v>0773</v>
          </cell>
          <cell r="R370" t="str">
            <v>51450</v>
          </cell>
          <cell r="S370" t="str">
            <v>200212</v>
          </cell>
          <cell r="T370" t="str">
            <v>SA01</v>
          </cell>
          <cell r="U370">
            <v>5281.2</v>
          </cell>
          <cell r="W370">
            <v>0</v>
          </cell>
          <cell r="Y370">
            <v>0</v>
          </cell>
          <cell r="Z370">
            <v>1</v>
          </cell>
          <cell r="AA370" t="str">
            <v>BCH</v>
          </cell>
          <cell r="AB370" t="str">
            <v>450002354</v>
          </cell>
          <cell r="AC370" t="str">
            <v>PO#</v>
          </cell>
          <cell r="AD370" t="str">
            <v>4500128455</v>
          </cell>
          <cell r="AE370" t="str">
            <v>S/R</v>
          </cell>
          <cell r="AF370" t="str">
            <v>337</v>
          </cell>
          <cell r="AI370" t="str">
            <v>PYN</v>
          </cell>
          <cell r="AJ370" t="str">
            <v>ZANBAR SOLUTIONS INC</v>
          </cell>
          <cell r="AK370" t="str">
            <v>VND</v>
          </cell>
          <cell r="AL370" t="str">
            <v>651158083</v>
          </cell>
          <cell r="AM370" t="str">
            <v>FAC</v>
          </cell>
          <cell r="AN370" t="str">
            <v>000</v>
          </cell>
          <cell r="AQ370" t="str">
            <v>NVD</v>
          </cell>
          <cell r="AR370" t="str">
            <v>2002-12-</v>
          </cell>
          <cell r="AU370" t="str">
            <v>INVOICE# 57100-21   ZANBAR SOLUTIONS INC5000003631</v>
          </cell>
          <cell r="AV370" t="str">
            <v>WF-BATCH</v>
          </cell>
          <cell r="AW370" t="str">
            <v>000</v>
          </cell>
          <cell r="AX370" t="str">
            <v>00</v>
          </cell>
          <cell r="AY370" t="str">
            <v>0</v>
          </cell>
          <cell r="AZ370" t="str">
            <v>FPL Fibernet</v>
          </cell>
        </row>
        <row r="371">
          <cell r="A371" t="str">
            <v>107100</v>
          </cell>
          <cell r="B371" t="str">
            <v>0350</v>
          </cell>
          <cell r="C371" t="str">
            <v>06068</v>
          </cell>
          <cell r="D371" t="str">
            <v>0OTHER</v>
          </cell>
          <cell r="E371" t="str">
            <v>350000</v>
          </cell>
          <cell r="F371" t="str">
            <v>0773</v>
          </cell>
          <cell r="G371" t="str">
            <v>51450</v>
          </cell>
          <cell r="H371" t="str">
            <v>A</v>
          </cell>
          <cell r="I371" t="str">
            <v>00000041</v>
          </cell>
          <cell r="J371">
            <v>64</v>
          </cell>
          <cell r="K371">
            <v>350</v>
          </cell>
          <cell r="L371">
            <v>6157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 t="str">
            <v>0773</v>
          </cell>
          <cell r="R371" t="str">
            <v>51450</v>
          </cell>
          <cell r="S371" t="str">
            <v>200212</v>
          </cell>
          <cell r="T371" t="str">
            <v>SA01</v>
          </cell>
          <cell r="U371">
            <v>5319</v>
          </cell>
          <cell r="W371">
            <v>0</v>
          </cell>
          <cell r="Y371">
            <v>0</v>
          </cell>
          <cell r="Z371">
            <v>1</v>
          </cell>
          <cell r="AA371" t="str">
            <v>BCH</v>
          </cell>
          <cell r="AB371" t="str">
            <v>450002354</v>
          </cell>
          <cell r="AC371" t="str">
            <v>PO#</v>
          </cell>
          <cell r="AD371" t="str">
            <v>4500128455</v>
          </cell>
          <cell r="AE371" t="str">
            <v>S/R</v>
          </cell>
          <cell r="AF371" t="str">
            <v>337</v>
          </cell>
          <cell r="AI371" t="str">
            <v>PYN</v>
          </cell>
          <cell r="AJ371" t="str">
            <v>ZANBAR SOLUTIONS INC</v>
          </cell>
          <cell r="AK371" t="str">
            <v>VND</v>
          </cell>
          <cell r="AL371" t="str">
            <v>651158083</v>
          </cell>
          <cell r="AM371" t="str">
            <v>FAC</v>
          </cell>
          <cell r="AN371" t="str">
            <v>000</v>
          </cell>
          <cell r="AQ371" t="str">
            <v>NVD</v>
          </cell>
          <cell r="AR371" t="str">
            <v>2002-12-</v>
          </cell>
          <cell r="AU371" t="str">
            <v>INVOICE# 57100-26   ZANBAR SOLUTIONS INC5000003634</v>
          </cell>
          <cell r="AV371" t="str">
            <v>WF-BATCH</v>
          </cell>
          <cell r="AW371" t="str">
            <v>000</v>
          </cell>
          <cell r="AX371" t="str">
            <v>00</v>
          </cell>
          <cell r="AY371" t="str">
            <v>0</v>
          </cell>
          <cell r="AZ371" t="str">
            <v>FPL Fibernet</v>
          </cell>
        </row>
        <row r="372">
          <cell r="A372" t="str">
            <v>107100</v>
          </cell>
          <cell r="B372" t="str">
            <v>0350</v>
          </cell>
          <cell r="C372" t="str">
            <v>06068</v>
          </cell>
          <cell r="D372" t="str">
            <v>0OTHER</v>
          </cell>
          <cell r="E372" t="str">
            <v>350000</v>
          </cell>
          <cell r="F372" t="str">
            <v>0773</v>
          </cell>
          <cell r="G372" t="str">
            <v>51450</v>
          </cell>
          <cell r="H372" t="str">
            <v>A</v>
          </cell>
          <cell r="I372" t="str">
            <v>00000041</v>
          </cell>
          <cell r="J372">
            <v>64</v>
          </cell>
          <cell r="K372">
            <v>350</v>
          </cell>
          <cell r="L372">
            <v>6157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 t="str">
            <v>0773</v>
          </cell>
          <cell r="R372" t="str">
            <v>51450</v>
          </cell>
          <cell r="S372" t="str">
            <v>200212</v>
          </cell>
          <cell r="T372" t="str">
            <v>SA01</v>
          </cell>
          <cell r="U372">
            <v>8737.5</v>
          </cell>
          <cell r="W372">
            <v>0</v>
          </cell>
          <cell r="Y372">
            <v>0</v>
          </cell>
          <cell r="Z372">
            <v>1</v>
          </cell>
          <cell r="AA372" t="str">
            <v>BCH</v>
          </cell>
          <cell r="AB372" t="str">
            <v>450002354</v>
          </cell>
          <cell r="AC372" t="str">
            <v>PO#</v>
          </cell>
          <cell r="AD372" t="str">
            <v>4500109387</v>
          </cell>
          <cell r="AE372" t="str">
            <v>S/R</v>
          </cell>
          <cell r="AF372" t="str">
            <v>337</v>
          </cell>
          <cell r="AI372" t="str">
            <v>PYN</v>
          </cell>
          <cell r="AJ372" t="str">
            <v>COMPUTER SYSTEMS &amp; SERVIC</v>
          </cell>
          <cell r="AK372" t="str">
            <v>VND</v>
          </cell>
          <cell r="AL372" t="str">
            <v>592038261</v>
          </cell>
          <cell r="AM372" t="str">
            <v>FAC</v>
          </cell>
          <cell r="AN372" t="str">
            <v>000</v>
          </cell>
          <cell r="AQ372" t="str">
            <v>NVD</v>
          </cell>
          <cell r="AR372" t="str">
            <v>2002-12-</v>
          </cell>
          <cell r="AU372" t="str">
            <v>INVOICE# 596        COMPUTER SYSTEMS &amp; S5000003632</v>
          </cell>
          <cell r="AV372" t="str">
            <v>WF-BATCH</v>
          </cell>
          <cell r="AW372" t="str">
            <v>000</v>
          </cell>
          <cell r="AX372" t="str">
            <v>00</v>
          </cell>
          <cell r="AY372" t="str">
            <v>0</v>
          </cell>
          <cell r="AZ372" t="str">
            <v>FPL Fibernet</v>
          </cell>
        </row>
        <row r="373">
          <cell r="A373" t="str">
            <v>107100</v>
          </cell>
          <cell r="B373" t="str">
            <v>0350</v>
          </cell>
          <cell r="C373" t="str">
            <v>06068</v>
          </cell>
          <cell r="D373" t="str">
            <v>0OTHER</v>
          </cell>
          <cell r="E373" t="str">
            <v>350000</v>
          </cell>
          <cell r="F373" t="str">
            <v>0773</v>
          </cell>
          <cell r="G373" t="str">
            <v>51450</v>
          </cell>
          <cell r="H373" t="str">
            <v>A</v>
          </cell>
          <cell r="I373" t="str">
            <v>00000041</v>
          </cell>
          <cell r="J373">
            <v>64</v>
          </cell>
          <cell r="K373">
            <v>350</v>
          </cell>
          <cell r="L373">
            <v>6157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0773</v>
          </cell>
          <cell r="R373" t="str">
            <v>51450</v>
          </cell>
          <cell r="S373" t="str">
            <v>200212</v>
          </cell>
          <cell r="T373" t="str">
            <v>SA01</v>
          </cell>
          <cell r="U373">
            <v>10351.799999999999</v>
          </cell>
          <cell r="W373">
            <v>0</v>
          </cell>
          <cell r="Y373">
            <v>0</v>
          </cell>
          <cell r="Z373">
            <v>1</v>
          </cell>
          <cell r="AA373" t="str">
            <v>BCH</v>
          </cell>
          <cell r="AB373" t="str">
            <v>450002350</v>
          </cell>
          <cell r="AC373" t="str">
            <v>PO#</v>
          </cell>
          <cell r="AD373" t="str">
            <v>4500128455</v>
          </cell>
          <cell r="AE373" t="str">
            <v>S/R</v>
          </cell>
          <cell r="AF373" t="str">
            <v>337</v>
          </cell>
          <cell r="AI373" t="str">
            <v>PYN</v>
          </cell>
          <cell r="AJ373" t="str">
            <v>ZANBAR SOLUTIONS INC</v>
          </cell>
          <cell r="AK373" t="str">
            <v>VND</v>
          </cell>
          <cell r="AL373" t="str">
            <v>651158083</v>
          </cell>
          <cell r="AM373" t="str">
            <v>FAC</v>
          </cell>
          <cell r="AN373" t="str">
            <v>000</v>
          </cell>
          <cell r="AQ373" t="str">
            <v>NVD</v>
          </cell>
          <cell r="AR373" t="str">
            <v>2002-12-</v>
          </cell>
          <cell r="AU373" t="str">
            <v>INVOICE# 57100-28   ZANBAR SOLUTIONS INC5000003575</v>
          </cell>
          <cell r="AV373" t="str">
            <v>WF-BATCH</v>
          </cell>
          <cell r="AW373" t="str">
            <v>000</v>
          </cell>
          <cell r="AX373" t="str">
            <v>00</v>
          </cell>
          <cell r="AY373" t="str">
            <v>0</v>
          </cell>
          <cell r="AZ373" t="str">
            <v>FPL Fibernet</v>
          </cell>
        </row>
        <row r="374">
          <cell r="A374" t="str">
            <v>107100</v>
          </cell>
          <cell r="B374" t="str">
            <v>0350</v>
          </cell>
          <cell r="C374" t="str">
            <v>06068</v>
          </cell>
          <cell r="D374" t="str">
            <v>0OTHER</v>
          </cell>
          <cell r="E374" t="str">
            <v>350000</v>
          </cell>
          <cell r="F374" t="str">
            <v>0773</v>
          </cell>
          <cell r="G374" t="str">
            <v>51450</v>
          </cell>
          <cell r="H374" t="str">
            <v>A</v>
          </cell>
          <cell r="I374" t="str">
            <v>00000041</v>
          </cell>
          <cell r="J374">
            <v>64</v>
          </cell>
          <cell r="K374">
            <v>350</v>
          </cell>
          <cell r="L374">
            <v>6157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 t="str">
            <v>0773</v>
          </cell>
          <cell r="R374" t="str">
            <v>51450</v>
          </cell>
          <cell r="S374" t="str">
            <v>200212</v>
          </cell>
          <cell r="T374" t="str">
            <v>SA01</v>
          </cell>
          <cell r="U374">
            <v>16783.2</v>
          </cell>
          <cell r="W374">
            <v>0</v>
          </cell>
          <cell r="Y374">
            <v>0</v>
          </cell>
          <cell r="Z374">
            <v>1</v>
          </cell>
          <cell r="AA374" t="str">
            <v>BCH</v>
          </cell>
          <cell r="AB374" t="str">
            <v>450002354</v>
          </cell>
          <cell r="AC374" t="str">
            <v>PO#</v>
          </cell>
          <cell r="AD374" t="str">
            <v>4500128455</v>
          </cell>
          <cell r="AE374" t="str">
            <v>S/R</v>
          </cell>
          <cell r="AF374" t="str">
            <v>337</v>
          </cell>
          <cell r="AI374" t="str">
            <v>PYN</v>
          </cell>
          <cell r="AJ374" t="str">
            <v>ZANBAR SOLUTIONS INC</v>
          </cell>
          <cell r="AK374" t="str">
            <v>VND</v>
          </cell>
          <cell r="AL374" t="str">
            <v>651158083</v>
          </cell>
          <cell r="AM374" t="str">
            <v>FAC</v>
          </cell>
          <cell r="AN374" t="str">
            <v>000</v>
          </cell>
          <cell r="AQ374" t="str">
            <v>NVD</v>
          </cell>
          <cell r="AR374" t="str">
            <v>2002-12-</v>
          </cell>
          <cell r="AU374" t="str">
            <v>INVOICE# 57100-33   ZANBAR SOLUTIONS INC5000003638</v>
          </cell>
          <cell r="AV374" t="str">
            <v>WF-BATCH</v>
          </cell>
          <cell r="AW374" t="str">
            <v>000</v>
          </cell>
          <cell r="AX374" t="str">
            <v>00</v>
          </cell>
          <cell r="AY374" t="str">
            <v>0</v>
          </cell>
          <cell r="AZ374" t="str">
            <v>FPL Fibernet</v>
          </cell>
        </row>
        <row r="375">
          <cell r="A375" t="str">
            <v>107100</v>
          </cell>
          <cell r="B375" t="str">
            <v>0350</v>
          </cell>
          <cell r="C375" t="str">
            <v>06068</v>
          </cell>
          <cell r="D375" t="str">
            <v>0OTHER</v>
          </cell>
          <cell r="E375" t="str">
            <v>350000</v>
          </cell>
          <cell r="F375" t="str">
            <v>0773</v>
          </cell>
          <cell r="G375" t="str">
            <v>51450</v>
          </cell>
          <cell r="H375" t="str">
            <v>A</v>
          </cell>
          <cell r="I375" t="str">
            <v>00000041</v>
          </cell>
          <cell r="J375">
            <v>64</v>
          </cell>
          <cell r="K375">
            <v>350</v>
          </cell>
          <cell r="L375">
            <v>6157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 t="str">
            <v>0773</v>
          </cell>
          <cell r="R375" t="str">
            <v>51450</v>
          </cell>
          <cell r="S375" t="str">
            <v>200212</v>
          </cell>
          <cell r="T375" t="str">
            <v>SA01</v>
          </cell>
          <cell r="U375">
            <v>90000</v>
          </cell>
          <cell r="W375">
            <v>0</v>
          </cell>
          <cell r="Y375">
            <v>0</v>
          </cell>
          <cell r="Z375">
            <v>1</v>
          </cell>
          <cell r="AA375" t="str">
            <v>BCH</v>
          </cell>
          <cell r="AB375" t="str">
            <v>450002354</v>
          </cell>
          <cell r="AC375" t="str">
            <v>PO#</v>
          </cell>
          <cell r="AD375" t="str">
            <v>4500067837</v>
          </cell>
          <cell r="AE375" t="str">
            <v>S/R</v>
          </cell>
          <cell r="AF375" t="str">
            <v>337</v>
          </cell>
          <cell r="AI375" t="str">
            <v>PYN</v>
          </cell>
          <cell r="AJ375" t="str">
            <v>SSIT NORTH AMERICA INC</v>
          </cell>
          <cell r="AK375" t="str">
            <v>VND</v>
          </cell>
          <cell r="AL375" t="str">
            <v>412006962</v>
          </cell>
          <cell r="AM375" t="str">
            <v>FAC</v>
          </cell>
          <cell r="AN375" t="str">
            <v>000</v>
          </cell>
          <cell r="AQ375" t="str">
            <v>NVD</v>
          </cell>
          <cell r="AR375" t="str">
            <v>2002-12-</v>
          </cell>
          <cell r="AU375" t="str">
            <v>SALES0000000000126  SSIT NORTH AMERICA I5000003639</v>
          </cell>
          <cell r="AV375" t="str">
            <v>WF-BATCH</v>
          </cell>
          <cell r="AW375" t="str">
            <v>000</v>
          </cell>
          <cell r="AX375" t="str">
            <v>00</v>
          </cell>
          <cell r="AY375" t="str">
            <v>0</v>
          </cell>
          <cell r="AZ375" t="str">
            <v>FPL Fibernet</v>
          </cell>
        </row>
        <row r="376">
          <cell r="A376" t="str">
            <v>107100</v>
          </cell>
          <cell r="B376" t="str">
            <v>0350</v>
          </cell>
          <cell r="C376" t="str">
            <v>06068</v>
          </cell>
          <cell r="D376" t="str">
            <v>0OTHER</v>
          </cell>
          <cell r="E376" t="str">
            <v>350000</v>
          </cell>
          <cell r="F376" t="str">
            <v>0790</v>
          </cell>
          <cell r="G376" t="str">
            <v>65000</v>
          </cell>
          <cell r="H376" t="str">
            <v>A</v>
          </cell>
          <cell r="I376" t="str">
            <v>00000041</v>
          </cell>
          <cell r="J376">
            <v>64</v>
          </cell>
          <cell r="K376">
            <v>350</v>
          </cell>
          <cell r="L376">
            <v>6157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 t="str">
            <v>0790</v>
          </cell>
          <cell r="R376" t="str">
            <v>65000</v>
          </cell>
          <cell r="S376" t="str">
            <v>200212</v>
          </cell>
          <cell r="T376" t="str">
            <v>CA01</v>
          </cell>
          <cell r="U376">
            <v>420000</v>
          </cell>
          <cell r="V376" t="str">
            <v>LDB</v>
          </cell>
          <cell r="W376">
            <v>0</v>
          </cell>
          <cell r="Y376">
            <v>0</v>
          </cell>
          <cell r="Z376">
            <v>0</v>
          </cell>
          <cell r="AA376" t="str">
            <v>BCH</v>
          </cell>
          <cell r="AB376" t="str">
            <v>0016</v>
          </cell>
          <cell r="AC376" t="str">
            <v>WKS</v>
          </cell>
          <cell r="AE376" t="str">
            <v>JV#</v>
          </cell>
          <cell r="AF376" t="str">
            <v>1232</v>
          </cell>
          <cell r="AG376" t="str">
            <v>FRN</v>
          </cell>
          <cell r="AH376" t="str">
            <v>6157</v>
          </cell>
          <cell r="AI376" t="str">
            <v>RP#</v>
          </cell>
          <cell r="AJ376" t="str">
            <v>000</v>
          </cell>
          <cell r="AK376" t="str">
            <v>CTL</v>
          </cell>
          <cell r="AM376" t="str">
            <v>RF#</v>
          </cell>
          <cell r="AU376" t="str">
            <v>ACCRUAL OF DEC 02 CAPITAL</v>
          </cell>
          <cell r="AZ376" t="str">
            <v>FPL Fibernet</v>
          </cell>
        </row>
        <row r="377">
          <cell r="A377" t="str">
            <v>107100</v>
          </cell>
          <cell r="B377" t="str">
            <v>0350</v>
          </cell>
          <cell r="C377" t="str">
            <v>06068</v>
          </cell>
          <cell r="D377" t="str">
            <v>0OTHER</v>
          </cell>
          <cell r="E377" t="str">
            <v>350000</v>
          </cell>
          <cell r="F377" t="str">
            <v>0790</v>
          </cell>
          <cell r="G377" t="str">
            <v>65000</v>
          </cell>
          <cell r="H377" t="str">
            <v>A</v>
          </cell>
          <cell r="I377" t="str">
            <v>00000041</v>
          </cell>
          <cell r="J377">
            <v>64</v>
          </cell>
          <cell r="K377">
            <v>350</v>
          </cell>
          <cell r="L377">
            <v>6157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 t="str">
            <v>0790</v>
          </cell>
          <cell r="R377" t="str">
            <v>65000</v>
          </cell>
          <cell r="S377" t="str">
            <v>200212</v>
          </cell>
          <cell r="T377" t="str">
            <v>CA01</v>
          </cell>
          <cell r="U377">
            <v>420000</v>
          </cell>
          <cell r="V377" t="str">
            <v>LDB</v>
          </cell>
          <cell r="W377">
            <v>0</v>
          </cell>
          <cell r="Y377">
            <v>0</v>
          </cell>
          <cell r="Z377">
            <v>0</v>
          </cell>
          <cell r="AA377" t="str">
            <v>BCH</v>
          </cell>
          <cell r="AB377" t="str">
            <v>0020</v>
          </cell>
          <cell r="AC377" t="str">
            <v>WKS</v>
          </cell>
          <cell r="AE377" t="str">
            <v>JV#</v>
          </cell>
          <cell r="AF377" t="str">
            <v>1232</v>
          </cell>
          <cell r="AG377" t="str">
            <v>FRN</v>
          </cell>
          <cell r="AH377" t="str">
            <v>6157</v>
          </cell>
          <cell r="AI377" t="str">
            <v>RP#</v>
          </cell>
          <cell r="AJ377" t="str">
            <v>000</v>
          </cell>
          <cell r="AK377" t="str">
            <v>CTL</v>
          </cell>
          <cell r="AM377" t="str">
            <v>RF#</v>
          </cell>
          <cell r="AU377" t="str">
            <v>ACCRUAL OF DEC 02 CAPITAL</v>
          </cell>
          <cell r="AZ377" t="str">
            <v>FPL Fibernet</v>
          </cell>
        </row>
        <row r="378">
          <cell r="A378" t="str">
            <v>107100</v>
          </cell>
          <cell r="B378" t="str">
            <v>0350</v>
          </cell>
          <cell r="C378" t="str">
            <v>06068</v>
          </cell>
          <cell r="D378" t="str">
            <v>0OTHER</v>
          </cell>
          <cell r="E378" t="str">
            <v>350000</v>
          </cell>
          <cell r="F378" t="str">
            <v>0790</v>
          </cell>
          <cell r="G378" t="str">
            <v>65000</v>
          </cell>
          <cell r="H378" t="str">
            <v>A</v>
          </cell>
          <cell r="I378" t="str">
            <v>00000041</v>
          </cell>
          <cell r="J378">
            <v>64</v>
          </cell>
          <cell r="K378">
            <v>350</v>
          </cell>
          <cell r="L378">
            <v>6157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 t="str">
            <v>0790</v>
          </cell>
          <cell r="R378" t="str">
            <v>65000</v>
          </cell>
          <cell r="S378" t="str">
            <v>200212</v>
          </cell>
          <cell r="T378" t="str">
            <v>CA01</v>
          </cell>
          <cell r="U378">
            <v>-297406</v>
          </cell>
          <cell r="V378" t="str">
            <v>LDB</v>
          </cell>
          <cell r="W378">
            <v>0</v>
          </cell>
          <cell r="Y378">
            <v>0</v>
          </cell>
          <cell r="Z378">
            <v>0</v>
          </cell>
          <cell r="AA378" t="str">
            <v>BCH</v>
          </cell>
          <cell r="AB378" t="str">
            <v>0003</v>
          </cell>
          <cell r="AC378" t="str">
            <v>WKS</v>
          </cell>
          <cell r="AE378" t="str">
            <v>JV#</v>
          </cell>
          <cell r="AF378" t="str">
            <v>1232</v>
          </cell>
          <cell r="AG378" t="str">
            <v>FRN</v>
          </cell>
          <cell r="AH378" t="str">
            <v>6157</v>
          </cell>
          <cell r="AI378" t="str">
            <v>RP#</v>
          </cell>
          <cell r="AJ378" t="str">
            <v>000</v>
          </cell>
          <cell r="AK378" t="str">
            <v>CTL</v>
          </cell>
          <cell r="AM378" t="str">
            <v>RF#</v>
          </cell>
          <cell r="AU378" t="str">
            <v>AC-REV ACCRUAL OF OCT 02 CAPITA</v>
          </cell>
          <cell r="AZ378" t="str">
            <v>FPL Fibernet</v>
          </cell>
        </row>
        <row r="379">
          <cell r="A379" t="str">
            <v>107100</v>
          </cell>
          <cell r="B379" t="str">
            <v>0350</v>
          </cell>
          <cell r="C379" t="str">
            <v>06068</v>
          </cell>
          <cell r="D379" t="str">
            <v>0OTHER</v>
          </cell>
          <cell r="E379" t="str">
            <v>350000</v>
          </cell>
          <cell r="F379" t="str">
            <v>0790</v>
          </cell>
          <cell r="G379" t="str">
            <v>65000</v>
          </cell>
          <cell r="H379" t="str">
            <v>A</v>
          </cell>
          <cell r="I379" t="str">
            <v>00000041</v>
          </cell>
          <cell r="J379">
            <v>64</v>
          </cell>
          <cell r="K379">
            <v>350</v>
          </cell>
          <cell r="L379">
            <v>6157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 t="str">
            <v>0790</v>
          </cell>
          <cell r="R379" t="str">
            <v>65000</v>
          </cell>
          <cell r="S379" t="str">
            <v>200212</v>
          </cell>
          <cell r="T379" t="str">
            <v>CA01</v>
          </cell>
          <cell r="U379">
            <v>-420000</v>
          </cell>
          <cell r="V379" t="str">
            <v>LDB</v>
          </cell>
          <cell r="W379">
            <v>0</v>
          </cell>
          <cell r="Y379">
            <v>0</v>
          </cell>
          <cell r="Z379">
            <v>0</v>
          </cell>
          <cell r="AA379" t="str">
            <v>BCH</v>
          </cell>
          <cell r="AB379" t="str">
            <v>0019</v>
          </cell>
          <cell r="AC379" t="str">
            <v>WKS</v>
          </cell>
          <cell r="AE379" t="str">
            <v>JV#</v>
          </cell>
          <cell r="AF379" t="str">
            <v>1232</v>
          </cell>
          <cell r="AG379" t="str">
            <v>FRN</v>
          </cell>
          <cell r="AH379" t="str">
            <v>6157</v>
          </cell>
          <cell r="AI379" t="str">
            <v>RP#</v>
          </cell>
          <cell r="AJ379" t="str">
            <v>000</v>
          </cell>
          <cell r="AK379" t="str">
            <v>CTL</v>
          </cell>
          <cell r="AM379" t="str">
            <v>RF#</v>
          </cell>
          <cell r="AU379" t="str">
            <v>ACCRUAL OF DEC 02 CAPITAL</v>
          </cell>
          <cell r="AZ379" t="str">
            <v>FPL Fibernet</v>
          </cell>
        </row>
        <row r="380">
          <cell r="A380" t="str">
            <v>107100</v>
          </cell>
          <cell r="B380" t="str">
            <v>0350</v>
          </cell>
          <cell r="C380" t="str">
            <v>06068</v>
          </cell>
          <cell r="D380" t="str">
            <v>0OTHER</v>
          </cell>
          <cell r="E380" t="str">
            <v>350000</v>
          </cell>
          <cell r="F380" t="str">
            <v>0806</v>
          </cell>
          <cell r="G380" t="str">
            <v>36000</v>
          </cell>
          <cell r="H380" t="str">
            <v>A</v>
          </cell>
          <cell r="I380" t="str">
            <v>00000041</v>
          </cell>
          <cell r="J380">
            <v>64</v>
          </cell>
          <cell r="K380">
            <v>350</v>
          </cell>
          <cell r="L380">
            <v>6157</v>
          </cell>
          <cell r="M380">
            <v>107</v>
          </cell>
          <cell r="N380">
            <v>10</v>
          </cell>
          <cell r="O380">
            <v>0</v>
          </cell>
          <cell r="P380">
            <v>107.1</v>
          </cell>
          <cell r="Q380" t="str">
            <v>0806</v>
          </cell>
          <cell r="R380" t="str">
            <v>36000</v>
          </cell>
          <cell r="S380" t="str">
            <v>200212</v>
          </cell>
          <cell r="T380" t="str">
            <v>PY42</v>
          </cell>
          <cell r="U380">
            <v>104.25</v>
          </cell>
          <cell r="V380" t="str">
            <v>LDB</v>
          </cell>
          <cell r="W380">
            <v>0</v>
          </cell>
          <cell r="X380" t="str">
            <v>SHR</v>
          </cell>
          <cell r="Y380">
            <v>4</v>
          </cell>
          <cell r="Z380">
            <v>4</v>
          </cell>
          <cell r="AA380" t="str">
            <v>PYP</v>
          </cell>
          <cell r="AB380" t="str">
            <v xml:space="preserve"> 0000001</v>
          </cell>
          <cell r="AC380" t="str">
            <v>PYL</v>
          </cell>
          <cell r="AD380" t="str">
            <v>004335</v>
          </cell>
          <cell r="AE380" t="str">
            <v>EMP</v>
          </cell>
          <cell r="AF380" t="str">
            <v>00468</v>
          </cell>
          <cell r="AG380" t="str">
            <v>JUL</v>
          </cell>
          <cell r="AH380" t="str">
            <v xml:space="preserve"> 000.00</v>
          </cell>
          <cell r="AI380" t="str">
            <v>BCH</v>
          </cell>
          <cell r="AJ380" t="str">
            <v>500</v>
          </cell>
          <cell r="AK380" t="str">
            <v>CLS</v>
          </cell>
          <cell r="AL380" t="str">
            <v>R452</v>
          </cell>
          <cell r="AM380" t="str">
            <v>DTA</v>
          </cell>
          <cell r="AN380" t="str">
            <v xml:space="preserve"> 00000000000.00</v>
          </cell>
          <cell r="AO380" t="str">
            <v>DTH</v>
          </cell>
          <cell r="AP380" t="str">
            <v xml:space="preserve"> 00000000000.00</v>
          </cell>
          <cell r="AV380" t="str">
            <v>000000000</v>
          </cell>
          <cell r="AW380" t="str">
            <v>000</v>
          </cell>
          <cell r="AX380" t="str">
            <v>00</v>
          </cell>
          <cell r="AY380" t="str">
            <v>0</v>
          </cell>
          <cell r="AZ380" t="str">
            <v>FPL Fibernet</v>
          </cell>
        </row>
        <row r="381">
          <cell r="A381" t="str">
            <v>107100</v>
          </cell>
          <cell r="B381" t="str">
            <v>0350</v>
          </cell>
          <cell r="C381" t="str">
            <v>06068</v>
          </cell>
          <cell r="D381" t="str">
            <v>0OTHER</v>
          </cell>
          <cell r="E381" t="str">
            <v>350000</v>
          </cell>
          <cell r="F381" t="str">
            <v>0806</v>
          </cell>
          <cell r="G381" t="str">
            <v>36000</v>
          </cell>
          <cell r="H381" t="str">
            <v>A</v>
          </cell>
          <cell r="I381" t="str">
            <v>00000041</v>
          </cell>
          <cell r="J381">
            <v>64</v>
          </cell>
          <cell r="K381">
            <v>350</v>
          </cell>
          <cell r="L381">
            <v>6157</v>
          </cell>
          <cell r="M381">
            <v>107</v>
          </cell>
          <cell r="N381">
            <v>10</v>
          </cell>
          <cell r="O381">
            <v>0</v>
          </cell>
          <cell r="P381">
            <v>107.1</v>
          </cell>
          <cell r="Q381" t="str">
            <v>0806</v>
          </cell>
          <cell r="R381" t="str">
            <v>36000</v>
          </cell>
          <cell r="S381" t="str">
            <v>200212</v>
          </cell>
          <cell r="T381" t="str">
            <v>PY42</v>
          </cell>
          <cell r="U381">
            <v>147.19</v>
          </cell>
          <cell r="V381" t="str">
            <v>LDB</v>
          </cell>
          <cell r="W381">
            <v>0</v>
          </cell>
          <cell r="X381" t="str">
            <v>SHR</v>
          </cell>
          <cell r="Y381">
            <v>5</v>
          </cell>
          <cell r="Z381">
            <v>5</v>
          </cell>
          <cell r="AA381" t="str">
            <v>PYP</v>
          </cell>
          <cell r="AB381" t="str">
            <v xml:space="preserve"> 0000026</v>
          </cell>
          <cell r="AC381" t="str">
            <v>PYL</v>
          </cell>
          <cell r="AD381" t="str">
            <v>004334</v>
          </cell>
          <cell r="AE381" t="str">
            <v>EMP</v>
          </cell>
          <cell r="AF381" t="str">
            <v>93018</v>
          </cell>
          <cell r="AG381" t="str">
            <v>JUL</v>
          </cell>
          <cell r="AH381" t="str">
            <v xml:space="preserve"> 000.00</v>
          </cell>
          <cell r="AI381" t="str">
            <v>BCH</v>
          </cell>
          <cell r="AJ381" t="str">
            <v>500</v>
          </cell>
          <cell r="AK381" t="str">
            <v>CLS</v>
          </cell>
          <cell r="AL381" t="str">
            <v>R450</v>
          </cell>
          <cell r="AM381" t="str">
            <v>DTA</v>
          </cell>
          <cell r="AN381" t="str">
            <v xml:space="preserve"> 00000000000.00</v>
          </cell>
          <cell r="AO381" t="str">
            <v>DTH</v>
          </cell>
          <cell r="AP381" t="str">
            <v xml:space="preserve"> 00000000000.00</v>
          </cell>
          <cell r="AV381" t="str">
            <v>000000000</v>
          </cell>
          <cell r="AW381" t="str">
            <v>000</v>
          </cell>
          <cell r="AX381" t="str">
            <v>00</v>
          </cell>
          <cell r="AY381" t="str">
            <v>0</v>
          </cell>
          <cell r="AZ381" t="str">
            <v>FPL Fibernet</v>
          </cell>
        </row>
        <row r="382">
          <cell r="A382" t="str">
            <v>107100</v>
          </cell>
          <cell r="B382" t="str">
            <v>0350</v>
          </cell>
          <cell r="C382" t="str">
            <v>06068</v>
          </cell>
          <cell r="D382" t="str">
            <v>0OTHER</v>
          </cell>
          <cell r="E382" t="str">
            <v>350000</v>
          </cell>
          <cell r="F382" t="str">
            <v>0806</v>
          </cell>
          <cell r="G382" t="str">
            <v>36000</v>
          </cell>
          <cell r="H382" t="str">
            <v>A</v>
          </cell>
          <cell r="I382" t="str">
            <v>00000041</v>
          </cell>
          <cell r="J382">
            <v>64</v>
          </cell>
          <cell r="K382">
            <v>350</v>
          </cell>
          <cell r="L382">
            <v>6157</v>
          </cell>
          <cell r="M382">
            <v>107</v>
          </cell>
          <cell r="N382">
            <v>10</v>
          </cell>
          <cell r="O382">
            <v>0</v>
          </cell>
          <cell r="P382">
            <v>107.1</v>
          </cell>
          <cell r="Q382" t="str">
            <v>0806</v>
          </cell>
          <cell r="R382" t="str">
            <v>36000</v>
          </cell>
          <cell r="S382" t="str">
            <v>200212</v>
          </cell>
          <cell r="T382" t="str">
            <v>PY42</v>
          </cell>
          <cell r="U382">
            <v>235.64</v>
          </cell>
          <cell r="V382" t="str">
            <v>LDB</v>
          </cell>
          <cell r="W382">
            <v>0</v>
          </cell>
          <cell r="X382" t="str">
            <v>SHR</v>
          </cell>
          <cell r="Y382">
            <v>7</v>
          </cell>
          <cell r="Z382">
            <v>7</v>
          </cell>
          <cell r="AA382" t="str">
            <v>PYP</v>
          </cell>
          <cell r="AB382" t="str">
            <v xml:space="preserve"> 0000001</v>
          </cell>
          <cell r="AC382" t="str">
            <v>PYL</v>
          </cell>
          <cell r="AD382" t="str">
            <v>004335</v>
          </cell>
          <cell r="AE382" t="str">
            <v>EMP</v>
          </cell>
          <cell r="AF382" t="str">
            <v>66955</v>
          </cell>
          <cell r="AG382" t="str">
            <v>JUL</v>
          </cell>
          <cell r="AH382" t="str">
            <v xml:space="preserve"> 000.00</v>
          </cell>
          <cell r="AI382" t="str">
            <v>BCH</v>
          </cell>
          <cell r="AJ382" t="str">
            <v>500</v>
          </cell>
          <cell r="AK382" t="str">
            <v>CLS</v>
          </cell>
          <cell r="AL382" t="str">
            <v>R450</v>
          </cell>
          <cell r="AM382" t="str">
            <v>DTA</v>
          </cell>
          <cell r="AN382" t="str">
            <v xml:space="preserve"> 00000000000.00</v>
          </cell>
          <cell r="AO382" t="str">
            <v>DTH</v>
          </cell>
          <cell r="AP382" t="str">
            <v xml:space="preserve"> 00000000000.00</v>
          </cell>
          <cell r="AV382" t="str">
            <v>000000000</v>
          </cell>
          <cell r="AW382" t="str">
            <v>000</v>
          </cell>
          <cell r="AX382" t="str">
            <v>00</v>
          </cell>
          <cell r="AY382" t="str">
            <v>0</v>
          </cell>
          <cell r="AZ382" t="str">
            <v>FPL Fibernet</v>
          </cell>
        </row>
        <row r="383">
          <cell r="A383" t="str">
            <v>107100</v>
          </cell>
          <cell r="B383" t="str">
            <v>0350</v>
          </cell>
          <cell r="C383" t="str">
            <v>06068</v>
          </cell>
          <cell r="D383" t="str">
            <v>0OTHER</v>
          </cell>
          <cell r="E383" t="str">
            <v>350000</v>
          </cell>
          <cell r="F383" t="str">
            <v>0841</v>
          </cell>
          <cell r="G383" t="str">
            <v>51450</v>
          </cell>
          <cell r="H383" t="str">
            <v>A</v>
          </cell>
          <cell r="I383" t="str">
            <v>00000041</v>
          </cell>
          <cell r="J383">
            <v>64</v>
          </cell>
          <cell r="K383">
            <v>350</v>
          </cell>
          <cell r="L383">
            <v>6157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 t="str">
            <v>0841</v>
          </cell>
          <cell r="R383" t="str">
            <v>51450</v>
          </cell>
          <cell r="S383" t="str">
            <v>200212</v>
          </cell>
          <cell r="T383" t="str">
            <v>SA01</v>
          </cell>
          <cell r="U383">
            <v>38.340000000000003</v>
          </cell>
          <cell r="W383">
            <v>0</v>
          </cell>
          <cell r="Y383">
            <v>0</v>
          </cell>
          <cell r="Z383">
            <v>1</v>
          </cell>
          <cell r="AA383" t="str">
            <v>BCH</v>
          </cell>
          <cell r="AB383" t="str">
            <v>450002336</v>
          </cell>
          <cell r="AC383" t="str">
            <v>PO#</v>
          </cell>
          <cell r="AD383" t="str">
            <v>3000025568</v>
          </cell>
          <cell r="AE383" t="str">
            <v>S/R</v>
          </cell>
          <cell r="AF383" t="str">
            <v>337</v>
          </cell>
          <cell r="AI383" t="str">
            <v>PYN</v>
          </cell>
          <cell r="AJ383" t="str">
            <v>COMPUCOM SYSTEMS INC</v>
          </cell>
          <cell r="AK383" t="str">
            <v>VND</v>
          </cell>
          <cell r="AL383" t="str">
            <v>382363156</v>
          </cell>
          <cell r="AM383" t="str">
            <v>FAC</v>
          </cell>
          <cell r="AN383" t="str">
            <v>000</v>
          </cell>
          <cell r="AQ383" t="str">
            <v>NVD</v>
          </cell>
          <cell r="AR383" t="str">
            <v>2002-12-</v>
          </cell>
          <cell r="AU383" t="str">
            <v>LVD SCSI CABLE SINGLCOMPUCOM SYSTEMS INC5000003448</v>
          </cell>
          <cell r="AV383" t="str">
            <v>EPROCOMM</v>
          </cell>
          <cell r="AW383" t="str">
            <v>000</v>
          </cell>
          <cell r="AX383" t="str">
            <v>00</v>
          </cell>
          <cell r="AY383" t="str">
            <v>0</v>
          </cell>
          <cell r="AZ383" t="str">
            <v>FPL Fibernet</v>
          </cell>
        </row>
        <row r="384">
          <cell r="A384" t="str">
            <v>107100</v>
          </cell>
          <cell r="B384" t="str">
            <v>0350</v>
          </cell>
          <cell r="C384" t="str">
            <v>06068</v>
          </cell>
          <cell r="D384" t="str">
            <v>0OTHER</v>
          </cell>
          <cell r="E384" t="str">
            <v>350000</v>
          </cell>
          <cell r="F384" t="str">
            <v>0841</v>
          </cell>
          <cell r="G384" t="str">
            <v>51450</v>
          </cell>
          <cell r="H384" t="str">
            <v>A</v>
          </cell>
          <cell r="I384" t="str">
            <v>00000041</v>
          </cell>
          <cell r="J384">
            <v>64</v>
          </cell>
          <cell r="K384">
            <v>350</v>
          </cell>
          <cell r="L384">
            <v>6157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 t="str">
            <v>0841</v>
          </cell>
          <cell r="R384" t="str">
            <v>51450</v>
          </cell>
          <cell r="S384" t="str">
            <v>200212</v>
          </cell>
          <cell r="T384" t="str">
            <v>SA01</v>
          </cell>
          <cell r="U384">
            <v>483.51</v>
          </cell>
          <cell r="W384">
            <v>0</v>
          </cell>
          <cell r="Y384">
            <v>0</v>
          </cell>
          <cell r="Z384">
            <v>1</v>
          </cell>
          <cell r="AA384" t="str">
            <v>BCH</v>
          </cell>
          <cell r="AB384" t="str">
            <v>450002336</v>
          </cell>
          <cell r="AC384" t="str">
            <v>PO#</v>
          </cell>
          <cell r="AD384" t="str">
            <v>3000025568</v>
          </cell>
          <cell r="AE384" t="str">
            <v>S/R</v>
          </cell>
          <cell r="AF384" t="str">
            <v>337</v>
          </cell>
          <cell r="AI384" t="str">
            <v>PYN</v>
          </cell>
          <cell r="AJ384" t="str">
            <v>COMPUCOM SYSTEMS INC</v>
          </cell>
          <cell r="AK384" t="str">
            <v>VND</v>
          </cell>
          <cell r="AL384" t="str">
            <v>382363156</v>
          </cell>
          <cell r="AM384" t="str">
            <v>FAC</v>
          </cell>
          <cell r="AN384" t="str">
            <v>000</v>
          </cell>
          <cell r="AQ384" t="str">
            <v>NVD</v>
          </cell>
          <cell r="AR384" t="str">
            <v>2002-12-</v>
          </cell>
          <cell r="AU384" t="str">
            <v>SERVERAID 5I CONTROLCOMPUCOM SYSTEMS INC5000003448</v>
          </cell>
          <cell r="AV384" t="str">
            <v>EPROCOMM</v>
          </cell>
          <cell r="AW384" t="str">
            <v>000</v>
          </cell>
          <cell r="AX384" t="str">
            <v>00</v>
          </cell>
          <cell r="AY384" t="str">
            <v>0</v>
          </cell>
          <cell r="AZ384" t="str">
            <v>FPL Fibernet</v>
          </cell>
        </row>
        <row r="385">
          <cell r="A385" t="str">
            <v>107100</v>
          </cell>
          <cell r="B385" t="str">
            <v>0350</v>
          </cell>
          <cell r="C385" t="str">
            <v>06068</v>
          </cell>
          <cell r="D385" t="str">
            <v>0OTHER</v>
          </cell>
          <cell r="E385" t="str">
            <v>350000</v>
          </cell>
          <cell r="F385" t="str">
            <v>0841</v>
          </cell>
          <cell r="G385" t="str">
            <v>51450</v>
          </cell>
          <cell r="H385" t="str">
            <v>A</v>
          </cell>
          <cell r="I385" t="str">
            <v>00000041</v>
          </cell>
          <cell r="J385">
            <v>64</v>
          </cell>
          <cell r="K385">
            <v>350</v>
          </cell>
          <cell r="L385">
            <v>6157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 t="str">
            <v>0841</v>
          </cell>
          <cell r="R385" t="str">
            <v>51450</v>
          </cell>
          <cell r="S385" t="str">
            <v>200212</v>
          </cell>
          <cell r="T385" t="str">
            <v>SA01</v>
          </cell>
          <cell r="U385">
            <v>1543.19</v>
          </cell>
          <cell r="W385">
            <v>0</v>
          </cell>
          <cell r="Y385">
            <v>0</v>
          </cell>
          <cell r="Z385">
            <v>48</v>
          </cell>
          <cell r="AA385" t="str">
            <v>BCH</v>
          </cell>
          <cell r="AB385" t="str">
            <v>450002338</v>
          </cell>
          <cell r="AC385" t="str">
            <v>PO#</v>
          </cell>
          <cell r="AD385" t="str">
            <v>3000025030</v>
          </cell>
          <cell r="AE385" t="str">
            <v>S/R</v>
          </cell>
          <cell r="AF385" t="str">
            <v>337</v>
          </cell>
          <cell r="AI385" t="str">
            <v>PYN</v>
          </cell>
          <cell r="AJ385" t="str">
            <v>COMPUCOM SYSTEMS INC</v>
          </cell>
          <cell r="AK385" t="str">
            <v>VND</v>
          </cell>
          <cell r="AL385" t="str">
            <v>382363156</v>
          </cell>
          <cell r="AM385" t="str">
            <v>FAC</v>
          </cell>
          <cell r="AN385" t="str">
            <v>000</v>
          </cell>
          <cell r="AQ385" t="str">
            <v>NVD</v>
          </cell>
          <cell r="AR385" t="str">
            <v>2002-12-</v>
          </cell>
          <cell r="AU385" t="str">
            <v>128MB MEMORY FOR IBMCOMPUCOM SYSTEMS INC5000003456</v>
          </cell>
          <cell r="AV385" t="str">
            <v>EPROCOMM</v>
          </cell>
          <cell r="AW385" t="str">
            <v>000</v>
          </cell>
          <cell r="AX385" t="str">
            <v>00</v>
          </cell>
          <cell r="AY385" t="str">
            <v>0</v>
          </cell>
          <cell r="AZ385" t="str">
            <v>FPL Fibernet</v>
          </cell>
        </row>
        <row r="386">
          <cell r="A386" t="str">
            <v>107100</v>
          </cell>
          <cell r="B386" t="str">
            <v>0350</v>
          </cell>
          <cell r="C386" t="str">
            <v>06068</v>
          </cell>
          <cell r="D386" t="str">
            <v>0OTHER</v>
          </cell>
          <cell r="E386" t="str">
            <v>350000</v>
          </cell>
          <cell r="F386" t="str">
            <v>0841</v>
          </cell>
          <cell r="G386" t="str">
            <v>52450</v>
          </cell>
          <cell r="H386" t="str">
            <v>A</v>
          </cell>
          <cell r="I386" t="str">
            <v>00000041</v>
          </cell>
          <cell r="J386">
            <v>64</v>
          </cell>
          <cell r="K386">
            <v>350</v>
          </cell>
          <cell r="L386">
            <v>6157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 t="str">
            <v>0841</v>
          </cell>
          <cell r="R386" t="str">
            <v>52450</v>
          </cell>
          <cell r="S386" t="str">
            <v>200212</v>
          </cell>
          <cell r="T386" t="str">
            <v>SA01</v>
          </cell>
          <cell r="U386">
            <v>17.739999999999998</v>
          </cell>
          <cell r="W386">
            <v>0</v>
          </cell>
          <cell r="Y386">
            <v>0</v>
          </cell>
          <cell r="Z386">
            <v>1</v>
          </cell>
          <cell r="AA386" t="str">
            <v>BCH</v>
          </cell>
          <cell r="AB386" t="str">
            <v>450002337</v>
          </cell>
          <cell r="AC386" t="str">
            <v>PO#</v>
          </cell>
          <cell r="AD386" t="str">
            <v>3000025568</v>
          </cell>
          <cell r="AE386" t="str">
            <v>S/R</v>
          </cell>
          <cell r="AF386" t="str">
            <v>337</v>
          </cell>
          <cell r="AI386" t="str">
            <v>PYN</v>
          </cell>
          <cell r="AJ386" t="str">
            <v>COMPUCOM SYSTEMS INC</v>
          </cell>
          <cell r="AK386" t="str">
            <v>VND</v>
          </cell>
          <cell r="AL386" t="str">
            <v>382363156</v>
          </cell>
          <cell r="AM386" t="str">
            <v>FAC</v>
          </cell>
          <cell r="AN386" t="str">
            <v>000</v>
          </cell>
          <cell r="AQ386" t="str">
            <v>NVD</v>
          </cell>
          <cell r="AR386" t="str">
            <v>2002-11-</v>
          </cell>
          <cell r="AU386" t="str">
            <v>COMPUCOM SYSTEMS INCCOMPUCOM SYSTEMS INC0015278971</v>
          </cell>
          <cell r="AV386" t="str">
            <v>JGW0IOX</v>
          </cell>
          <cell r="AW386" t="str">
            <v>000</v>
          </cell>
          <cell r="AX386" t="str">
            <v>00</v>
          </cell>
          <cell r="AY386" t="str">
            <v>0</v>
          </cell>
          <cell r="AZ386" t="str">
            <v>FPL Fibernet</v>
          </cell>
        </row>
        <row r="387">
          <cell r="A387" t="str">
            <v>107100</v>
          </cell>
          <cell r="B387" t="str">
            <v>0312</v>
          </cell>
          <cell r="C387" t="str">
            <v>06080</v>
          </cell>
          <cell r="D387" t="str">
            <v>0ELECT</v>
          </cell>
          <cell r="E387" t="str">
            <v>312000</v>
          </cell>
          <cell r="F387" t="str">
            <v>0790</v>
          </cell>
          <cell r="G387" t="str">
            <v>65000</v>
          </cell>
          <cell r="H387" t="str">
            <v>A</v>
          </cell>
          <cell r="I387" t="str">
            <v>00000041</v>
          </cell>
          <cell r="J387">
            <v>65</v>
          </cell>
          <cell r="K387">
            <v>312</v>
          </cell>
          <cell r="L387">
            <v>6158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 t="str">
            <v>0790</v>
          </cell>
          <cell r="R387" t="str">
            <v>65000</v>
          </cell>
          <cell r="S387" t="str">
            <v>200212</v>
          </cell>
          <cell r="T387" t="str">
            <v>CA01</v>
          </cell>
          <cell r="U387">
            <v>-96062.81</v>
          </cell>
          <cell r="V387" t="str">
            <v>LDB</v>
          </cell>
          <cell r="W387">
            <v>0</v>
          </cell>
          <cell r="Y387">
            <v>0</v>
          </cell>
          <cell r="Z387">
            <v>0</v>
          </cell>
          <cell r="AA387" t="str">
            <v>BCH</v>
          </cell>
          <cell r="AB387" t="str">
            <v>0023</v>
          </cell>
          <cell r="AC387" t="str">
            <v>WKS</v>
          </cell>
          <cell r="AE387" t="str">
            <v>JV#</v>
          </cell>
          <cell r="AF387" t="str">
            <v>1232</v>
          </cell>
          <cell r="AG387" t="str">
            <v>FRN</v>
          </cell>
          <cell r="AH387" t="str">
            <v>6158</v>
          </cell>
          <cell r="AI387" t="str">
            <v>RP#</v>
          </cell>
          <cell r="AJ387" t="str">
            <v>000</v>
          </cell>
          <cell r="AK387" t="str">
            <v>CTL</v>
          </cell>
          <cell r="AM387" t="str">
            <v>RF#</v>
          </cell>
          <cell r="AU387" t="str">
            <v>TO PLACE IN SERVICE</v>
          </cell>
          <cell r="AZ387" t="str">
            <v>FPL Fibernet</v>
          </cell>
        </row>
        <row r="388">
          <cell r="A388" t="str">
            <v>107100</v>
          </cell>
          <cell r="B388" t="str">
            <v>0312</v>
          </cell>
          <cell r="C388" t="str">
            <v>06080</v>
          </cell>
          <cell r="D388" t="str">
            <v>0ELECT</v>
          </cell>
          <cell r="E388" t="str">
            <v>312000</v>
          </cell>
          <cell r="F388" t="str">
            <v>0803</v>
          </cell>
          <cell r="G388" t="str">
            <v>36000</v>
          </cell>
          <cell r="H388" t="str">
            <v>A</v>
          </cell>
          <cell r="I388" t="str">
            <v>00000041</v>
          </cell>
          <cell r="J388">
            <v>67</v>
          </cell>
          <cell r="K388">
            <v>312</v>
          </cell>
          <cell r="L388">
            <v>6158</v>
          </cell>
          <cell r="M388">
            <v>107</v>
          </cell>
          <cell r="N388">
            <v>10</v>
          </cell>
          <cell r="O388">
            <v>0</v>
          </cell>
          <cell r="P388">
            <v>107.1</v>
          </cell>
          <cell r="Q388" t="str">
            <v>0803</v>
          </cell>
          <cell r="R388" t="str">
            <v>36000</v>
          </cell>
          <cell r="S388" t="str">
            <v>200212</v>
          </cell>
          <cell r="T388" t="str">
            <v>PY42</v>
          </cell>
          <cell r="U388">
            <v>88.45</v>
          </cell>
          <cell r="V388" t="str">
            <v>LDB</v>
          </cell>
          <cell r="W388">
            <v>0</v>
          </cell>
          <cell r="X388" t="str">
            <v>SHR</v>
          </cell>
          <cell r="Y388">
            <v>4</v>
          </cell>
          <cell r="Z388">
            <v>4</v>
          </cell>
          <cell r="AA388" t="str">
            <v>PYP</v>
          </cell>
          <cell r="AB388" t="str">
            <v xml:space="preserve"> 0000025</v>
          </cell>
          <cell r="AC388" t="str">
            <v>PYL</v>
          </cell>
          <cell r="AD388" t="str">
            <v>004340</v>
          </cell>
          <cell r="AE388" t="str">
            <v>EMP</v>
          </cell>
          <cell r="AF388" t="str">
            <v>96483</v>
          </cell>
          <cell r="AG388" t="str">
            <v>JUL</v>
          </cell>
          <cell r="AH388" t="str">
            <v xml:space="preserve"> 000.00</v>
          </cell>
          <cell r="AI388" t="str">
            <v>BCH</v>
          </cell>
          <cell r="AJ388" t="str">
            <v>500</v>
          </cell>
          <cell r="AK388" t="str">
            <v>CLS</v>
          </cell>
          <cell r="AL388" t="str">
            <v>R453</v>
          </cell>
          <cell r="AM388" t="str">
            <v>DTA</v>
          </cell>
          <cell r="AN388" t="str">
            <v xml:space="preserve"> 00000000000.00</v>
          </cell>
          <cell r="AO388" t="str">
            <v>DTH</v>
          </cell>
          <cell r="AP388" t="str">
            <v xml:space="preserve"> 00000000000.00</v>
          </cell>
          <cell r="AV388" t="str">
            <v>000000000</v>
          </cell>
          <cell r="AW388" t="str">
            <v>000</v>
          </cell>
          <cell r="AX388" t="str">
            <v>00</v>
          </cell>
          <cell r="AY388" t="str">
            <v>0</v>
          </cell>
          <cell r="AZ388" t="str">
            <v>FPL Fibernet</v>
          </cell>
        </row>
        <row r="389">
          <cell r="A389" t="str">
            <v>107100</v>
          </cell>
          <cell r="B389" t="str">
            <v>0312</v>
          </cell>
          <cell r="C389" t="str">
            <v>06080</v>
          </cell>
          <cell r="D389" t="str">
            <v>0ELECT</v>
          </cell>
          <cell r="E389" t="str">
            <v>312000</v>
          </cell>
          <cell r="F389" t="str">
            <v>0812</v>
          </cell>
          <cell r="G389" t="str">
            <v>51450</v>
          </cell>
          <cell r="H389" t="str">
            <v>A</v>
          </cell>
          <cell r="I389" t="str">
            <v>00000041</v>
          </cell>
          <cell r="J389">
            <v>67</v>
          </cell>
          <cell r="K389">
            <v>312</v>
          </cell>
          <cell r="L389">
            <v>6158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 t="str">
            <v>0812</v>
          </cell>
          <cell r="R389" t="str">
            <v>51450</v>
          </cell>
          <cell r="S389" t="str">
            <v>200212</v>
          </cell>
          <cell r="T389" t="str">
            <v>SA01</v>
          </cell>
          <cell r="U389">
            <v>3134.32</v>
          </cell>
          <cell r="W389">
            <v>0</v>
          </cell>
          <cell r="Y389">
            <v>0</v>
          </cell>
          <cell r="Z389">
            <v>1</v>
          </cell>
          <cell r="AA389" t="str">
            <v>BCH</v>
          </cell>
          <cell r="AB389" t="str">
            <v>450002339</v>
          </cell>
          <cell r="AC389" t="str">
            <v>PO#</v>
          </cell>
          <cell r="AD389" t="str">
            <v>4500021286</v>
          </cell>
          <cell r="AE389" t="str">
            <v>S/R</v>
          </cell>
          <cell r="AF389" t="str">
            <v>NET</v>
          </cell>
          <cell r="AI389" t="str">
            <v>PYN</v>
          </cell>
          <cell r="AJ389" t="str">
            <v>BELLSOUTH TELECOMMUNICATI</v>
          </cell>
          <cell r="AK389" t="str">
            <v>VND</v>
          </cell>
          <cell r="AL389" t="str">
            <v>580436120</v>
          </cell>
          <cell r="AM389" t="str">
            <v>FAC</v>
          </cell>
          <cell r="AN389" t="str">
            <v>000</v>
          </cell>
          <cell r="AQ389" t="str">
            <v>NVD</v>
          </cell>
          <cell r="AR389" t="str">
            <v>2002-12-</v>
          </cell>
          <cell r="AU389" t="str">
            <v>305 C01-0701 701    BELLSOUTH TELECOMMUN5000003504</v>
          </cell>
          <cell r="AV389" t="str">
            <v>WF-BATCH</v>
          </cell>
          <cell r="AW389" t="str">
            <v>000</v>
          </cell>
          <cell r="AX389" t="str">
            <v>00</v>
          </cell>
          <cell r="AY389" t="str">
            <v>0</v>
          </cell>
          <cell r="AZ389" t="str">
            <v>FPL Fibernet</v>
          </cell>
        </row>
        <row r="390">
          <cell r="A390" t="str">
            <v>107100</v>
          </cell>
          <cell r="B390" t="str">
            <v>0312</v>
          </cell>
          <cell r="C390" t="str">
            <v>06080</v>
          </cell>
          <cell r="D390" t="str">
            <v>0FIBER</v>
          </cell>
          <cell r="E390" t="str">
            <v>312000</v>
          </cell>
          <cell r="F390" t="str">
            <v>0790</v>
          </cell>
          <cell r="G390" t="str">
            <v>65000</v>
          </cell>
          <cell r="H390" t="str">
            <v>A</v>
          </cell>
          <cell r="I390" t="str">
            <v>00000041</v>
          </cell>
          <cell r="J390">
            <v>63</v>
          </cell>
          <cell r="K390">
            <v>312</v>
          </cell>
          <cell r="L390">
            <v>6158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0790</v>
          </cell>
          <cell r="R390" t="str">
            <v>65000</v>
          </cell>
          <cell r="S390" t="str">
            <v>200212</v>
          </cell>
          <cell r="T390" t="str">
            <v>CA01</v>
          </cell>
          <cell r="U390">
            <v>80553</v>
          </cell>
          <cell r="V390" t="str">
            <v>LDB</v>
          </cell>
          <cell r="W390">
            <v>0</v>
          </cell>
          <cell r="Y390">
            <v>0</v>
          </cell>
          <cell r="Z390">
            <v>0</v>
          </cell>
          <cell r="AA390" t="str">
            <v>BCH</v>
          </cell>
          <cell r="AB390" t="str">
            <v>0011</v>
          </cell>
          <cell r="AC390" t="str">
            <v>WKS</v>
          </cell>
          <cell r="AE390" t="str">
            <v>JV#</v>
          </cell>
          <cell r="AF390" t="str">
            <v>1232</v>
          </cell>
          <cell r="AG390" t="str">
            <v>FRN</v>
          </cell>
          <cell r="AH390" t="str">
            <v>6158</v>
          </cell>
          <cell r="AI390" t="str">
            <v>RP#</v>
          </cell>
          <cell r="AJ390" t="str">
            <v>000</v>
          </cell>
          <cell r="AK390" t="str">
            <v>CTL</v>
          </cell>
          <cell r="AM390" t="str">
            <v>RF#</v>
          </cell>
          <cell r="AU390" t="str">
            <v>ACCRUAL OF DEC 02 CAPITAL</v>
          </cell>
          <cell r="AZ390" t="str">
            <v>FPL Fibernet</v>
          </cell>
        </row>
        <row r="391">
          <cell r="A391" t="str">
            <v>107100</v>
          </cell>
          <cell r="B391" t="str">
            <v>0314</v>
          </cell>
          <cell r="C391" t="str">
            <v>06080</v>
          </cell>
          <cell r="D391" t="str">
            <v>0ELECT</v>
          </cell>
          <cell r="E391" t="str">
            <v>314000</v>
          </cell>
          <cell r="F391" t="str">
            <v>0675</v>
          </cell>
          <cell r="G391" t="str">
            <v>52450</v>
          </cell>
          <cell r="H391" t="str">
            <v>A</v>
          </cell>
          <cell r="I391" t="str">
            <v>00000041</v>
          </cell>
          <cell r="J391">
            <v>65</v>
          </cell>
          <cell r="K391">
            <v>314</v>
          </cell>
          <cell r="L391">
            <v>6158</v>
          </cell>
          <cell r="M391">
            <v>398</v>
          </cell>
          <cell r="N391">
            <v>0</v>
          </cell>
          <cell r="O391">
            <v>1</v>
          </cell>
          <cell r="P391">
            <v>398.00099999999998</v>
          </cell>
          <cell r="Q391" t="str">
            <v>0675</v>
          </cell>
          <cell r="R391" t="str">
            <v>52450</v>
          </cell>
          <cell r="S391" t="str">
            <v>200212</v>
          </cell>
          <cell r="T391" t="str">
            <v>SA01</v>
          </cell>
          <cell r="U391">
            <v>130</v>
          </cell>
          <cell r="W391">
            <v>0</v>
          </cell>
          <cell r="Y391">
            <v>0</v>
          </cell>
          <cell r="Z391">
            <v>0</v>
          </cell>
          <cell r="AA391" t="str">
            <v>BCH</v>
          </cell>
          <cell r="AB391" t="str">
            <v>450002345</v>
          </cell>
          <cell r="AC391" t="str">
            <v>PO#</v>
          </cell>
          <cell r="AE391" t="str">
            <v>S/R</v>
          </cell>
          <cell r="AI391" t="str">
            <v>PYN</v>
          </cell>
          <cell r="AJ391" t="str">
            <v>INTERCONNX INC</v>
          </cell>
          <cell r="AK391" t="str">
            <v>VND</v>
          </cell>
          <cell r="AL391" t="str">
            <v>522070373</v>
          </cell>
          <cell r="AM391" t="str">
            <v>FAC</v>
          </cell>
          <cell r="AN391" t="str">
            <v>000</v>
          </cell>
          <cell r="AQ391" t="str">
            <v>NVD</v>
          </cell>
          <cell r="AR391" t="str">
            <v>2002-10-</v>
          </cell>
          <cell r="AU391" t="str">
            <v>95907,96820,115887  INTERCONNX INC      1900003304</v>
          </cell>
          <cell r="AV391" t="str">
            <v>WF-BATCH</v>
          </cell>
          <cell r="AW391" t="str">
            <v>000</v>
          </cell>
          <cell r="AX391" t="str">
            <v>00</v>
          </cell>
          <cell r="AY391" t="str">
            <v>0</v>
          </cell>
          <cell r="AZ391" t="str">
            <v>FPL Fibernet</v>
          </cell>
        </row>
        <row r="392">
          <cell r="A392" t="str">
            <v>107100</v>
          </cell>
          <cell r="B392" t="str">
            <v>0314</v>
          </cell>
          <cell r="C392" t="str">
            <v>06080</v>
          </cell>
          <cell r="D392" t="str">
            <v>0ELECT</v>
          </cell>
          <cell r="E392" t="str">
            <v>314000</v>
          </cell>
          <cell r="F392" t="str">
            <v>0676</v>
          </cell>
          <cell r="G392" t="str">
            <v>11450</v>
          </cell>
          <cell r="H392" t="str">
            <v>A</v>
          </cell>
          <cell r="I392" t="str">
            <v>00000041</v>
          </cell>
          <cell r="J392">
            <v>65</v>
          </cell>
          <cell r="K392">
            <v>314</v>
          </cell>
          <cell r="L392">
            <v>6158</v>
          </cell>
          <cell r="M392">
            <v>398</v>
          </cell>
          <cell r="N392">
            <v>0</v>
          </cell>
          <cell r="O392">
            <v>1</v>
          </cell>
          <cell r="P392">
            <v>398.00099999999998</v>
          </cell>
          <cell r="Q392" t="str">
            <v>0676</v>
          </cell>
          <cell r="R392" t="str">
            <v>11450</v>
          </cell>
          <cell r="S392" t="str">
            <v>200212</v>
          </cell>
          <cell r="T392" t="str">
            <v>SA01</v>
          </cell>
          <cell r="U392">
            <v>678.51</v>
          </cell>
          <cell r="V392" t="str">
            <v>LDB</v>
          </cell>
          <cell r="W392">
            <v>0</v>
          </cell>
          <cell r="Y392">
            <v>0</v>
          </cell>
          <cell r="Z392">
            <v>1</v>
          </cell>
          <cell r="AA392" t="str">
            <v>MS#</v>
          </cell>
          <cell r="AB392" t="str">
            <v xml:space="preserve">   998014266</v>
          </cell>
          <cell r="AC392" t="str">
            <v>BCH</v>
          </cell>
          <cell r="AD392" t="str">
            <v>013386</v>
          </cell>
          <cell r="AE392" t="str">
            <v>TML</v>
          </cell>
          <cell r="AF392" t="str">
            <v>12016</v>
          </cell>
          <cell r="AG392" t="str">
            <v>SRL</v>
          </cell>
          <cell r="AH392" t="str">
            <v>0368</v>
          </cell>
          <cell r="AI392" t="str">
            <v>DLV</v>
          </cell>
          <cell r="AJ392" t="str">
            <v>000</v>
          </cell>
          <cell r="AK392" t="str">
            <v>REL</v>
          </cell>
          <cell r="AL392" t="str">
            <v>000</v>
          </cell>
          <cell r="AM392" t="str">
            <v>LN#</v>
          </cell>
          <cell r="AO392" t="str">
            <v>UOI</v>
          </cell>
          <cell r="AP392" t="str">
            <v>EA</v>
          </cell>
          <cell r="AU392" t="str">
            <v>0</v>
          </cell>
          <cell r="AW392" t="str">
            <v>000</v>
          </cell>
          <cell r="AX392" t="str">
            <v>00</v>
          </cell>
          <cell r="AY392" t="str">
            <v>0</v>
          </cell>
          <cell r="AZ392" t="str">
            <v>FPL Fibernet</v>
          </cell>
        </row>
        <row r="393">
          <cell r="A393" t="str">
            <v>107100</v>
          </cell>
          <cell r="B393" t="str">
            <v>0367</v>
          </cell>
          <cell r="C393" t="str">
            <v>06080</v>
          </cell>
          <cell r="D393" t="str">
            <v>0FIBER</v>
          </cell>
          <cell r="E393" t="str">
            <v>367000</v>
          </cell>
          <cell r="F393" t="str">
            <v>0803</v>
          </cell>
          <cell r="G393" t="str">
            <v>36000</v>
          </cell>
          <cell r="H393" t="str">
            <v>A</v>
          </cell>
          <cell r="I393" t="str">
            <v>00000041</v>
          </cell>
          <cell r="J393">
            <v>60</v>
          </cell>
          <cell r="K393">
            <v>367</v>
          </cell>
          <cell r="L393">
            <v>6158</v>
          </cell>
          <cell r="M393">
            <v>107</v>
          </cell>
          <cell r="N393">
            <v>10</v>
          </cell>
          <cell r="O393">
            <v>0</v>
          </cell>
          <cell r="P393">
            <v>107.1</v>
          </cell>
          <cell r="Q393" t="str">
            <v>0803</v>
          </cell>
          <cell r="R393" t="str">
            <v>36000</v>
          </cell>
          <cell r="S393" t="str">
            <v>200212</v>
          </cell>
          <cell r="T393" t="str">
            <v>PY42</v>
          </cell>
          <cell r="U393">
            <v>615.4</v>
          </cell>
          <cell r="V393" t="str">
            <v>LDB</v>
          </cell>
          <cell r="W393">
            <v>0</v>
          </cell>
          <cell r="X393" t="str">
            <v>SHR</v>
          </cell>
          <cell r="Y393">
            <v>16</v>
          </cell>
          <cell r="Z393">
            <v>16</v>
          </cell>
          <cell r="AA393" t="str">
            <v>PYP</v>
          </cell>
          <cell r="AB393" t="str">
            <v xml:space="preserve"> 0000026</v>
          </cell>
          <cell r="AC393" t="str">
            <v>PYL</v>
          </cell>
          <cell r="AD393" t="str">
            <v>004367</v>
          </cell>
          <cell r="AE393" t="str">
            <v>EMP</v>
          </cell>
          <cell r="AF393" t="str">
            <v>23986</v>
          </cell>
          <cell r="AG393" t="str">
            <v>JUL</v>
          </cell>
          <cell r="AH393" t="str">
            <v xml:space="preserve"> 000.00</v>
          </cell>
          <cell r="AI393" t="str">
            <v>BCH</v>
          </cell>
          <cell r="AJ393" t="str">
            <v>500</v>
          </cell>
          <cell r="AK393" t="str">
            <v>CLS</v>
          </cell>
          <cell r="AL393" t="str">
            <v>R234</v>
          </cell>
          <cell r="AM393" t="str">
            <v>DTA</v>
          </cell>
          <cell r="AN393" t="str">
            <v xml:space="preserve"> 00000000000.00</v>
          </cell>
          <cell r="AO393" t="str">
            <v>DTH</v>
          </cell>
          <cell r="AP393" t="str">
            <v xml:space="preserve"> 00000000000.00</v>
          </cell>
          <cell r="AV393" t="str">
            <v>000000000</v>
          </cell>
          <cell r="AW393" t="str">
            <v>000</v>
          </cell>
          <cell r="AX393" t="str">
            <v>00</v>
          </cell>
          <cell r="AY393" t="str">
            <v>0</v>
          </cell>
          <cell r="AZ393" t="str">
            <v>FPL Fibernet</v>
          </cell>
        </row>
        <row r="394">
          <cell r="A394" t="str">
            <v>107100</v>
          </cell>
          <cell r="B394" t="str">
            <v>0312</v>
          </cell>
          <cell r="C394" t="str">
            <v>06600</v>
          </cell>
          <cell r="D394" t="str">
            <v>0FIBER</v>
          </cell>
          <cell r="E394" t="str">
            <v>312000</v>
          </cell>
          <cell r="F394" t="str">
            <v>0790</v>
          </cell>
          <cell r="G394" t="str">
            <v>65000</v>
          </cell>
          <cell r="H394" t="str">
            <v>A</v>
          </cell>
          <cell r="I394" t="str">
            <v>00000041</v>
          </cell>
          <cell r="J394">
            <v>63</v>
          </cell>
          <cell r="K394">
            <v>312</v>
          </cell>
          <cell r="L394">
            <v>6159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 t="str">
            <v>0790</v>
          </cell>
          <cell r="R394" t="str">
            <v>65000</v>
          </cell>
          <cell r="S394" t="str">
            <v>200212</v>
          </cell>
          <cell r="T394" t="str">
            <v>CA01</v>
          </cell>
          <cell r="U394">
            <v>-16258.11</v>
          </cell>
          <cell r="V394" t="str">
            <v>LDB</v>
          </cell>
          <cell r="W394">
            <v>0</v>
          </cell>
          <cell r="Y394">
            <v>0</v>
          </cell>
          <cell r="Z394">
            <v>0</v>
          </cell>
          <cell r="AA394" t="str">
            <v>BCH</v>
          </cell>
          <cell r="AB394" t="str">
            <v>0023</v>
          </cell>
          <cell r="AC394" t="str">
            <v>WKS</v>
          </cell>
          <cell r="AE394" t="str">
            <v>JV#</v>
          </cell>
          <cell r="AF394" t="str">
            <v>1232</v>
          </cell>
          <cell r="AG394" t="str">
            <v>FRN</v>
          </cell>
          <cell r="AH394" t="str">
            <v>6159</v>
          </cell>
          <cell r="AI394" t="str">
            <v>RP#</v>
          </cell>
          <cell r="AJ394" t="str">
            <v>000</v>
          </cell>
          <cell r="AK394" t="str">
            <v>CTL</v>
          </cell>
          <cell r="AM394" t="str">
            <v>RF#</v>
          </cell>
          <cell r="AU394" t="str">
            <v>TO PLACE IN SERVICE</v>
          </cell>
          <cell r="AZ394" t="str">
            <v>FPL Fibernet</v>
          </cell>
        </row>
        <row r="395">
          <cell r="A395" t="str">
            <v>107100</v>
          </cell>
          <cell r="B395" t="str">
            <v>0312</v>
          </cell>
          <cell r="C395" t="str">
            <v>06080</v>
          </cell>
          <cell r="D395" t="str">
            <v>0ELECT</v>
          </cell>
          <cell r="E395" t="str">
            <v>312000</v>
          </cell>
          <cell r="F395" t="str">
            <v>0790</v>
          </cell>
          <cell r="G395" t="str">
            <v>65000</v>
          </cell>
          <cell r="H395" t="str">
            <v>A</v>
          </cell>
          <cell r="I395" t="str">
            <v>00000041</v>
          </cell>
          <cell r="J395">
            <v>65</v>
          </cell>
          <cell r="K395">
            <v>312</v>
          </cell>
          <cell r="L395">
            <v>6160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 t="str">
            <v>0790</v>
          </cell>
          <cell r="R395" t="str">
            <v>65000</v>
          </cell>
          <cell r="S395" t="str">
            <v>200212</v>
          </cell>
          <cell r="T395" t="str">
            <v>CA01</v>
          </cell>
          <cell r="U395">
            <v>-8540.5499999999993</v>
          </cell>
          <cell r="V395" t="str">
            <v>LDB</v>
          </cell>
          <cell r="W395">
            <v>0</v>
          </cell>
          <cell r="Y395">
            <v>0</v>
          </cell>
          <cell r="Z395">
            <v>0</v>
          </cell>
          <cell r="AA395" t="str">
            <v>BCH</v>
          </cell>
          <cell r="AB395" t="str">
            <v>0023</v>
          </cell>
          <cell r="AC395" t="str">
            <v>WKS</v>
          </cell>
          <cell r="AE395" t="str">
            <v>JV#</v>
          </cell>
          <cell r="AF395" t="str">
            <v>1232</v>
          </cell>
          <cell r="AG395" t="str">
            <v>FRN</v>
          </cell>
          <cell r="AH395" t="str">
            <v>6160</v>
          </cell>
          <cell r="AI395" t="str">
            <v>RP#</v>
          </cell>
          <cell r="AJ395" t="str">
            <v>000</v>
          </cell>
          <cell r="AK395" t="str">
            <v>CTL</v>
          </cell>
          <cell r="AM395" t="str">
            <v>RF#</v>
          </cell>
          <cell r="AU395" t="str">
            <v>TO PLACE IN SERVICE</v>
          </cell>
          <cell r="AZ395" t="str">
            <v>FPL Fibernet</v>
          </cell>
        </row>
        <row r="396">
          <cell r="A396" t="str">
            <v>107100</v>
          </cell>
          <cell r="B396" t="str">
            <v>0312</v>
          </cell>
          <cell r="C396" t="str">
            <v>06075</v>
          </cell>
          <cell r="D396" t="str">
            <v>0ELECT</v>
          </cell>
          <cell r="E396" t="str">
            <v>312000</v>
          </cell>
          <cell r="F396" t="str">
            <v>0675</v>
          </cell>
          <cell r="G396" t="str">
            <v>52450</v>
          </cell>
          <cell r="H396" t="str">
            <v>A</v>
          </cell>
          <cell r="I396" t="str">
            <v>00000041</v>
          </cell>
          <cell r="J396">
            <v>65</v>
          </cell>
          <cell r="K396">
            <v>312</v>
          </cell>
          <cell r="L396">
            <v>6161</v>
          </cell>
          <cell r="M396">
            <v>398</v>
          </cell>
          <cell r="N396">
            <v>0</v>
          </cell>
          <cell r="O396">
            <v>1</v>
          </cell>
          <cell r="P396">
            <v>398.00099999999998</v>
          </cell>
          <cell r="Q396" t="str">
            <v>0675</v>
          </cell>
          <cell r="R396" t="str">
            <v>52450</v>
          </cell>
          <cell r="S396" t="str">
            <v>200212</v>
          </cell>
          <cell r="T396" t="str">
            <v>SA01</v>
          </cell>
          <cell r="U396">
            <v>254</v>
          </cell>
          <cell r="W396">
            <v>0</v>
          </cell>
          <cell r="Y396">
            <v>0</v>
          </cell>
          <cell r="Z396">
            <v>0</v>
          </cell>
          <cell r="AA396" t="str">
            <v>BCH</v>
          </cell>
          <cell r="AB396" t="str">
            <v>450002345</v>
          </cell>
          <cell r="AC396" t="str">
            <v>PO#</v>
          </cell>
          <cell r="AE396" t="str">
            <v>S/R</v>
          </cell>
          <cell r="AI396" t="str">
            <v>PYN</v>
          </cell>
          <cell r="AJ396" t="str">
            <v>INTERCONNX INC</v>
          </cell>
          <cell r="AK396" t="str">
            <v>VND</v>
          </cell>
          <cell r="AL396" t="str">
            <v>522070373</v>
          </cell>
          <cell r="AM396" t="str">
            <v>FAC</v>
          </cell>
          <cell r="AN396" t="str">
            <v>000</v>
          </cell>
          <cell r="AQ396" t="str">
            <v>NVD</v>
          </cell>
          <cell r="AR396" t="str">
            <v>2002-10-</v>
          </cell>
          <cell r="AU396" t="str">
            <v>4500098551          INTERCONNX INC      1900003304</v>
          </cell>
          <cell r="AV396" t="str">
            <v>WF-BATCH</v>
          </cell>
          <cell r="AW396" t="str">
            <v>000</v>
          </cell>
          <cell r="AX396" t="str">
            <v>00</v>
          </cell>
          <cell r="AY396" t="str">
            <v>0</v>
          </cell>
          <cell r="AZ396" t="str">
            <v>FPL Fibernet</v>
          </cell>
        </row>
        <row r="397">
          <cell r="A397" t="str">
            <v>107100</v>
          </cell>
          <cell r="B397" t="str">
            <v>0312</v>
          </cell>
          <cell r="C397" t="str">
            <v>06075</v>
          </cell>
          <cell r="D397" t="str">
            <v>0ELECT</v>
          </cell>
          <cell r="E397" t="str">
            <v>312000</v>
          </cell>
          <cell r="F397" t="str">
            <v>0790</v>
          </cell>
          <cell r="G397" t="str">
            <v>65000</v>
          </cell>
          <cell r="H397" t="str">
            <v>A</v>
          </cell>
          <cell r="I397" t="str">
            <v>00000041</v>
          </cell>
          <cell r="J397">
            <v>65</v>
          </cell>
          <cell r="K397">
            <v>312</v>
          </cell>
          <cell r="L397">
            <v>6161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0790</v>
          </cell>
          <cell r="R397" t="str">
            <v>65000</v>
          </cell>
          <cell r="S397" t="str">
            <v>200212</v>
          </cell>
          <cell r="T397" t="str">
            <v>CA01</v>
          </cell>
          <cell r="U397">
            <v>-177398</v>
          </cell>
          <cell r="V397" t="str">
            <v>LDB</v>
          </cell>
          <cell r="W397">
            <v>0</v>
          </cell>
          <cell r="Y397">
            <v>0</v>
          </cell>
          <cell r="Z397">
            <v>0</v>
          </cell>
          <cell r="AA397" t="str">
            <v>BCH</v>
          </cell>
          <cell r="AB397" t="str">
            <v>0003</v>
          </cell>
          <cell r="AC397" t="str">
            <v>WKS</v>
          </cell>
          <cell r="AE397" t="str">
            <v>JV#</v>
          </cell>
          <cell r="AF397" t="str">
            <v>1232</v>
          </cell>
          <cell r="AG397" t="str">
            <v>FRN</v>
          </cell>
          <cell r="AH397" t="str">
            <v>6161</v>
          </cell>
          <cell r="AI397" t="str">
            <v>RP#</v>
          </cell>
          <cell r="AJ397" t="str">
            <v>000</v>
          </cell>
          <cell r="AK397" t="str">
            <v>CTL</v>
          </cell>
          <cell r="AM397" t="str">
            <v>RF#</v>
          </cell>
          <cell r="AU397" t="str">
            <v>AC-REV ACCRUAL OF OCT 02 CAPITA</v>
          </cell>
          <cell r="AZ397" t="str">
            <v>FPL Fibernet</v>
          </cell>
        </row>
        <row r="398">
          <cell r="A398" t="str">
            <v>107100</v>
          </cell>
          <cell r="B398" t="str">
            <v>0312</v>
          </cell>
          <cell r="C398" t="str">
            <v>06075</v>
          </cell>
          <cell r="D398" t="str">
            <v>0FIBER</v>
          </cell>
          <cell r="E398" t="str">
            <v>312000</v>
          </cell>
          <cell r="F398" t="str">
            <v>0662</v>
          </cell>
          <cell r="G398" t="str">
            <v>51450</v>
          </cell>
          <cell r="H398" t="str">
            <v>A</v>
          </cell>
          <cell r="I398" t="str">
            <v>00000041</v>
          </cell>
          <cell r="J398">
            <v>63</v>
          </cell>
          <cell r="K398">
            <v>312</v>
          </cell>
          <cell r="L398">
            <v>6161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 t="str">
            <v>0662</v>
          </cell>
          <cell r="R398" t="str">
            <v>51450</v>
          </cell>
          <cell r="S398" t="str">
            <v>200212</v>
          </cell>
          <cell r="T398" t="str">
            <v>SA01</v>
          </cell>
          <cell r="U398">
            <v>79950</v>
          </cell>
          <cell r="W398">
            <v>0</v>
          </cell>
          <cell r="Y398">
            <v>0</v>
          </cell>
          <cell r="Z398">
            <v>1</v>
          </cell>
          <cell r="AA398" t="str">
            <v>BCH</v>
          </cell>
          <cell r="AB398" t="str">
            <v>450002354</v>
          </cell>
          <cell r="AC398" t="str">
            <v>PO#</v>
          </cell>
          <cell r="AD398" t="str">
            <v>4500073502</v>
          </cell>
          <cell r="AE398" t="str">
            <v>S/R</v>
          </cell>
          <cell r="AF398" t="str">
            <v>337</v>
          </cell>
          <cell r="AI398" t="str">
            <v>PYN</v>
          </cell>
          <cell r="AJ398" t="str">
            <v>NETWORK CONSTRUCTION CORP</v>
          </cell>
          <cell r="AK398" t="str">
            <v>VND</v>
          </cell>
          <cell r="AL398" t="str">
            <v>592565890</v>
          </cell>
          <cell r="AM398" t="str">
            <v>FAC</v>
          </cell>
          <cell r="AN398" t="str">
            <v>000</v>
          </cell>
          <cell r="AQ398" t="str">
            <v>NVD</v>
          </cell>
          <cell r="AR398" t="str">
            <v>2002-12-</v>
          </cell>
          <cell r="AU398" t="str">
            <v>APLLICATION# 4373-1 NETWORK CONSTRUCTION5000003647</v>
          </cell>
          <cell r="AV398" t="str">
            <v>WF-BATCH</v>
          </cell>
          <cell r="AW398" t="str">
            <v>000</v>
          </cell>
          <cell r="AX398" t="str">
            <v>00</v>
          </cell>
          <cell r="AY398" t="str">
            <v>0</v>
          </cell>
          <cell r="AZ398" t="str">
            <v>FPL Fibernet</v>
          </cell>
        </row>
        <row r="399">
          <cell r="A399" t="str">
            <v>107100</v>
          </cell>
          <cell r="B399" t="str">
            <v>0312</v>
          </cell>
          <cell r="C399" t="str">
            <v>06075</v>
          </cell>
          <cell r="D399" t="str">
            <v>0FIBER</v>
          </cell>
          <cell r="E399" t="str">
            <v>312000</v>
          </cell>
          <cell r="F399" t="str">
            <v>0790</v>
          </cell>
          <cell r="G399" t="str">
            <v>65000</v>
          </cell>
          <cell r="H399" t="str">
            <v>A</v>
          </cell>
          <cell r="I399" t="str">
            <v>00000041</v>
          </cell>
          <cell r="J399">
            <v>63</v>
          </cell>
          <cell r="K399">
            <v>312</v>
          </cell>
          <cell r="L399">
            <v>6161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0790</v>
          </cell>
          <cell r="R399" t="str">
            <v>65000</v>
          </cell>
          <cell r="S399" t="str">
            <v>200212</v>
          </cell>
          <cell r="T399" t="str">
            <v>CA01</v>
          </cell>
          <cell r="U399">
            <v>47050</v>
          </cell>
          <cell r="V399" t="str">
            <v>LDB</v>
          </cell>
          <cell r="W399">
            <v>0</v>
          </cell>
          <cell r="Y399">
            <v>0</v>
          </cell>
          <cell r="Z399">
            <v>0</v>
          </cell>
          <cell r="AA399" t="str">
            <v>BCH</v>
          </cell>
          <cell r="AB399" t="str">
            <v>0011</v>
          </cell>
          <cell r="AC399" t="str">
            <v>WKS</v>
          </cell>
          <cell r="AE399" t="str">
            <v>JV#</v>
          </cell>
          <cell r="AF399" t="str">
            <v>1232</v>
          </cell>
          <cell r="AG399" t="str">
            <v>FRN</v>
          </cell>
          <cell r="AH399" t="str">
            <v>6161</v>
          </cell>
          <cell r="AI399" t="str">
            <v>RP#</v>
          </cell>
          <cell r="AJ399" t="str">
            <v>000</v>
          </cell>
          <cell r="AK399" t="str">
            <v>CTL</v>
          </cell>
          <cell r="AM399" t="str">
            <v>RF#</v>
          </cell>
          <cell r="AU399" t="str">
            <v>ACCRUAL OF DEC 02 CAPITAL</v>
          </cell>
          <cell r="AZ399" t="str">
            <v>FPL Fibernet</v>
          </cell>
        </row>
        <row r="400">
          <cell r="A400" t="str">
            <v>107100</v>
          </cell>
          <cell r="B400" t="str">
            <v>0312</v>
          </cell>
          <cell r="C400" t="str">
            <v>06075</v>
          </cell>
          <cell r="D400" t="str">
            <v>0FIBER</v>
          </cell>
          <cell r="E400" t="str">
            <v>312000</v>
          </cell>
          <cell r="F400" t="str">
            <v>0803</v>
          </cell>
          <cell r="G400" t="str">
            <v>36000</v>
          </cell>
          <cell r="H400" t="str">
            <v>A</v>
          </cell>
          <cell r="I400" t="str">
            <v>00000041</v>
          </cell>
          <cell r="J400">
            <v>60</v>
          </cell>
          <cell r="K400">
            <v>312</v>
          </cell>
          <cell r="L400">
            <v>6161</v>
          </cell>
          <cell r="M400">
            <v>107</v>
          </cell>
          <cell r="N400">
            <v>10</v>
          </cell>
          <cell r="O400">
            <v>0</v>
          </cell>
          <cell r="P400">
            <v>107.1</v>
          </cell>
          <cell r="Q400" t="str">
            <v>0803</v>
          </cell>
          <cell r="R400" t="str">
            <v>36000</v>
          </cell>
          <cell r="S400" t="str">
            <v>200212</v>
          </cell>
          <cell r="T400" t="str">
            <v>PY42</v>
          </cell>
          <cell r="U400">
            <v>302.93</v>
          </cell>
          <cell r="V400" t="str">
            <v>LDB</v>
          </cell>
          <cell r="W400">
            <v>0</v>
          </cell>
          <cell r="X400" t="str">
            <v>SHR</v>
          </cell>
          <cell r="Y400">
            <v>6</v>
          </cell>
          <cell r="Z400">
            <v>6</v>
          </cell>
          <cell r="AA400" t="str">
            <v>PYP</v>
          </cell>
          <cell r="AB400" t="str">
            <v xml:space="preserve"> 0000026</v>
          </cell>
          <cell r="AC400" t="str">
            <v>PYL</v>
          </cell>
          <cell r="AD400" t="str">
            <v>004399</v>
          </cell>
          <cell r="AE400" t="str">
            <v>EMP</v>
          </cell>
          <cell r="AF400" t="str">
            <v>40663</v>
          </cell>
          <cell r="AG400" t="str">
            <v>JUL</v>
          </cell>
          <cell r="AH400" t="str">
            <v xml:space="preserve"> 000.00</v>
          </cell>
          <cell r="AI400" t="str">
            <v>BCH</v>
          </cell>
          <cell r="AJ400" t="str">
            <v>500</v>
          </cell>
          <cell r="AK400" t="str">
            <v>CLS</v>
          </cell>
          <cell r="AL400" t="str">
            <v>1RB8</v>
          </cell>
          <cell r="AM400" t="str">
            <v>DTA</v>
          </cell>
          <cell r="AN400" t="str">
            <v xml:space="preserve"> 00000000000.00</v>
          </cell>
          <cell r="AO400" t="str">
            <v>DTH</v>
          </cell>
          <cell r="AP400" t="str">
            <v xml:space="preserve"> 00000000000.00</v>
          </cell>
          <cell r="AV400" t="str">
            <v>000000000</v>
          </cell>
          <cell r="AW400" t="str">
            <v>000</v>
          </cell>
          <cell r="AX400" t="str">
            <v>00</v>
          </cell>
          <cell r="AY400" t="str">
            <v>0</v>
          </cell>
          <cell r="AZ400" t="str">
            <v>FPL Fibernet</v>
          </cell>
        </row>
        <row r="401">
          <cell r="A401" t="str">
            <v>107100</v>
          </cell>
          <cell r="B401" t="str">
            <v>0312</v>
          </cell>
          <cell r="C401" t="str">
            <v>06075</v>
          </cell>
          <cell r="D401" t="str">
            <v>0FIBER</v>
          </cell>
          <cell r="E401" t="str">
            <v>312000</v>
          </cell>
          <cell r="F401" t="str">
            <v>0803</v>
          </cell>
          <cell r="G401" t="str">
            <v>36000</v>
          </cell>
          <cell r="H401" t="str">
            <v>A</v>
          </cell>
          <cell r="I401" t="str">
            <v>00000041</v>
          </cell>
          <cell r="J401">
            <v>60</v>
          </cell>
          <cell r="K401">
            <v>312</v>
          </cell>
          <cell r="L401">
            <v>6161</v>
          </cell>
          <cell r="M401">
            <v>107</v>
          </cell>
          <cell r="N401">
            <v>10</v>
          </cell>
          <cell r="O401">
            <v>0</v>
          </cell>
          <cell r="P401">
            <v>107.1</v>
          </cell>
          <cell r="Q401" t="str">
            <v>0803</v>
          </cell>
          <cell r="R401" t="str">
            <v>36000</v>
          </cell>
          <cell r="S401" t="str">
            <v>200212</v>
          </cell>
          <cell r="T401" t="str">
            <v>PY42</v>
          </cell>
          <cell r="U401">
            <v>403.9</v>
          </cell>
          <cell r="V401" t="str">
            <v>LDB</v>
          </cell>
          <cell r="W401">
            <v>0</v>
          </cell>
          <cell r="X401" t="str">
            <v>SHR</v>
          </cell>
          <cell r="Y401">
            <v>8</v>
          </cell>
          <cell r="Z401">
            <v>8</v>
          </cell>
          <cell r="AA401" t="str">
            <v>PYP</v>
          </cell>
          <cell r="AB401" t="str">
            <v xml:space="preserve"> 0000001</v>
          </cell>
          <cell r="AC401" t="str">
            <v>PYL</v>
          </cell>
          <cell r="AD401" t="str">
            <v>004399</v>
          </cell>
          <cell r="AE401" t="str">
            <v>EMP</v>
          </cell>
          <cell r="AF401" t="str">
            <v>40663</v>
          </cell>
          <cell r="AG401" t="str">
            <v>JUL</v>
          </cell>
          <cell r="AH401" t="str">
            <v xml:space="preserve"> 000.00</v>
          </cell>
          <cell r="AI401" t="str">
            <v>BCH</v>
          </cell>
          <cell r="AJ401" t="str">
            <v>500</v>
          </cell>
          <cell r="AK401" t="str">
            <v>CLS</v>
          </cell>
          <cell r="AL401" t="str">
            <v>1RB8</v>
          </cell>
          <cell r="AM401" t="str">
            <v>DTA</v>
          </cell>
          <cell r="AN401" t="str">
            <v xml:space="preserve"> 00000000000.00</v>
          </cell>
          <cell r="AO401" t="str">
            <v>DTH</v>
          </cell>
          <cell r="AP401" t="str">
            <v xml:space="preserve"> 00000000000.00</v>
          </cell>
          <cell r="AV401" t="str">
            <v>000000000</v>
          </cell>
          <cell r="AW401" t="str">
            <v>000</v>
          </cell>
          <cell r="AX401" t="str">
            <v>00</v>
          </cell>
          <cell r="AY401" t="str">
            <v>0</v>
          </cell>
          <cell r="AZ401" t="str">
            <v>FPL Fibernet</v>
          </cell>
        </row>
        <row r="402">
          <cell r="A402" t="str">
            <v>107100</v>
          </cell>
          <cell r="B402" t="str">
            <v>0312</v>
          </cell>
          <cell r="C402" t="str">
            <v>06080</v>
          </cell>
          <cell r="D402" t="str">
            <v>0FIBER</v>
          </cell>
          <cell r="E402" t="str">
            <v>312000</v>
          </cell>
          <cell r="F402" t="str">
            <v>0803</v>
          </cell>
          <cell r="G402" t="str">
            <v>36000</v>
          </cell>
          <cell r="H402" t="str">
            <v>A</v>
          </cell>
          <cell r="I402" t="str">
            <v>00000041</v>
          </cell>
          <cell r="J402">
            <v>60</v>
          </cell>
          <cell r="K402">
            <v>312</v>
          </cell>
          <cell r="L402">
            <v>6162</v>
          </cell>
          <cell r="M402">
            <v>107</v>
          </cell>
          <cell r="N402">
            <v>10</v>
          </cell>
          <cell r="O402">
            <v>0</v>
          </cell>
          <cell r="P402">
            <v>107.1</v>
          </cell>
          <cell r="Q402" t="str">
            <v>0803</v>
          </cell>
          <cell r="R402" t="str">
            <v>36000</v>
          </cell>
          <cell r="S402" t="str">
            <v>200212</v>
          </cell>
          <cell r="T402" t="str">
            <v>PY42</v>
          </cell>
          <cell r="U402">
            <v>115.2</v>
          </cell>
          <cell r="V402" t="str">
            <v>LDB</v>
          </cell>
          <cell r="W402">
            <v>0</v>
          </cell>
          <cell r="X402" t="str">
            <v>SHR</v>
          </cell>
          <cell r="Y402">
            <v>4</v>
          </cell>
          <cell r="Z402">
            <v>4</v>
          </cell>
          <cell r="AA402" t="str">
            <v>PYP</v>
          </cell>
          <cell r="AB402" t="str">
            <v xml:space="preserve"> 0000025</v>
          </cell>
          <cell r="AC402" t="str">
            <v>PYL</v>
          </cell>
          <cell r="AD402" t="str">
            <v>004385</v>
          </cell>
          <cell r="AE402" t="str">
            <v>EMP</v>
          </cell>
          <cell r="AF402" t="str">
            <v>01612</v>
          </cell>
          <cell r="AG402" t="str">
            <v>JUL</v>
          </cell>
          <cell r="AH402" t="str">
            <v xml:space="preserve"> 000.00</v>
          </cell>
          <cell r="AI402" t="str">
            <v>BCH</v>
          </cell>
          <cell r="AJ402" t="str">
            <v>500</v>
          </cell>
          <cell r="AK402" t="str">
            <v>CLS</v>
          </cell>
          <cell r="AL402" t="str">
            <v>R433</v>
          </cell>
          <cell r="AM402" t="str">
            <v>DTA</v>
          </cell>
          <cell r="AN402" t="str">
            <v xml:space="preserve"> 00000000000.00</v>
          </cell>
          <cell r="AO402" t="str">
            <v>DTH</v>
          </cell>
          <cell r="AP402" t="str">
            <v xml:space="preserve"> 00000000000.00</v>
          </cell>
          <cell r="AV402" t="str">
            <v>000000000</v>
          </cell>
          <cell r="AW402" t="str">
            <v>000</v>
          </cell>
          <cell r="AX402" t="str">
            <v>00</v>
          </cell>
          <cell r="AY402" t="str">
            <v>0</v>
          </cell>
          <cell r="AZ402" t="str">
            <v>FPL Fibernet</v>
          </cell>
        </row>
        <row r="403">
          <cell r="A403" t="str">
            <v>107100</v>
          </cell>
          <cell r="B403" t="str">
            <v>0312</v>
          </cell>
          <cell r="C403" t="str">
            <v>06080</v>
          </cell>
          <cell r="D403" t="str">
            <v>0FIBER</v>
          </cell>
          <cell r="E403" t="str">
            <v>312000</v>
          </cell>
          <cell r="F403" t="str">
            <v>0803</v>
          </cell>
          <cell r="G403" t="str">
            <v>36000</v>
          </cell>
          <cell r="H403" t="str">
            <v>A</v>
          </cell>
          <cell r="I403" t="str">
            <v>00000041</v>
          </cell>
          <cell r="J403">
            <v>60</v>
          </cell>
          <cell r="K403">
            <v>312</v>
          </cell>
          <cell r="L403">
            <v>6162</v>
          </cell>
          <cell r="M403">
            <v>107</v>
          </cell>
          <cell r="N403">
            <v>10</v>
          </cell>
          <cell r="O403">
            <v>0</v>
          </cell>
          <cell r="P403">
            <v>107.1</v>
          </cell>
          <cell r="Q403" t="str">
            <v>0803</v>
          </cell>
          <cell r="R403" t="str">
            <v>36000</v>
          </cell>
          <cell r="S403" t="str">
            <v>200212</v>
          </cell>
          <cell r="T403" t="str">
            <v>PY42</v>
          </cell>
          <cell r="U403">
            <v>146.15</v>
          </cell>
          <cell r="V403" t="str">
            <v>LDB</v>
          </cell>
          <cell r="W403">
            <v>0</v>
          </cell>
          <cell r="X403" t="str">
            <v>SHR</v>
          </cell>
          <cell r="Y403">
            <v>4</v>
          </cell>
          <cell r="Z403">
            <v>4</v>
          </cell>
          <cell r="AA403" t="str">
            <v>PYP</v>
          </cell>
          <cell r="AB403" t="str">
            <v xml:space="preserve"> 0000025</v>
          </cell>
          <cell r="AC403" t="str">
            <v>PYL</v>
          </cell>
          <cell r="AD403" t="str">
            <v>004382</v>
          </cell>
          <cell r="AE403" t="str">
            <v>EMP</v>
          </cell>
          <cell r="AF403" t="str">
            <v>90017</v>
          </cell>
          <cell r="AG403" t="str">
            <v>JUL</v>
          </cell>
          <cell r="AH403" t="str">
            <v xml:space="preserve"> 000.00</v>
          </cell>
          <cell r="AI403" t="str">
            <v>BCH</v>
          </cell>
          <cell r="AJ403" t="str">
            <v>500</v>
          </cell>
          <cell r="AK403" t="str">
            <v>CLS</v>
          </cell>
          <cell r="AL403" t="str">
            <v>R449</v>
          </cell>
          <cell r="AM403" t="str">
            <v>DTA</v>
          </cell>
          <cell r="AN403" t="str">
            <v xml:space="preserve"> 00000000000.00</v>
          </cell>
          <cell r="AO403" t="str">
            <v>DTH</v>
          </cell>
          <cell r="AP403" t="str">
            <v xml:space="preserve"> 00000000000.00</v>
          </cell>
          <cell r="AV403" t="str">
            <v>000000000</v>
          </cell>
          <cell r="AW403" t="str">
            <v>000</v>
          </cell>
          <cell r="AX403" t="str">
            <v>00</v>
          </cell>
          <cell r="AY403" t="str">
            <v>0</v>
          </cell>
          <cell r="AZ403" t="str">
            <v>FPL Fibernet</v>
          </cell>
        </row>
        <row r="404">
          <cell r="A404" t="str">
            <v>107100</v>
          </cell>
          <cell r="B404" t="str">
            <v>0312</v>
          </cell>
          <cell r="C404" t="str">
            <v>06080</v>
          </cell>
          <cell r="D404" t="str">
            <v>0FIBER</v>
          </cell>
          <cell r="E404" t="str">
            <v>312000</v>
          </cell>
          <cell r="F404" t="str">
            <v>0803</v>
          </cell>
          <cell r="G404" t="str">
            <v>36000</v>
          </cell>
          <cell r="H404" t="str">
            <v>A</v>
          </cell>
          <cell r="I404" t="str">
            <v>00000041</v>
          </cell>
          <cell r="J404">
            <v>60</v>
          </cell>
          <cell r="K404">
            <v>312</v>
          </cell>
          <cell r="L404">
            <v>6162</v>
          </cell>
          <cell r="M404">
            <v>107</v>
          </cell>
          <cell r="N404">
            <v>10</v>
          </cell>
          <cell r="O404">
            <v>0</v>
          </cell>
          <cell r="P404">
            <v>107.1</v>
          </cell>
          <cell r="Q404" t="str">
            <v>0803</v>
          </cell>
          <cell r="R404" t="str">
            <v>36000</v>
          </cell>
          <cell r="S404" t="str">
            <v>200212</v>
          </cell>
          <cell r="T404" t="str">
            <v>PY42</v>
          </cell>
          <cell r="U404">
            <v>365.38</v>
          </cell>
          <cell r="V404" t="str">
            <v>LDB</v>
          </cell>
          <cell r="W404">
            <v>0</v>
          </cell>
          <cell r="X404" t="str">
            <v>SHR</v>
          </cell>
          <cell r="Y404">
            <v>10</v>
          </cell>
          <cell r="Z404">
            <v>10</v>
          </cell>
          <cell r="AA404" t="str">
            <v>PYP</v>
          </cell>
          <cell r="AB404" t="str">
            <v xml:space="preserve"> 0000026</v>
          </cell>
          <cell r="AC404" t="str">
            <v>PYL</v>
          </cell>
          <cell r="AD404" t="str">
            <v>004382</v>
          </cell>
          <cell r="AE404" t="str">
            <v>EMP</v>
          </cell>
          <cell r="AF404" t="str">
            <v>90017</v>
          </cell>
          <cell r="AG404" t="str">
            <v>JUL</v>
          </cell>
          <cell r="AH404" t="str">
            <v xml:space="preserve"> 000.00</v>
          </cell>
          <cell r="AI404" t="str">
            <v>BCH</v>
          </cell>
          <cell r="AJ404" t="str">
            <v>500</v>
          </cell>
          <cell r="AK404" t="str">
            <v>CLS</v>
          </cell>
          <cell r="AL404" t="str">
            <v>R449</v>
          </cell>
          <cell r="AM404" t="str">
            <v>DTA</v>
          </cell>
          <cell r="AN404" t="str">
            <v xml:space="preserve"> 00000000000.00</v>
          </cell>
          <cell r="AO404" t="str">
            <v>DTH</v>
          </cell>
          <cell r="AP404" t="str">
            <v xml:space="preserve"> 00000000000.00</v>
          </cell>
          <cell r="AV404" t="str">
            <v>000000000</v>
          </cell>
          <cell r="AW404" t="str">
            <v>000</v>
          </cell>
          <cell r="AX404" t="str">
            <v>00</v>
          </cell>
          <cell r="AY404" t="str">
            <v>0</v>
          </cell>
          <cell r="AZ404" t="str">
            <v>FPL Fibernet</v>
          </cell>
        </row>
        <row r="405">
          <cell r="A405" t="str">
            <v>107100</v>
          </cell>
          <cell r="B405" t="str">
            <v>0314</v>
          </cell>
          <cell r="C405" t="str">
            <v>06080</v>
          </cell>
          <cell r="D405" t="str">
            <v>0ELECT</v>
          </cell>
          <cell r="E405" t="str">
            <v>314000</v>
          </cell>
          <cell r="F405" t="str">
            <v>0812</v>
          </cell>
          <cell r="G405" t="str">
            <v>51450</v>
          </cell>
          <cell r="H405" t="str">
            <v>A</v>
          </cell>
          <cell r="I405" t="str">
            <v>00000041</v>
          </cell>
          <cell r="J405">
            <v>67</v>
          </cell>
          <cell r="K405">
            <v>314</v>
          </cell>
          <cell r="L405">
            <v>6162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0812</v>
          </cell>
          <cell r="R405" t="str">
            <v>51450</v>
          </cell>
          <cell r="S405" t="str">
            <v>200212</v>
          </cell>
          <cell r="T405" t="str">
            <v>SA01</v>
          </cell>
          <cell r="U405">
            <v>570.16999999999996</v>
          </cell>
          <cell r="W405">
            <v>0</v>
          </cell>
          <cell r="Y405">
            <v>0</v>
          </cell>
          <cell r="Z405">
            <v>1</v>
          </cell>
          <cell r="AA405" t="str">
            <v>BCH</v>
          </cell>
          <cell r="AB405" t="str">
            <v>450002339</v>
          </cell>
          <cell r="AC405" t="str">
            <v>PO#</v>
          </cell>
          <cell r="AD405" t="str">
            <v>4500021286</v>
          </cell>
          <cell r="AE405" t="str">
            <v>S/R</v>
          </cell>
          <cell r="AF405" t="str">
            <v>NET</v>
          </cell>
          <cell r="AI405" t="str">
            <v>PYN</v>
          </cell>
          <cell r="AJ405" t="str">
            <v>BELLSOUTH TELECOMMUNICATI</v>
          </cell>
          <cell r="AK405" t="str">
            <v>VND</v>
          </cell>
          <cell r="AL405" t="str">
            <v>580436120</v>
          </cell>
          <cell r="AM405" t="str">
            <v>FAC</v>
          </cell>
          <cell r="AN405" t="str">
            <v>000</v>
          </cell>
          <cell r="AQ405" t="str">
            <v>NVD</v>
          </cell>
          <cell r="AR405" t="str">
            <v>2002-12-</v>
          </cell>
          <cell r="AU405" t="str">
            <v>305 C01-0109 109    BELLSOUTH TELECOMMUN5000003505</v>
          </cell>
          <cell r="AV405" t="str">
            <v>WF-BATCH</v>
          </cell>
          <cell r="AW405" t="str">
            <v>000</v>
          </cell>
          <cell r="AX405" t="str">
            <v>00</v>
          </cell>
          <cell r="AY405" t="str">
            <v>0</v>
          </cell>
          <cell r="AZ405" t="str">
            <v>FPL Fibernet</v>
          </cell>
        </row>
        <row r="406">
          <cell r="A406" t="str">
            <v>107100</v>
          </cell>
          <cell r="B406" t="str">
            <v>0312</v>
          </cell>
          <cell r="C406" t="str">
            <v>06080</v>
          </cell>
          <cell r="D406" t="str">
            <v>0ELECT</v>
          </cell>
          <cell r="E406" t="str">
            <v>312000</v>
          </cell>
          <cell r="F406" t="str">
            <v>0675</v>
          </cell>
          <cell r="G406" t="str">
            <v>52450</v>
          </cell>
          <cell r="H406" t="str">
            <v>A</v>
          </cell>
          <cell r="I406" t="str">
            <v>00000041</v>
          </cell>
          <cell r="J406">
            <v>65</v>
          </cell>
          <cell r="K406">
            <v>312</v>
          </cell>
          <cell r="L406">
            <v>6163</v>
          </cell>
          <cell r="M406">
            <v>398</v>
          </cell>
          <cell r="N406">
            <v>0</v>
          </cell>
          <cell r="O406">
            <v>1</v>
          </cell>
          <cell r="P406">
            <v>398.00099999999998</v>
          </cell>
          <cell r="Q406" t="str">
            <v>0675</v>
          </cell>
          <cell r="R406" t="str">
            <v>52450</v>
          </cell>
          <cell r="S406" t="str">
            <v>200212</v>
          </cell>
          <cell r="T406" t="str">
            <v>SA01</v>
          </cell>
          <cell r="U406">
            <v>7.75</v>
          </cell>
          <cell r="W406">
            <v>0</v>
          </cell>
          <cell r="Y406">
            <v>0</v>
          </cell>
          <cell r="Z406">
            <v>0</v>
          </cell>
          <cell r="AA406" t="str">
            <v>BCH</v>
          </cell>
          <cell r="AB406" t="str">
            <v>450002345</v>
          </cell>
          <cell r="AC406" t="str">
            <v>PO#</v>
          </cell>
          <cell r="AE406" t="str">
            <v>S/R</v>
          </cell>
          <cell r="AI406" t="str">
            <v>PYN</v>
          </cell>
          <cell r="AJ406" t="str">
            <v>INTERCONNX INC</v>
          </cell>
          <cell r="AK406" t="str">
            <v>VND</v>
          </cell>
          <cell r="AL406" t="str">
            <v>522070373</v>
          </cell>
          <cell r="AM406" t="str">
            <v>FAC</v>
          </cell>
          <cell r="AN406" t="str">
            <v>000</v>
          </cell>
          <cell r="AQ406" t="str">
            <v>NVD</v>
          </cell>
          <cell r="AR406" t="str">
            <v>2002-10-</v>
          </cell>
          <cell r="AU406" t="str">
            <v>4500102309          INTERCONNX INC      1900003304</v>
          </cell>
          <cell r="AV406" t="str">
            <v>WF-BATCH</v>
          </cell>
          <cell r="AW406" t="str">
            <v>000</v>
          </cell>
          <cell r="AX406" t="str">
            <v>00</v>
          </cell>
          <cell r="AY406" t="str">
            <v>0</v>
          </cell>
          <cell r="AZ406" t="str">
            <v>FPL Fibernet</v>
          </cell>
        </row>
        <row r="407">
          <cell r="A407" t="str">
            <v>107100</v>
          </cell>
          <cell r="B407" t="str">
            <v>0312</v>
          </cell>
          <cell r="C407" t="str">
            <v>06080</v>
          </cell>
          <cell r="D407" t="str">
            <v>0FIBER</v>
          </cell>
          <cell r="E407" t="str">
            <v>312000</v>
          </cell>
          <cell r="F407" t="str">
            <v>0803</v>
          </cell>
          <cell r="G407" t="str">
            <v>36000</v>
          </cell>
          <cell r="H407" t="str">
            <v>A</v>
          </cell>
          <cell r="I407" t="str">
            <v>00000041</v>
          </cell>
          <cell r="J407">
            <v>60</v>
          </cell>
          <cell r="K407">
            <v>312</v>
          </cell>
          <cell r="L407">
            <v>6163</v>
          </cell>
          <cell r="M407">
            <v>107</v>
          </cell>
          <cell r="N407">
            <v>10</v>
          </cell>
          <cell r="O407">
            <v>0</v>
          </cell>
          <cell r="P407">
            <v>107.1</v>
          </cell>
          <cell r="Q407" t="str">
            <v>0803</v>
          </cell>
          <cell r="R407" t="str">
            <v>36000</v>
          </cell>
          <cell r="S407" t="str">
            <v>200212</v>
          </cell>
          <cell r="T407" t="str">
            <v>PY42</v>
          </cell>
          <cell r="U407">
            <v>208.43</v>
          </cell>
          <cell r="V407" t="str">
            <v>LDB</v>
          </cell>
          <cell r="W407">
            <v>0</v>
          </cell>
          <cell r="X407" t="str">
            <v>SHR</v>
          </cell>
          <cell r="Y407">
            <v>6</v>
          </cell>
          <cell r="Z407">
            <v>6</v>
          </cell>
          <cell r="AA407" t="str">
            <v>PYP</v>
          </cell>
          <cell r="AB407" t="str">
            <v xml:space="preserve"> 0000001</v>
          </cell>
          <cell r="AC407" t="str">
            <v>PYL</v>
          </cell>
          <cell r="AD407" t="str">
            <v>004399</v>
          </cell>
          <cell r="AE407" t="str">
            <v>EMP</v>
          </cell>
          <cell r="AF407" t="str">
            <v>27026</v>
          </cell>
          <cell r="AG407" t="str">
            <v>JUL</v>
          </cell>
          <cell r="AH407" t="str">
            <v xml:space="preserve"> 000.00</v>
          </cell>
          <cell r="AI407" t="str">
            <v>BCH</v>
          </cell>
          <cell r="AJ407" t="str">
            <v>500</v>
          </cell>
          <cell r="AK407" t="str">
            <v>CLS</v>
          </cell>
          <cell r="AL407" t="str">
            <v>R445</v>
          </cell>
          <cell r="AM407" t="str">
            <v>DTA</v>
          </cell>
          <cell r="AN407" t="str">
            <v xml:space="preserve"> 00000000000.00</v>
          </cell>
          <cell r="AO407" t="str">
            <v>DTH</v>
          </cell>
          <cell r="AP407" t="str">
            <v xml:space="preserve"> 00000000000.00</v>
          </cell>
          <cell r="AV407" t="str">
            <v>000000000</v>
          </cell>
          <cell r="AW407" t="str">
            <v>000</v>
          </cell>
          <cell r="AX407" t="str">
            <v>00</v>
          </cell>
          <cell r="AY407" t="str">
            <v>0</v>
          </cell>
          <cell r="AZ407" t="str">
            <v>FPL Fibernet</v>
          </cell>
        </row>
        <row r="408">
          <cell r="A408" t="str">
            <v>107100</v>
          </cell>
          <cell r="B408" t="str">
            <v>0312</v>
          </cell>
          <cell r="C408" t="str">
            <v>06080</v>
          </cell>
          <cell r="D408" t="str">
            <v>0FIBER</v>
          </cell>
          <cell r="E408" t="str">
            <v>312000</v>
          </cell>
          <cell r="F408" t="str">
            <v>0803</v>
          </cell>
          <cell r="G408" t="str">
            <v>36000</v>
          </cell>
          <cell r="H408" t="str">
            <v>A</v>
          </cell>
          <cell r="I408" t="str">
            <v>00000041</v>
          </cell>
          <cell r="J408">
            <v>60</v>
          </cell>
          <cell r="K408">
            <v>312</v>
          </cell>
          <cell r="L408">
            <v>6163</v>
          </cell>
          <cell r="M408">
            <v>107</v>
          </cell>
          <cell r="N408">
            <v>10</v>
          </cell>
          <cell r="O408">
            <v>0</v>
          </cell>
          <cell r="P408">
            <v>107.1</v>
          </cell>
          <cell r="Q408" t="str">
            <v>0803</v>
          </cell>
          <cell r="R408" t="str">
            <v>36000</v>
          </cell>
          <cell r="S408" t="str">
            <v>200212</v>
          </cell>
          <cell r="T408" t="str">
            <v>PY42</v>
          </cell>
          <cell r="U408">
            <v>285.8</v>
          </cell>
          <cell r="V408" t="str">
            <v>LDB</v>
          </cell>
          <cell r="W408">
            <v>0</v>
          </cell>
          <cell r="X408" t="str">
            <v>SHR</v>
          </cell>
          <cell r="Y408">
            <v>8</v>
          </cell>
          <cell r="Z408">
            <v>8</v>
          </cell>
          <cell r="AA408" t="str">
            <v>PYP</v>
          </cell>
          <cell r="AB408" t="str">
            <v xml:space="preserve"> 0000026</v>
          </cell>
          <cell r="AC408" t="str">
            <v>PYL</v>
          </cell>
          <cell r="AD408" t="str">
            <v>004366</v>
          </cell>
          <cell r="AE408" t="str">
            <v>EMP</v>
          </cell>
          <cell r="AF408" t="str">
            <v>97355</v>
          </cell>
          <cell r="AG408" t="str">
            <v>JUL</v>
          </cell>
          <cell r="AH408" t="str">
            <v xml:space="preserve"> 000.00</v>
          </cell>
          <cell r="AI408" t="str">
            <v>BCH</v>
          </cell>
          <cell r="AJ408" t="str">
            <v>500</v>
          </cell>
          <cell r="AK408" t="str">
            <v>CLS</v>
          </cell>
          <cell r="AL408" t="str">
            <v>R431</v>
          </cell>
          <cell r="AM408" t="str">
            <v>DTA</v>
          </cell>
          <cell r="AN408" t="str">
            <v xml:space="preserve"> 00000000000.00</v>
          </cell>
          <cell r="AO408" t="str">
            <v>DTH</v>
          </cell>
          <cell r="AP408" t="str">
            <v xml:space="preserve"> 00000000000.00</v>
          </cell>
          <cell r="AV408" t="str">
            <v>000000000</v>
          </cell>
          <cell r="AW408" t="str">
            <v>000</v>
          </cell>
          <cell r="AX408" t="str">
            <v>00</v>
          </cell>
          <cell r="AY408" t="str">
            <v>0</v>
          </cell>
          <cell r="AZ408" t="str">
            <v>FPL Fibernet</v>
          </cell>
        </row>
        <row r="409">
          <cell r="A409" t="str">
            <v>107100</v>
          </cell>
          <cell r="B409" t="str">
            <v>0312</v>
          </cell>
          <cell r="C409" t="str">
            <v>06080</v>
          </cell>
          <cell r="D409" t="str">
            <v>0FIBER</v>
          </cell>
          <cell r="E409" t="str">
            <v>312000</v>
          </cell>
          <cell r="F409" t="str">
            <v>0662</v>
          </cell>
          <cell r="G409" t="str">
            <v>65000</v>
          </cell>
          <cell r="H409" t="str">
            <v>A</v>
          </cell>
          <cell r="I409" t="str">
            <v>00000041</v>
          </cell>
          <cell r="J409">
            <v>63</v>
          </cell>
          <cell r="K409">
            <v>312</v>
          </cell>
          <cell r="L409">
            <v>6164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 t="str">
            <v>0662</v>
          </cell>
          <cell r="R409" t="str">
            <v>65000</v>
          </cell>
          <cell r="S409" t="str">
            <v>200212</v>
          </cell>
          <cell r="T409" t="str">
            <v>CA01</v>
          </cell>
          <cell r="U409">
            <v>1268.8</v>
          </cell>
          <cell r="V409" t="str">
            <v>LDB</v>
          </cell>
          <cell r="W409">
            <v>0</v>
          </cell>
          <cell r="Y409">
            <v>0</v>
          </cell>
          <cell r="Z409">
            <v>0</v>
          </cell>
          <cell r="AA409" t="str">
            <v>BCH</v>
          </cell>
          <cell r="AB409" t="str">
            <v>0029</v>
          </cell>
          <cell r="AC409" t="str">
            <v>WKS</v>
          </cell>
          <cell r="AE409" t="str">
            <v>JV#</v>
          </cell>
          <cell r="AF409" t="str">
            <v>1232</v>
          </cell>
          <cell r="AG409" t="str">
            <v>FRN</v>
          </cell>
          <cell r="AH409" t="str">
            <v>6164</v>
          </cell>
          <cell r="AI409" t="str">
            <v>RP#</v>
          </cell>
          <cell r="AJ409" t="str">
            <v>000</v>
          </cell>
          <cell r="AK409" t="str">
            <v>CTL</v>
          </cell>
          <cell r="AM409" t="str">
            <v>RF#</v>
          </cell>
          <cell r="AU409" t="str">
            <v>ACCR WD COMM UNPAID INV</v>
          </cell>
          <cell r="AZ409" t="str">
            <v>FPL Fibernet</v>
          </cell>
        </row>
        <row r="410">
          <cell r="A410" t="str">
            <v>107100</v>
          </cell>
          <cell r="B410" t="str">
            <v>0312</v>
          </cell>
          <cell r="C410" t="str">
            <v>06080</v>
          </cell>
          <cell r="D410" t="str">
            <v>0FIBER</v>
          </cell>
          <cell r="E410" t="str">
            <v>312000</v>
          </cell>
          <cell r="F410" t="str">
            <v>0662</v>
          </cell>
          <cell r="G410" t="str">
            <v>65000</v>
          </cell>
          <cell r="H410" t="str">
            <v>A</v>
          </cell>
          <cell r="I410" t="str">
            <v>00000041</v>
          </cell>
          <cell r="J410">
            <v>63</v>
          </cell>
          <cell r="K410">
            <v>312</v>
          </cell>
          <cell r="L410">
            <v>6164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 t="str">
            <v>0662</v>
          </cell>
          <cell r="R410" t="str">
            <v>65000</v>
          </cell>
          <cell r="S410" t="str">
            <v>200212</v>
          </cell>
          <cell r="T410" t="str">
            <v>CA01</v>
          </cell>
          <cell r="U410">
            <v>1268.8</v>
          </cell>
          <cell r="V410" t="str">
            <v>LDB</v>
          </cell>
          <cell r="W410">
            <v>0</v>
          </cell>
          <cell r="Y410">
            <v>0</v>
          </cell>
          <cell r="Z410">
            <v>0</v>
          </cell>
          <cell r="AA410" t="str">
            <v>BCH</v>
          </cell>
          <cell r="AB410" t="str">
            <v>0033</v>
          </cell>
          <cell r="AC410" t="str">
            <v>WKS</v>
          </cell>
          <cell r="AE410" t="str">
            <v>JV#</v>
          </cell>
          <cell r="AF410" t="str">
            <v>1232</v>
          </cell>
          <cell r="AG410" t="str">
            <v>FRN</v>
          </cell>
          <cell r="AH410" t="str">
            <v>6164</v>
          </cell>
          <cell r="AI410" t="str">
            <v>RP#</v>
          </cell>
          <cell r="AJ410" t="str">
            <v>000</v>
          </cell>
          <cell r="AK410" t="str">
            <v>CTL</v>
          </cell>
          <cell r="AM410" t="str">
            <v>RF#</v>
          </cell>
          <cell r="AU410" t="str">
            <v>ACCR WD COMM UNPAID INV</v>
          </cell>
          <cell r="AZ410" t="str">
            <v>FPL Fibernet</v>
          </cell>
        </row>
        <row r="411">
          <cell r="A411" t="str">
            <v>107100</v>
          </cell>
          <cell r="B411" t="str">
            <v>0312</v>
          </cell>
          <cell r="C411" t="str">
            <v>06080</v>
          </cell>
          <cell r="D411" t="str">
            <v>0FIBER</v>
          </cell>
          <cell r="E411" t="str">
            <v>312000</v>
          </cell>
          <cell r="F411" t="str">
            <v>0662</v>
          </cell>
          <cell r="G411" t="str">
            <v>65000</v>
          </cell>
          <cell r="H411" t="str">
            <v>A</v>
          </cell>
          <cell r="I411" t="str">
            <v>00000041</v>
          </cell>
          <cell r="J411">
            <v>63</v>
          </cell>
          <cell r="K411">
            <v>312</v>
          </cell>
          <cell r="L411">
            <v>6164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 t="str">
            <v>0662</v>
          </cell>
          <cell r="R411" t="str">
            <v>65000</v>
          </cell>
          <cell r="S411" t="str">
            <v>200212</v>
          </cell>
          <cell r="T411" t="str">
            <v>CA01</v>
          </cell>
          <cell r="U411">
            <v>-1268.8</v>
          </cell>
          <cell r="V411" t="str">
            <v>LDB</v>
          </cell>
          <cell r="W411">
            <v>0</v>
          </cell>
          <cell r="Y411">
            <v>0</v>
          </cell>
          <cell r="Z411">
            <v>0</v>
          </cell>
          <cell r="AA411" t="str">
            <v>BCH</v>
          </cell>
          <cell r="AB411" t="str">
            <v>0034</v>
          </cell>
          <cell r="AC411" t="str">
            <v>WKS</v>
          </cell>
          <cell r="AE411" t="str">
            <v>JV#</v>
          </cell>
          <cell r="AF411" t="str">
            <v>1232</v>
          </cell>
          <cell r="AG411" t="str">
            <v>FRN</v>
          </cell>
          <cell r="AH411" t="str">
            <v>6164</v>
          </cell>
          <cell r="AI411" t="str">
            <v>RP#</v>
          </cell>
          <cell r="AJ411" t="str">
            <v>000</v>
          </cell>
          <cell r="AK411" t="str">
            <v>CTL</v>
          </cell>
          <cell r="AM411" t="str">
            <v>RF#</v>
          </cell>
          <cell r="AU411" t="str">
            <v>ACCR WD COMM UNPAID INV</v>
          </cell>
          <cell r="AZ411" t="str">
            <v>FPL Fibernet</v>
          </cell>
        </row>
        <row r="412">
          <cell r="A412" t="str">
            <v>107100</v>
          </cell>
          <cell r="B412" t="str">
            <v>0312</v>
          </cell>
          <cell r="C412" t="str">
            <v>06080</v>
          </cell>
          <cell r="D412" t="str">
            <v>0FIBER</v>
          </cell>
          <cell r="E412" t="str">
            <v>312000</v>
          </cell>
          <cell r="F412" t="str">
            <v>0790</v>
          </cell>
          <cell r="G412" t="str">
            <v>65000</v>
          </cell>
          <cell r="H412" t="str">
            <v>A</v>
          </cell>
          <cell r="I412" t="str">
            <v>00000041</v>
          </cell>
          <cell r="J412">
            <v>63</v>
          </cell>
          <cell r="K412">
            <v>312</v>
          </cell>
          <cell r="L412">
            <v>6164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0790</v>
          </cell>
          <cell r="R412" t="str">
            <v>65000</v>
          </cell>
          <cell r="S412" t="str">
            <v>200212</v>
          </cell>
          <cell r="T412" t="str">
            <v>CA01</v>
          </cell>
          <cell r="U412">
            <v>66732</v>
          </cell>
          <cell r="V412" t="str">
            <v>LDB</v>
          </cell>
          <cell r="W412">
            <v>0</v>
          </cell>
          <cell r="Y412">
            <v>0</v>
          </cell>
          <cell r="Z412">
            <v>0</v>
          </cell>
          <cell r="AA412" t="str">
            <v>BCH</v>
          </cell>
          <cell r="AB412" t="str">
            <v>0011</v>
          </cell>
          <cell r="AC412" t="str">
            <v>WKS</v>
          </cell>
          <cell r="AE412" t="str">
            <v>JV#</v>
          </cell>
          <cell r="AF412" t="str">
            <v>1232</v>
          </cell>
          <cell r="AG412" t="str">
            <v>FRN</v>
          </cell>
          <cell r="AH412" t="str">
            <v>6164</v>
          </cell>
          <cell r="AI412" t="str">
            <v>RP#</v>
          </cell>
          <cell r="AJ412" t="str">
            <v>000</v>
          </cell>
          <cell r="AK412" t="str">
            <v>CTL</v>
          </cell>
          <cell r="AM412" t="str">
            <v>RF#</v>
          </cell>
          <cell r="AU412" t="str">
            <v>ACCRUAL OF OCT 02 CAPITAL</v>
          </cell>
          <cell r="AZ412" t="str">
            <v>FPL Fibernet</v>
          </cell>
        </row>
        <row r="413">
          <cell r="A413" t="str">
            <v>107100</v>
          </cell>
          <cell r="B413" t="str">
            <v>0312</v>
          </cell>
          <cell r="C413" t="str">
            <v>06080</v>
          </cell>
          <cell r="D413" t="str">
            <v>0FIBER</v>
          </cell>
          <cell r="E413" t="str">
            <v>312000</v>
          </cell>
          <cell r="F413" t="str">
            <v>0790</v>
          </cell>
          <cell r="G413" t="str">
            <v>65000</v>
          </cell>
          <cell r="H413" t="str">
            <v>A</v>
          </cell>
          <cell r="I413" t="str">
            <v>00000041</v>
          </cell>
          <cell r="J413">
            <v>63</v>
          </cell>
          <cell r="K413">
            <v>312</v>
          </cell>
          <cell r="L413">
            <v>6164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 t="str">
            <v>0790</v>
          </cell>
          <cell r="R413" t="str">
            <v>65000</v>
          </cell>
          <cell r="S413" t="str">
            <v>200212</v>
          </cell>
          <cell r="T413" t="str">
            <v>CA01</v>
          </cell>
          <cell r="U413">
            <v>-23044.39</v>
          </cell>
          <cell r="V413" t="str">
            <v>LDB</v>
          </cell>
          <cell r="W413">
            <v>0</v>
          </cell>
          <cell r="Y413">
            <v>0</v>
          </cell>
          <cell r="Z413">
            <v>0</v>
          </cell>
          <cell r="AA413" t="str">
            <v>BCH</v>
          </cell>
          <cell r="AB413" t="str">
            <v>0023</v>
          </cell>
          <cell r="AC413" t="str">
            <v>WKS</v>
          </cell>
          <cell r="AE413" t="str">
            <v>JV#</v>
          </cell>
          <cell r="AF413" t="str">
            <v>1232</v>
          </cell>
          <cell r="AG413" t="str">
            <v>FRN</v>
          </cell>
          <cell r="AH413" t="str">
            <v>6164</v>
          </cell>
          <cell r="AI413" t="str">
            <v>RP#</v>
          </cell>
          <cell r="AJ413" t="str">
            <v>000</v>
          </cell>
          <cell r="AK413" t="str">
            <v>CTL</v>
          </cell>
          <cell r="AM413" t="str">
            <v>RF#</v>
          </cell>
          <cell r="AU413" t="str">
            <v>TO PLACE IN SERVICE</v>
          </cell>
          <cell r="AZ413" t="str">
            <v>FPL Fibernet</v>
          </cell>
        </row>
        <row r="414">
          <cell r="A414" t="str">
            <v>107100</v>
          </cell>
          <cell r="B414" t="str">
            <v>0312</v>
          </cell>
          <cell r="C414" t="str">
            <v>06080</v>
          </cell>
          <cell r="D414" t="str">
            <v>0FIBER</v>
          </cell>
          <cell r="E414" t="str">
            <v>312000</v>
          </cell>
          <cell r="F414" t="str">
            <v>0803</v>
          </cell>
          <cell r="G414" t="str">
            <v>36000</v>
          </cell>
          <cell r="H414" t="str">
            <v>A</v>
          </cell>
          <cell r="I414" t="str">
            <v>00000041</v>
          </cell>
          <cell r="J414">
            <v>60</v>
          </cell>
          <cell r="K414">
            <v>312</v>
          </cell>
          <cell r="L414">
            <v>6164</v>
          </cell>
          <cell r="M414">
            <v>107</v>
          </cell>
          <cell r="N414">
            <v>10</v>
          </cell>
          <cell r="O414">
            <v>0</v>
          </cell>
          <cell r="P414">
            <v>107.1</v>
          </cell>
          <cell r="Q414" t="str">
            <v>0803</v>
          </cell>
          <cell r="R414" t="str">
            <v>36000</v>
          </cell>
          <cell r="S414" t="str">
            <v>200212</v>
          </cell>
          <cell r="T414" t="str">
            <v>PY42</v>
          </cell>
          <cell r="U414">
            <v>285.8</v>
          </cell>
          <cell r="V414" t="str">
            <v>LDB</v>
          </cell>
          <cell r="W414">
            <v>0</v>
          </cell>
          <cell r="X414" t="str">
            <v>SHR</v>
          </cell>
          <cell r="Y414">
            <v>8</v>
          </cell>
          <cell r="Z414">
            <v>8</v>
          </cell>
          <cell r="AA414" t="str">
            <v>PYP</v>
          </cell>
          <cell r="AB414" t="str">
            <v xml:space="preserve"> 0000026</v>
          </cell>
          <cell r="AC414" t="str">
            <v>PYL</v>
          </cell>
          <cell r="AD414" t="str">
            <v>004366</v>
          </cell>
          <cell r="AE414" t="str">
            <v>EMP</v>
          </cell>
          <cell r="AF414" t="str">
            <v>97355</v>
          </cell>
          <cell r="AG414" t="str">
            <v>JUL</v>
          </cell>
          <cell r="AH414" t="str">
            <v xml:space="preserve"> 000.00</v>
          </cell>
          <cell r="AI414" t="str">
            <v>BCH</v>
          </cell>
          <cell r="AJ414" t="str">
            <v>500</v>
          </cell>
          <cell r="AK414" t="str">
            <v>CLS</v>
          </cell>
          <cell r="AL414" t="str">
            <v>R431</v>
          </cell>
          <cell r="AM414" t="str">
            <v>DTA</v>
          </cell>
          <cell r="AN414" t="str">
            <v xml:space="preserve"> 00000000000.00</v>
          </cell>
          <cell r="AO414" t="str">
            <v>DTH</v>
          </cell>
          <cell r="AP414" t="str">
            <v xml:space="preserve"> 00000000000.00</v>
          </cell>
          <cell r="AV414" t="str">
            <v>000000000</v>
          </cell>
          <cell r="AW414" t="str">
            <v>000</v>
          </cell>
          <cell r="AX414" t="str">
            <v>00</v>
          </cell>
          <cell r="AY414" t="str">
            <v>0</v>
          </cell>
          <cell r="AZ414" t="str">
            <v>FPL Fibernet</v>
          </cell>
        </row>
        <row r="415">
          <cell r="A415" t="str">
            <v>107100</v>
          </cell>
          <cell r="B415" t="str">
            <v>0312</v>
          </cell>
          <cell r="C415" t="str">
            <v>06080</v>
          </cell>
          <cell r="D415" t="str">
            <v>0FIBER</v>
          </cell>
          <cell r="E415" t="str">
            <v>312000</v>
          </cell>
          <cell r="F415" t="str">
            <v>0790</v>
          </cell>
          <cell r="G415" t="str">
            <v>65000</v>
          </cell>
          <cell r="H415" t="str">
            <v>A</v>
          </cell>
          <cell r="I415" t="str">
            <v>00000041</v>
          </cell>
          <cell r="J415">
            <v>63</v>
          </cell>
          <cell r="K415">
            <v>312</v>
          </cell>
          <cell r="L415">
            <v>6166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 t="str">
            <v>0790</v>
          </cell>
          <cell r="R415" t="str">
            <v>65000</v>
          </cell>
          <cell r="S415" t="str">
            <v>200212</v>
          </cell>
          <cell r="T415" t="str">
            <v>CA01</v>
          </cell>
          <cell r="U415">
            <v>-411.45</v>
          </cell>
          <cell r="V415" t="str">
            <v>LDB</v>
          </cell>
          <cell r="W415">
            <v>0</v>
          </cell>
          <cell r="Y415">
            <v>0</v>
          </cell>
          <cell r="Z415">
            <v>0</v>
          </cell>
          <cell r="AA415" t="str">
            <v>BCH</v>
          </cell>
          <cell r="AB415" t="str">
            <v>0023</v>
          </cell>
          <cell r="AC415" t="str">
            <v>WKS</v>
          </cell>
          <cell r="AE415" t="str">
            <v>JV#</v>
          </cell>
          <cell r="AF415" t="str">
            <v>1232</v>
          </cell>
          <cell r="AG415" t="str">
            <v>FRN</v>
          </cell>
          <cell r="AH415" t="str">
            <v>6166</v>
          </cell>
          <cell r="AI415" t="str">
            <v>RP#</v>
          </cell>
          <cell r="AJ415" t="str">
            <v>000</v>
          </cell>
          <cell r="AK415" t="str">
            <v>CTL</v>
          </cell>
          <cell r="AM415" t="str">
            <v>RF#</v>
          </cell>
          <cell r="AU415" t="str">
            <v>TO PLACE IN SERVICE</v>
          </cell>
          <cell r="AZ415" t="str">
            <v>FPL Fibernet</v>
          </cell>
        </row>
        <row r="416">
          <cell r="A416" t="str">
            <v>107100</v>
          </cell>
          <cell r="B416" t="str">
            <v>0314</v>
          </cell>
          <cell r="C416" t="str">
            <v>06080</v>
          </cell>
          <cell r="D416" t="str">
            <v>0ELECT</v>
          </cell>
          <cell r="E416" t="str">
            <v>314000</v>
          </cell>
          <cell r="F416" t="str">
            <v>0790</v>
          </cell>
          <cell r="G416" t="str">
            <v>65000</v>
          </cell>
          <cell r="H416" t="str">
            <v>A</v>
          </cell>
          <cell r="I416" t="str">
            <v>00000041</v>
          </cell>
          <cell r="J416">
            <v>65</v>
          </cell>
          <cell r="K416">
            <v>314</v>
          </cell>
          <cell r="L416">
            <v>6170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 t="str">
            <v>0790</v>
          </cell>
          <cell r="R416" t="str">
            <v>65000</v>
          </cell>
          <cell r="S416" t="str">
            <v>200212</v>
          </cell>
          <cell r="T416" t="str">
            <v>CA01</v>
          </cell>
          <cell r="U416">
            <v>-47666.86</v>
          </cell>
          <cell r="V416" t="str">
            <v>LDB</v>
          </cell>
          <cell r="W416">
            <v>0</v>
          </cell>
          <cell r="Y416">
            <v>0</v>
          </cell>
          <cell r="Z416">
            <v>0</v>
          </cell>
          <cell r="AA416" t="str">
            <v>BCH</v>
          </cell>
          <cell r="AB416" t="str">
            <v>0023</v>
          </cell>
          <cell r="AC416" t="str">
            <v>WKS</v>
          </cell>
          <cell r="AE416" t="str">
            <v>JV#</v>
          </cell>
          <cell r="AF416" t="str">
            <v>1232</v>
          </cell>
          <cell r="AG416" t="str">
            <v>FRN</v>
          </cell>
          <cell r="AH416" t="str">
            <v>6170</v>
          </cell>
          <cell r="AI416" t="str">
            <v>RP#</v>
          </cell>
          <cell r="AJ416" t="str">
            <v>000</v>
          </cell>
          <cell r="AK416" t="str">
            <v>CTL</v>
          </cell>
          <cell r="AM416" t="str">
            <v>RF#</v>
          </cell>
          <cell r="AU416" t="str">
            <v>TO PLACE IN SERVICE</v>
          </cell>
          <cell r="AZ416" t="str">
            <v>FPL Fibernet</v>
          </cell>
        </row>
        <row r="417">
          <cell r="A417" t="str">
            <v>107100</v>
          </cell>
          <cell r="B417" t="str">
            <v>0385</v>
          </cell>
          <cell r="C417" t="str">
            <v>06080</v>
          </cell>
          <cell r="D417" t="str">
            <v>0FIBER</v>
          </cell>
          <cell r="E417" t="str">
            <v>385000</v>
          </cell>
          <cell r="F417" t="str">
            <v>0646</v>
          </cell>
          <cell r="G417" t="str">
            <v>52450</v>
          </cell>
          <cell r="H417" t="str">
            <v>A</v>
          </cell>
          <cell r="I417" t="str">
            <v>00000041</v>
          </cell>
          <cell r="J417">
            <v>60</v>
          </cell>
          <cell r="K417">
            <v>385</v>
          </cell>
          <cell r="L417">
            <v>6170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 t="str">
            <v>0646</v>
          </cell>
          <cell r="R417" t="str">
            <v>52450</v>
          </cell>
          <cell r="S417" t="str">
            <v>200212</v>
          </cell>
          <cell r="T417" t="str">
            <v>SA01</v>
          </cell>
          <cell r="U417">
            <v>275.20999999999998</v>
          </cell>
          <cell r="W417">
            <v>0</v>
          </cell>
          <cell r="Y417">
            <v>0</v>
          </cell>
          <cell r="Z417">
            <v>0</v>
          </cell>
          <cell r="AA417" t="str">
            <v>BCH</v>
          </cell>
          <cell r="AB417" t="str">
            <v>450002350</v>
          </cell>
          <cell r="AC417" t="str">
            <v>PO#</v>
          </cell>
          <cell r="AE417" t="str">
            <v>S/R</v>
          </cell>
          <cell r="AI417" t="str">
            <v>PYN</v>
          </cell>
          <cell r="AJ417" t="str">
            <v>DE ZAYAS J M</v>
          </cell>
          <cell r="AK417" t="str">
            <v>VND</v>
          </cell>
          <cell r="AL417" t="str">
            <v>589128454</v>
          </cell>
          <cell r="AM417" t="str">
            <v>FAC</v>
          </cell>
          <cell r="AN417" t="str">
            <v>000</v>
          </cell>
          <cell r="AQ417" t="str">
            <v>NVD</v>
          </cell>
          <cell r="AR417" t="str">
            <v>2002-12-</v>
          </cell>
          <cell r="AU417" t="str">
            <v>J DEZAYAS MILEAGE   DE ZAYAS J M        1900003315</v>
          </cell>
          <cell r="AV417" t="str">
            <v>WF-BATCH</v>
          </cell>
          <cell r="AW417" t="str">
            <v>000</v>
          </cell>
          <cell r="AX417" t="str">
            <v>00</v>
          </cell>
          <cell r="AY417" t="str">
            <v>0</v>
          </cell>
          <cell r="AZ417" t="str">
            <v>FPL Fibernet</v>
          </cell>
        </row>
        <row r="418">
          <cell r="A418" t="str">
            <v>107100</v>
          </cell>
          <cell r="B418" t="str">
            <v>0385</v>
          </cell>
          <cell r="C418" t="str">
            <v>06080</v>
          </cell>
          <cell r="D418" t="str">
            <v>0FIBER</v>
          </cell>
          <cell r="E418" t="str">
            <v>385000</v>
          </cell>
          <cell r="F418" t="str">
            <v>0901</v>
          </cell>
          <cell r="G418" t="str">
            <v>52450</v>
          </cell>
          <cell r="H418" t="str">
            <v>A</v>
          </cell>
          <cell r="I418" t="str">
            <v>00000041</v>
          </cell>
          <cell r="J418">
            <v>60</v>
          </cell>
          <cell r="K418">
            <v>385</v>
          </cell>
          <cell r="L418">
            <v>6170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 t="str">
            <v>0901</v>
          </cell>
          <cell r="R418" t="str">
            <v>52450</v>
          </cell>
          <cell r="S418" t="str">
            <v>200212</v>
          </cell>
          <cell r="T418" t="str">
            <v>SA01</v>
          </cell>
          <cell r="U418">
            <v>26</v>
          </cell>
          <cell r="W418">
            <v>0</v>
          </cell>
          <cell r="Y418">
            <v>0</v>
          </cell>
          <cell r="Z418">
            <v>0</v>
          </cell>
          <cell r="AA418" t="str">
            <v>BCH</v>
          </cell>
          <cell r="AB418" t="str">
            <v>450002350</v>
          </cell>
          <cell r="AC418" t="str">
            <v>PO#</v>
          </cell>
          <cell r="AE418" t="str">
            <v>S/R</v>
          </cell>
          <cell r="AI418" t="str">
            <v>PYN</v>
          </cell>
          <cell r="AJ418" t="str">
            <v>DE ZAYAS J M</v>
          </cell>
          <cell r="AK418" t="str">
            <v>VND</v>
          </cell>
          <cell r="AL418" t="str">
            <v>589128454</v>
          </cell>
          <cell r="AM418" t="str">
            <v>FAC</v>
          </cell>
          <cell r="AN418" t="str">
            <v>000</v>
          </cell>
          <cell r="AQ418" t="str">
            <v>NVD</v>
          </cell>
          <cell r="AR418" t="str">
            <v>2002-12-</v>
          </cell>
          <cell r="AU418" t="str">
            <v>J DEZAYAS MEALS     DE ZAYAS J M        1900003315</v>
          </cell>
          <cell r="AV418" t="str">
            <v>WF-BATCH</v>
          </cell>
          <cell r="AW418" t="str">
            <v>000</v>
          </cell>
          <cell r="AX418" t="str">
            <v>00</v>
          </cell>
          <cell r="AY418" t="str">
            <v>0</v>
          </cell>
          <cell r="AZ418" t="str">
            <v>FPL Fibernet</v>
          </cell>
        </row>
        <row r="419">
          <cell r="A419" t="str">
            <v>107100</v>
          </cell>
          <cell r="B419" t="str">
            <v>0312</v>
          </cell>
          <cell r="C419" t="str">
            <v>06075</v>
          </cell>
          <cell r="D419" t="str">
            <v>0FIBER</v>
          </cell>
          <cell r="E419" t="str">
            <v>312000</v>
          </cell>
          <cell r="F419" t="str">
            <v>0790</v>
          </cell>
          <cell r="G419" t="str">
            <v>65000</v>
          </cell>
          <cell r="H419" t="str">
            <v>A</v>
          </cell>
          <cell r="I419" t="str">
            <v>00000041</v>
          </cell>
          <cell r="J419">
            <v>63</v>
          </cell>
          <cell r="K419">
            <v>312</v>
          </cell>
          <cell r="L419">
            <v>6171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 t="str">
            <v>0790</v>
          </cell>
          <cell r="R419" t="str">
            <v>65000</v>
          </cell>
          <cell r="S419" t="str">
            <v>200212</v>
          </cell>
          <cell r="T419" t="str">
            <v>CA01</v>
          </cell>
          <cell r="U419">
            <v>2983.47</v>
          </cell>
          <cell r="V419" t="str">
            <v>LDB</v>
          </cell>
          <cell r="W419">
            <v>0</v>
          </cell>
          <cell r="Y419">
            <v>0</v>
          </cell>
          <cell r="Z419">
            <v>0</v>
          </cell>
          <cell r="AA419" t="str">
            <v>BCH</v>
          </cell>
          <cell r="AB419" t="str">
            <v>0015</v>
          </cell>
          <cell r="AC419" t="str">
            <v>WKS</v>
          </cell>
          <cell r="AE419" t="str">
            <v>JV#</v>
          </cell>
          <cell r="AF419" t="str">
            <v>1232</v>
          </cell>
          <cell r="AG419" t="str">
            <v>FRN</v>
          </cell>
          <cell r="AH419" t="str">
            <v>6171</v>
          </cell>
          <cell r="AI419" t="str">
            <v>RP#</v>
          </cell>
          <cell r="AJ419" t="str">
            <v>000</v>
          </cell>
          <cell r="AK419" t="str">
            <v>CTL</v>
          </cell>
          <cell r="AM419" t="str">
            <v>RF#</v>
          </cell>
          <cell r="AU419" t="str">
            <v>ACCRUAL OF DEC 02 CAPITAL</v>
          </cell>
          <cell r="AZ419" t="str">
            <v>FPL Fibernet</v>
          </cell>
        </row>
        <row r="420">
          <cell r="A420" t="str">
            <v>107100</v>
          </cell>
          <cell r="B420" t="str">
            <v>0385</v>
          </cell>
          <cell r="C420" t="str">
            <v>06075</v>
          </cell>
          <cell r="D420" t="str">
            <v>0FIBER</v>
          </cell>
          <cell r="E420" t="str">
            <v>385000</v>
          </cell>
          <cell r="F420" t="str">
            <v>0625</v>
          </cell>
          <cell r="G420" t="str">
            <v>52450</v>
          </cell>
          <cell r="H420" t="str">
            <v>A</v>
          </cell>
          <cell r="I420" t="str">
            <v>00000041</v>
          </cell>
          <cell r="J420">
            <v>60</v>
          </cell>
          <cell r="K420">
            <v>385</v>
          </cell>
          <cell r="L420">
            <v>6171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0625</v>
          </cell>
          <cell r="R420" t="str">
            <v>52450</v>
          </cell>
          <cell r="S420" t="str">
            <v>200212</v>
          </cell>
          <cell r="T420" t="str">
            <v>SA01</v>
          </cell>
          <cell r="U420">
            <v>1.5</v>
          </cell>
          <cell r="W420">
            <v>0</v>
          </cell>
          <cell r="Y420">
            <v>0</v>
          </cell>
          <cell r="Z420">
            <v>0</v>
          </cell>
          <cell r="AA420" t="str">
            <v>BCH</v>
          </cell>
          <cell r="AB420" t="str">
            <v>450002343</v>
          </cell>
          <cell r="AC420" t="str">
            <v>PO#</v>
          </cell>
          <cell r="AE420" t="str">
            <v>S/R</v>
          </cell>
          <cell r="AI420" t="str">
            <v>PYN</v>
          </cell>
          <cell r="AJ420" t="str">
            <v>WINSLOW D B</v>
          </cell>
          <cell r="AK420" t="str">
            <v>VND</v>
          </cell>
          <cell r="AL420" t="str">
            <v>063446869</v>
          </cell>
          <cell r="AM420" t="str">
            <v>FAC</v>
          </cell>
          <cell r="AN420" t="str">
            <v>000</v>
          </cell>
          <cell r="AQ420" t="str">
            <v>NVD</v>
          </cell>
          <cell r="AR420" t="str">
            <v>2002-12-</v>
          </cell>
          <cell r="AU420" t="str">
            <v>D WINSLOW MISC      WINSLOW D B         1900003294</v>
          </cell>
          <cell r="AV420" t="str">
            <v>WF-BATCH</v>
          </cell>
          <cell r="AW420" t="str">
            <v>000</v>
          </cell>
          <cell r="AX420" t="str">
            <v>00</v>
          </cell>
          <cell r="AY420" t="str">
            <v>0</v>
          </cell>
          <cell r="AZ420" t="str">
            <v>FPL Fibernet</v>
          </cell>
        </row>
        <row r="421">
          <cell r="A421" t="str">
            <v>107100</v>
          </cell>
          <cell r="B421" t="str">
            <v>0385</v>
          </cell>
          <cell r="C421" t="str">
            <v>06075</v>
          </cell>
          <cell r="D421" t="str">
            <v>0FIBER</v>
          </cell>
          <cell r="E421" t="str">
            <v>385000</v>
          </cell>
          <cell r="F421" t="str">
            <v>0646</v>
          </cell>
          <cell r="G421" t="str">
            <v>52450</v>
          </cell>
          <cell r="H421" t="str">
            <v>A</v>
          </cell>
          <cell r="I421" t="str">
            <v>00000041</v>
          </cell>
          <cell r="J421">
            <v>60</v>
          </cell>
          <cell r="K421">
            <v>385</v>
          </cell>
          <cell r="L421">
            <v>6171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0646</v>
          </cell>
          <cell r="R421" t="str">
            <v>52450</v>
          </cell>
          <cell r="S421" t="str">
            <v>200212</v>
          </cell>
          <cell r="T421" t="str">
            <v>SA01</v>
          </cell>
          <cell r="U421">
            <v>14.6</v>
          </cell>
          <cell r="W421">
            <v>0</v>
          </cell>
          <cell r="Y421">
            <v>0</v>
          </cell>
          <cell r="Z421">
            <v>0</v>
          </cell>
          <cell r="AA421" t="str">
            <v>BCH</v>
          </cell>
          <cell r="AB421" t="str">
            <v>450002343</v>
          </cell>
          <cell r="AC421" t="str">
            <v>PO#</v>
          </cell>
          <cell r="AE421" t="str">
            <v>S/R</v>
          </cell>
          <cell r="AI421" t="str">
            <v>PYN</v>
          </cell>
          <cell r="AJ421" t="str">
            <v>WINSLOW D B</v>
          </cell>
          <cell r="AK421" t="str">
            <v>VND</v>
          </cell>
          <cell r="AL421" t="str">
            <v>063446869</v>
          </cell>
          <cell r="AM421" t="str">
            <v>FAC</v>
          </cell>
          <cell r="AN421" t="str">
            <v>000</v>
          </cell>
          <cell r="AQ421" t="str">
            <v>NVD</v>
          </cell>
          <cell r="AR421" t="str">
            <v>2002-12-</v>
          </cell>
          <cell r="AU421" t="str">
            <v>D WINSLOW MILEAGE   WINSLOW D B         1900003294</v>
          </cell>
          <cell r="AV421" t="str">
            <v>WF-BATCH</v>
          </cell>
          <cell r="AW421" t="str">
            <v>000</v>
          </cell>
          <cell r="AX421" t="str">
            <v>00</v>
          </cell>
          <cell r="AY421" t="str">
            <v>0</v>
          </cell>
          <cell r="AZ421" t="str">
            <v>FPL Fibernet</v>
          </cell>
        </row>
        <row r="422">
          <cell r="A422" t="str">
            <v>107100</v>
          </cell>
          <cell r="B422" t="str">
            <v>0312</v>
          </cell>
          <cell r="C422" t="str">
            <v>06080</v>
          </cell>
          <cell r="D422" t="str">
            <v>0ELECT</v>
          </cell>
          <cell r="E422" t="str">
            <v>312000</v>
          </cell>
          <cell r="F422" t="str">
            <v>0813</v>
          </cell>
          <cell r="G422" t="str">
            <v>50000</v>
          </cell>
          <cell r="H422" t="str">
            <v>A</v>
          </cell>
          <cell r="I422" t="str">
            <v>00000041</v>
          </cell>
          <cell r="J422">
            <v>66</v>
          </cell>
          <cell r="K422">
            <v>312</v>
          </cell>
          <cell r="L422">
            <v>6172</v>
          </cell>
          <cell r="M422">
            <v>0</v>
          </cell>
          <cell r="N422">
            <v>0</v>
          </cell>
          <cell r="O422">
            <v>1</v>
          </cell>
          <cell r="P422">
            <v>1E-3</v>
          </cell>
          <cell r="Q422" t="str">
            <v>0813</v>
          </cell>
          <cell r="R422" t="str">
            <v>50000</v>
          </cell>
          <cell r="S422" t="str">
            <v>200212</v>
          </cell>
          <cell r="T422" t="str">
            <v>CA01</v>
          </cell>
          <cell r="U422">
            <v>13281</v>
          </cell>
          <cell r="W422">
            <v>0</v>
          </cell>
          <cell r="Y422">
            <v>0</v>
          </cell>
          <cell r="Z422">
            <v>0</v>
          </cell>
          <cell r="AA422" t="str">
            <v>BCH</v>
          </cell>
          <cell r="AB422" t="str">
            <v>0020002</v>
          </cell>
          <cell r="AI422" t="str">
            <v>CV#</v>
          </cell>
          <cell r="AJ422" t="str">
            <v>9998</v>
          </cell>
          <cell r="AQ422" t="str">
            <v>NVD</v>
          </cell>
          <cell r="AU422" t="str">
            <v>ADC TELECOMMUNICATIONS</v>
          </cell>
          <cell r="AZ422" t="str">
            <v>FPL Fibernet</v>
          </cell>
        </row>
        <row r="423">
          <cell r="A423" t="str">
            <v>107100</v>
          </cell>
          <cell r="B423" t="str">
            <v>0312</v>
          </cell>
          <cell r="C423" t="str">
            <v>06080</v>
          </cell>
          <cell r="D423" t="str">
            <v>0ELECT</v>
          </cell>
          <cell r="E423" t="str">
            <v>312000</v>
          </cell>
          <cell r="F423" t="str">
            <v>0675</v>
          </cell>
          <cell r="G423" t="str">
            <v>52450</v>
          </cell>
          <cell r="H423" t="str">
            <v>A</v>
          </cell>
          <cell r="I423" t="str">
            <v>00000041</v>
          </cell>
          <cell r="J423">
            <v>65</v>
          </cell>
          <cell r="K423">
            <v>312</v>
          </cell>
          <cell r="L423">
            <v>6173</v>
          </cell>
          <cell r="M423">
            <v>398</v>
          </cell>
          <cell r="N423">
            <v>0</v>
          </cell>
          <cell r="O423">
            <v>1</v>
          </cell>
          <cell r="P423">
            <v>398.00099999999998</v>
          </cell>
          <cell r="Q423" t="str">
            <v>0675</v>
          </cell>
          <cell r="R423" t="str">
            <v>52450</v>
          </cell>
          <cell r="S423" t="str">
            <v>200212</v>
          </cell>
          <cell r="T423" t="str">
            <v>SA01</v>
          </cell>
          <cell r="U423">
            <v>58.43</v>
          </cell>
          <cell r="W423">
            <v>0</v>
          </cell>
          <cell r="Y423">
            <v>0</v>
          </cell>
          <cell r="Z423">
            <v>0</v>
          </cell>
          <cell r="AA423" t="str">
            <v>BCH</v>
          </cell>
          <cell r="AB423" t="str">
            <v>450002343</v>
          </cell>
          <cell r="AC423" t="str">
            <v>PO#</v>
          </cell>
          <cell r="AE423" t="str">
            <v>S/R</v>
          </cell>
          <cell r="AI423" t="str">
            <v>PYN</v>
          </cell>
          <cell r="AJ423" t="str">
            <v>FEDERAL EXPRESS CORP</v>
          </cell>
          <cell r="AK423" t="str">
            <v>VND</v>
          </cell>
          <cell r="AL423" t="str">
            <v>710427007</v>
          </cell>
          <cell r="AM423" t="str">
            <v>FAC</v>
          </cell>
          <cell r="AN423" t="str">
            <v>000</v>
          </cell>
          <cell r="AQ423" t="str">
            <v>NVD</v>
          </cell>
          <cell r="AR423" t="str">
            <v>2002-09-</v>
          </cell>
          <cell r="AU423" t="str">
            <v>5-086-72525         FEDERAL EXPRESS CORP1900003298</v>
          </cell>
          <cell r="AV423" t="str">
            <v>WF-BATCH</v>
          </cell>
          <cell r="AW423" t="str">
            <v>000</v>
          </cell>
          <cell r="AX423" t="str">
            <v>00</v>
          </cell>
          <cell r="AY423" t="str">
            <v>0</v>
          </cell>
          <cell r="AZ423" t="str">
            <v>FPL Fibernet</v>
          </cell>
        </row>
        <row r="424">
          <cell r="A424" t="str">
            <v>107100</v>
          </cell>
          <cell r="B424" t="str">
            <v>0312</v>
          </cell>
          <cell r="C424" t="str">
            <v>06080</v>
          </cell>
          <cell r="D424" t="str">
            <v>0ELECT</v>
          </cell>
          <cell r="E424" t="str">
            <v>312000</v>
          </cell>
          <cell r="F424" t="str">
            <v>0790</v>
          </cell>
          <cell r="G424" t="str">
            <v>65000</v>
          </cell>
          <cell r="H424" t="str">
            <v>A</v>
          </cell>
          <cell r="I424" t="str">
            <v>00000041</v>
          </cell>
          <cell r="J424">
            <v>65</v>
          </cell>
          <cell r="K424">
            <v>312</v>
          </cell>
          <cell r="L424">
            <v>6173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 t="str">
            <v>0790</v>
          </cell>
          <cell r="R424" t="str">
            <v>65000</v>
          </cell>
          <cell r="S424" t="str">
            <v>200212</v>
          </cell>
          <cell r="T424" t="str">
            <v>CA01</v>
          </cell>
          <cell r="U424">
            <v>-294437.18</v>
          </cell>
          <cell r="V424" t="str">
            <v>LDB</v>
          </cell>
          <cell r="W424">
            <v>0</v>
          </cell>
          <cell r="Y424">
            <v>0</v>
          </cell>
          <cell r="Z424">
            <v>0</v>
          </cell>
          <cell r="AA424" t="str">
            <v>BCH</v>
          </cell>
          <cell r="AB424" t="str">
            <v>0023</v>
          </cell>
          <cell r="AC424" t="str">
            <v>WKS</v>
          </cell>
          <cell r="AE424" t="str">
            <v>JV#</v>
          </cell>
          <cell r="AF424" t="str">
            <v>1232</v>
          </cell>
          <cell r="AG424" t="str">
            <v>FRN</v>
          </cell>
          <cell r="AH424" t="str">
            <v>6173</v>
          </cell>
          <cell r="AI424" t="str">
            <v>RP#</v>
          </cell>
          <cell r="AJ424" t="str">
            <v>000</v>
          </cell>
          <cell r="AK424" t="str">
            <v>CTL</v>
          </cell>
          <cell r="AM424" t="str">
            <v>RF#</v>
          </cell>
          <cell r="AU424" t="str">
            <v>TO PLACE IN SERVICE</v>
          </cell>
          <cell r="AZ424" t="str">
            <v>FPL Fibernet</v>
          </cell>
        </row>
        <row r="425">
          <cell r="A425" t="str">
            <v>107100</v>
          </cell>
          <cell r="B425" t="str">
            <v>0312</v>
          </cell>
          <cell r="C425" t="str">
            <v>06080</v>
          </cell>
          <cell r="D425" t="str">
            <v>0FIBER</v>
          </cell>
          <cell r="E425" t="str">
            <v>312000</v>
          </cell>
          <cell r="F425" t="str">
            <v>0790</v>
          </cell>
          <cell r="G425" t="str">
            <v>65000</v>
          </cell>
          <cell r="H425" t="str">
            <v>A</v>
          </cell>
          <cell r="I425" t="str">
            <v>00000041</v>
          </cell>
          <cell r="J425">
            <v>63</v>
          </cell>
          <cell r="K425">
            <v>312</v>
          </cell>
          <cell r="L425">
            <v>6173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 t="str">
            <v>0790</v>
          </cell>
          <cell r="R425" t="str">
            <v>65000</v>
          </cell>
          <cell r="S425" t="str">
            <v>200212</v>
          </cell>
          <cell r="T425" t="str">
            <v>CA01</v>
          </cell>
          <cell r="U425">
            <v>-5330</v>
          </cell>
          <cell r="V425" t="str">
            <v>LDB</v>
          </cell>
          <cell r="W425">
            <v>0</v>
          </cell>
          <cell r="Y425">
            <v>0</v>
          </cell>
          <cell r="Z425">
            <v>0</v>
          </cell>
          <cell r="AA425" t="str">
            <v>BCH</v>
          </cell>
          <cell r="AB425" t="str">
            <v>0023</v>
          </cell>
          <cell r="AC425" t="str">
            <v>WKS</v>
          </cell>
          <cell r="AE425" t="str">
            <v>JV#</v>
          </cell>
          <cell r="AF425" t="str">
            <v>1232</v>
          </cell>
          <cell r="AG425" t="str">
            <v>FRN</v>
          </cell>
          <cell r="AH425" t="str">
            <v>6173</v>
          </cell>
          <cell r="AI425" t="str">
            <v>RP#</v>
          </cell>
          <cell r="AJ425" t="str">
            <v>000</v>
          </cell>
          <cell r="AK425" t="str">
            <v>CTL</v>
          </cell>
          <cell r="AM425" t="str">
            <v>RF#</v>
          </cell>
          <cell r="AU425" t="str">
            <v>TO PLACE IN SERVICE</v>
          </cell>
          <cell r="AZ425" t="str">
            <v>FPL Fibernet</v>
          </cell>
        </row>
        <row r="426">
          <cell r="A426" t="str">
            <v>107100</v>
          </cell>
          <cell r="B426" t="str">
            <v>0312</v>
          </cell>
          <cell r="C426" t="str">
            <v>06080</v>
          </cell>
          <cell r="D426" t="str">
            <v>0ELECT</v>
          </cell>
          <cell r="E426" t="str">
            <v>312000</v>
          </cell>
          <cell r="F426" t="str">
            <v>0675</v>
          </cell>
          <cell r="G426" t="str">
            <v>52450</v>
          </cell>
          <cell r="H426" t="str">
            <v>A</v>
          </cell>
          <cell r="I426" t="str">
            <v>00000041</v>
          </cell>
          <cell r="J426">
            <v>65</v>
          </cell>
          <cell r="K426">
            <v>312</v>
          </cell>
          <cell r="L426">
            <v>6174</v>
          </cell>
          <cell r="M426">
            <v>398</v>
          </cell>
          <cell r="N426">
            <v>0</v>
          </cell>
          <cell r="O426">
            <v>1</v>
          </cell>
          <cell r="P426">
            <v>398.00099999999998</v>
          </cell>
          <cell r="Q426" t="str">
            <v>0675</v>
          </cell>
          <cell r="R426" t="str">
            <v>52450</v>
          </cell>
          <cell r="S426" t="str">
            <v>200212</v>
          </cell>
          <cell r="T426" t="str">
            <v>SA01</v>
          </cell>
          <cell r="U426">
            <v>3.43</v>
          </cell>
          <cell r="W426">
            <v>0</v>
          </cell>
          <cell r="Y426">
            <v>0</v>
          </cell>
          <cell r="Z426">
            <v>0</v>
          </cell>
          <cell r="AA426" t="str">
            <v>BCH</v>
          </cell>
          <cell r="AB426" t="str">
            <v>450002346</v>
          </cell>
          <cell r="AC426" t="str">
            <v>PO#</v>
          </cell>
          <cell r="AE426" t="str">
            <v>S/R</v>
          </cell>
          <cell r="AI426" t="str">
            <v>PYN</v>
          </cell>
          <cell r="AJ426" t="str">
            <v>UNITED PARCEL SVC OF AMER</v>
          </cell>
          <cell r="AK426" t="str">
            <v>VND</v>
          </cell>
          <cell r="AL426" t="str">
            <v>362407381</v>
          </cell>
          <cell r="AM426" t="str">
            <v>FAC</v>
          </cell>
          <cell r="AN426" t="str">
            <v>000</v>
          </cell>
          <cell r="AQ426" t="str">
            <v>NVD</v>
          </cell>
          <cell r="AR426" t="str">
            <v>2002-10-</v>
          </cell>
          <cell r="AU426" t="str">
            <v>0000R454V3422       UNITED PARCEL SVC OF1900003308</v>
          </cell>
          <cell r="AV426" t="str">
            <v>WF-BATCH</v>
          </cell>
          <cell r="AW426" t="str">
            <v>000</v>
          </cell>
          <cell r="AX426" t="str">
            <v>00</v>
          </cell>
          <cell r="AY426" t="str">
            <v>0</v>
          </cell>
          <cell r="AZ426" t="str">
            <v>FPL Fibernet</v>
          </cell>
        </row>
        <row r="427">
          <cell r="A427" t="str">
            <v>107100</v>
          </cell>
          <cell r="B427" t="str">
            <v>0312</v>
          </cell>
          <cell r="C427" t="str">
            <v>06080</v>
          </cell>
          <cell r="D427" t="str">
            <v>0ELECT</v>
          </cell>
          <cell r="E427" t="str">
            <v>312000</v>
          </cell>
          <cell r="F427" t="str">
            <v>0676</v>
          </cell>
          <cell r="G427" t="str">
            <v>12450</v>
          </cell>
          <cell r="H427" t="str">
            <v>A</v>
          </cell>
          <cell r="I427" t="str">
            <v>00000041</v>
          </cell>
          <cell r="J427">
            <v>65</v>
          </cell>
          <cell r="K427">
            <v>312</v>
          </cell>
          <cell r="L427">
            <v>6174</v>
          </cell>
          <cell r="M427">
            <v>398</v>
          </cell>
          <cell r="N427">
            <v>0</v>
          </cell>
          <cell r="O427">
            <v>1</v>
          </cell>
          <cell r="P427">
            <v>398.00099999999998</v>
          </cell>
          <cell r="Q427" t="str">
            <v>0676</v>
          </cell>
          <cell r="R427" t="str">
            <v>12450</v>
          </cell>
          <cell r="S427" t="str">
            <v>200212</v>
          </cell>
          <cell r="T427" t="str">
            <v>SA01</v>
          </cell>
          <cell r="U427">
            <v>-4446.7</v>
          </cell>
          <cell r="V427" t="str">
            <v>LDB</v>
          </cell>
          <cell r="W427">
            <v>0</v>
          </cell>
          <cell r="Y427">
            <v>0</v>
          </cell>
          <cell r="Z427">
            <v>-2</v>
          </cell>
          <cell r="AA427" t="str">
            <v>MS#</v>
          </cell>
          <cell r="AB427" t="str">
            <v xml:space="preserve">   998014621</v>
          </cell>
          <cell r="AC427" t="str">
            <v>BCH</v>
          </cell>
          <cell r="AD427" t="str">
            <v>013520</v>
          </cell>
          <cell r="AE427" t="str">
            <v>TML</v>
          </cell>
          <cell r="AF427" t="str">
            <v>12023</v>
          </cell>
          <cell r="AG427" t="str">
            <v>SRL</v>
          </cell>
          <cell r="AH427" t="str">
            <v>0368</v>
          </cell>
          <cell r="AI427" t="str">
            <v>DLV</v>
          </cell>
          <cell r="AJ427" t="str">
            <v>000</v>
          </cell>
          <cell r="AK427" t="str">
            <v>REL</v>
          </cell>
          <cell r="AL427" t="str">
            <v>000</v>
          </cell>
          <cell r="AM427" t="str">
            <v>LN#</v>
          </cell>
          <cell r="AO427" t="str">
            <v>UOI</v>
          </cell>
          <cell r="AP427" t="str">
            <v>EA</v>
          </cell>
          <cell r="AU427" t="str">
            <v>0</v>
          </cell>
          <cell r="AW427" t="str">
            <v>000</v>
          </cell>
          <cell r="AX427" t="str">
            <v>00</v>
          </cell>
          <cell r="AY427" t="str">
            <v>0</v>
          </cell>
          <cell r="AZ427" t="str">
            <v>FPL Fibernet</v>
          </cell>
        </row>
        <row r="428">
          <cell r="A428" t="str">
            <v>107100</v>
          </cell>
          <cell r="B428" t="str">
            <v>0312</v>
          </cell>
          <cell r="C428" t="str">
            <v>06080</v>
          </cell>
          <cell r="D428" t="str">
            <v>0ELECT</v>
          </cell>
          <cell r="E428" t="str">
            <v>312000</v>
          </cell>
          <cell r="F428" t="str">
            <v>0676</v>
          </cell>
          <cell r="G428" t="str">
            <v>12450</v>
          </cell>
          <cell r="H428" t="str">
            <v>A</v>
          </cell>
          <cell r="I428" t="str">
            <v>00000041</v>
          </cell>
          <cell r="J428">
            <v>65</v>
          </cell>
          <cell r="K428">
            <v>312</v>
          </cell>
          <cell r="L428">
            <v>6174</v>
          </cell>
          <cell r="M428">
            <v>398</v>
          </cell>
          <cell r="N428">
            <v>0</v>
          </cell>
          <cell r="O428">
            <v>1</v>
          </cell>
          <cell r="P428">
            <v>398.00099999999998</v>
          </cell>
          <cell r="Q428" t="str">
            <v>0676</v>
          </cell>
          <cell r="R428" t="str">
            <v>12450</v>
          </cell>
          <cell r="S428" t="str">
            <v>200212</v>
          </cell>
          <cell r="T428" t="str">
            <v>SA01</v>
          </cell>
          <cell r="U428">
            <v>-13699.92</v>
          </cell>
          <cell r="V428" t="str">
            <v>LDB</v>
          </cell>
          <cell r="W428">
            <v>0</v>
          </cell>
          <cell r="Y428">
            <v>0</v>
          </cell>
          <cell r="Z428">
            <v>-2</v>
          </cell>
          <cell r="AA428" t="str">
            <v>MS#</v>
          </cell>
          <cell r="AB428" t="str">
            <v xml:space="preserve">   998014514</v>
          </cell>
          <cell r="AC428" t="str">
            <v>BCH</v>
          </cell>
          <cell r="AD428" t="str">
            <v>017207</v>
          </cell>
          <cell r="AE428" t="str">
            <v>TML</v>
          </cell>
          <cell r="AF428" t="str">
            <v>12018</v>
          </cell>
          <cell r="AG428" t="str">
            <v>SRL</v>
          </cell>
          <cell r="AH428" t="str">
            <v>0368</v>
          </cell>
          <cell r="AI428" t="str">
            <v>DLV</v>
          </cell>
          <cell r="AJ428" t="str">
            <v>000</v>
          </cell>
          <cell r="AK428" t="str">
            <v>REL</v>
          </cell>
          <cell r="AL428" t="str">
            <v>000</v>
          </cell>
          <cell r="AM428" t="str">
            <v>LN#</v>
          </cell>
          <cell r="AO428" t="str">
            <v>UOI</v>
          </cell>
          <cell r="AP428" t="str">
            <v>EA</v>
          </cell>
          <cell r="AU428" t="str">
            <v>0</v>
          </cell>
          <cell r="AW428" t="str">
            <v>000</v>
          </cell>
          <cell r="AX428" t="str">
            <v>00</v>
          </cell>
          <cell r="AY428" t="str">
            <v>0</v>
          </cell>
          <cell r="AZ428" t="str">
            <v>FPL Fibernet</v>
          </cell>
        </row>
        <row r="429">
          <cell r="A429" t="str">
            <v>107100</v>
          </cell>
          <cell r="B429" t="str">
            <v>0312</v>
          </cell>
          <cell r="C429" t="str">
            <v>06080</v>
          </cell>
          <cell r="D429" t="str">
            <v>0ELECT</v>
          </cell>
          <cell r="E429" t="str">
            <v>312000</v>
          </cell>
          <cell r="F429" t="str">
            <v>0790</v>
          </cell>
          <cell r="G429" t="str">
            <v>65000</v>
          </cell>
          <cell r="H429" t="str">
            <v>A</v>
          </cell>
          <cell r="I429" t="str">
            <v>00000041</v>
          </cell>
          <cell r="J429">
            <v>70</v>
          </cell>
          <cell r="K429">
            <v>312</v>
          </cell>
          <cell r="L429">
            <v>6174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0790</v>
          </cell>
          <cell r="R429" t="str">
            <v>65000</v>
          </cell>
          <cell r="S429" t="str">
            <v>200212</v>
          </cell>
          <cell r="T429" t="str">
            <v>CA01</v>
          </cell>
          <cell r="U429">
            <v>-40007.129999999997</v>
          </cell>
          <cell r="V429" t="str">
            <v>LDB</v>
          </cell>
          <cell r="W429">
            <v>0</v>
          </cell>
          <cell r="Y429">
            <v>0</v>
          </cell>
          <cell r="Z429">
            <v>0</v>
          </cell>
          <cell r="AA429" t="str">
            <v>BCH</v>
          </cell>
          <cell r="AB429" t="str">
            <v>0023</v>
          </cell>
          <cell r="AC429" t="str">
            <v>WKS</v>
          </cell>
          <cell r="AE429" t="str">
            <v>JV#</v>
          </cell>
          <cell r="AF429" t="str">
            <v>1232</v>
          </cell>
          <cell r="AG429" t="str">
            <v>FRN</v>
          </cell>
          <cell r="AH429" t="str">
            <v>6174</v>
          </cell>
          <cell r="AI429" t="str">
            <v>RP#</v>
          </cell>
          <cell r="AJ429" t="str">
            <v>000</v>
          </cell>
          <cell r="AK429" t="str">
            <v>CTL</v>
          </cell>
          <cell r="AM429" t="str">
            <v>RF#</v>
          </cell>
          <cell r="AU429" t="str">
            <v>TO PLACE IN SERVICE</v>
          </cell>
          <cell r="AZ429" t="str">
            <v>FPL Fibernet</v>
          </cell>
        </row>
        <row r="430">
          <cell r="A430" t="str">
            <v>107100</v>
          </cell>
          <cell r="B430" t="str">
            <v>0312</v>
          </cell>
          <cell r="C430" t="str">
            <v>06080</v>
          </cell>
          <cell r="D430" t="str">
            <v>0ELECT</v>
          </cell>
          <cell r="E430" t="str">
            <v>312000</v>
          </cell>
          <cell r="F430" t="str">
            <v>0790</v>
          </cell>
          <cell r="G430" t="str">
            <v>65000</v>
          </cell>
          <cell r="H430" t="str">
            <v>A</v>
          </cell>
          <cell r="I430" t="str">
            <v>00000041</v>
          </cell>
          <cell r="J430">
            <v>70</v>
          </cell>
          <cell r="K430">
            <v>312</v>
          </cell>
          <cell r="L430">
            <v>6174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 t="str">
            <v>0790</v>
          </cell>
          <cell r="R430" t="str">
            <v>65000</v>
          </cell>
          <cell r="S430" t="str">
            <v>200212</v>
          </cell>
          <cell r="T430" t="str">
            <v>CA01</v>
          </cell>
          <cell r="U430">
            <v>-62815.72</v>
          </cell>
          <cell r="V430" t="str">
            <v>LDB</v>
          </cell>
          <cell r="W430">
            <v>0</v>
          </cell>
          <cell r="Y430">
            <v>0</v>
          </cell>
          <cell r="Z430">
            <v>0</v>
          </cell>
          <cell r="AA430" t="str">
            <v>BCH</v>
          </cell>
          <cell r="AB430" t="str">
            <v>0023</v>
          </cell>
          <cell r="AC430" t="str">
            <v>WKS</v>
          </cell>
          <cell r="AE430" t="str">
            <v>JV#</v>
          </cell>
          <cell r="AF430" t="str">
            <v>1232</v>
          </cell>
          <cell r="AG430" t="str">
            <v>FRN</v>
          </cell>
          <cell r="AH430" t="str">
            <v>6174</v>
          </cell>
          <cell r="AI430" t="str">
            <v>RP#</v>
          </cell>
          <cell r="AJ430" t="str">
            <v>000</v>
          </cell>
          <cell r="AK430" t="str">
            <v>CTL</v>
          </cell>
          <cell r="AM430" t="str">
            <v>RF#</v>
          </cell>
          <cell r="AU430" t="str">
            <v>TO PLACE IN SERVICE</v>
          </cell>
          <cell r="AZ430" t="str">
            <v>FPL Fibernet</v>
          </cell>
        </row>
        <row r="431">
          <cell r="A431" t="str">
            <v>107100</v>
          </cell>
          <cell r="B431" t="str">
            <v>0312</v>
          </cell>
          <cell r="C431" t="str">
            <v>06080</v>
          </cell>
          <cell r="D431" t="str">
            <v>0ELECT</v>
          </cell>
          <cell r="E431" t="str">
            <v>312000</v>
          </cell>
          <cell r="F431" t="str">
            <v>0803</v>
          </cell>
          <cell r="G431" t="str">
            <v>36000</v>
          </cell>
          <cell r="H431" t="str">
            <v>A</v>
          </cell>
          <cell r="I431" t="str">
            <v>00000041</v>
          </cell>
          <cell r="J431">
            <v>66</v>
          </cell>
          <cell r="K431">
            <v>312</v>
          </cell>
          <cell r="L431">
            <v>6174</v>
          </cell>
          <cell r="M431">
            <v>107</v>
          </cell>
          <cell r="N431">
            <v>10</v>
          </cell>
          <cell r="O431">
            <v>0</v>
          </cell>
          <cell r="P431">
            <v>107.1</v>
          </cell>
          <cell r="Q431" t="str">
            <v>0803</v>
          </cell>
          <cell r="R431" t="str">
            <v>36000</v>
          </cell>
          <cell r="S431" t="str">
            <v>200212</v>
          </cell>
          <cell r="T431" t="str">
            <v>PY42</v>
          </cell>
          <cell r="U431">
            <v>285.8</v>
          </cell>
          <cell r="V431" t="str">
            <v>LDB</v>
          </cell>
          <cell r="W431">
            <v>0</v>
          </cell>
          <cell r="X431" t="str">
            <v>SHR</v>
          </cell>
          <cell r="Y431">
            <v>8</v>
          </cell>
          <cell r="Z431">
            <v>8</v>
          </cell>
          <cell r="AA431" t="str">
            <v>PYP</v>
          </cell>
          <cell r="AB431" t="str">
            <v xml:space="preserve"> 0000026</v>
          </cell>
          <cell r="AC431" t="str">
            <v>PYL</v>
          </cell>
          <cell r="AD431" t="str">
            <v>004366</v>
          </cell>
          <cell r="AE431" t="str">
            <v>EMP</v>
          </cell>
          <cell r="AF431" t="str">
            <v>96418</v>
          </cell>
          <cell r="AG431" t="str">
            <v>JUL</v>
          </cell>
          <cell r="AH431" t="str">
            <v xml:space="preserve"> 000.00</v>
          </cell>
          <cell r="AI431" t="str">
            <v>BCH</v>
          </cell>
          <cell r="AJ431" t="str">
            <v>500</v>
          </cell>
          <cell r="AK431" t="str">
            <v>CLS</v>
          </cell>
          <cell r="AL431" t="str">
            <v>R431</v>
          </cell>
          <cell r="AM431" t="str">
            <v>DTA</v>
          </cell>
          <cell r="AN431" t="str">
            <v xml:space="preserve"> 00000000000.00</v>
          </cell>
          <cell r="AO431" t="str">
            <v>DTH</v>
          </cell>
          <cell r="AP431" t="str">
            <v xml:space="preserve"> 00000000000.00</v>
          </cell>
          <cell r="AV431" t="str">
            <v>000000000</v>
          </cell>
          <cell r="AW431" t="str">
            <v>000</v>
          </cell>
          <cell r="AX431" t="str">
            <v>00</v>
          </cell>
          <cell r="AY431" t="str">
            <v>0</v>
          </cell>
          <cell r="AZ431" t="str">
            <v>FPL Fibernet</v>
          </cell>
        </row>
        <row r="432">
          <cell r="A432" t="str">
            <v>107100</v>
          </cell>
          <cell r="B432" t="str">
            <v>0312</v>
          </cell>
          <cell r="C432" t="str">
            <v>06080</v>
          </cell>
          <cell r="D432" t="str">
            <v>0ELECT</v>
          </cell>
          <cell r="E432" t="str">
            <v>312000</v>
          </cell>
          <cell r="F432" t="str">
            <v>0812</v>
          </cell>
          <cell r="G432" t="str">
            <v>51450</v>
          </cell>
          <cell r="H432" t="str">
            <v>A</v>
          </cell>
          <cell r="I432" t="str">
            <v>00000041</v>
          </cell>
          <cell r="J432">
            <v>67</v>
          </cell>
          <cell r="K432">
            <v>312</v>
          </cell>
          <cell r="L432">
            <v>6174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 t="str">
            <v>0812</v>
          </cell>
          <cell r="R432" t="str">
            <v>51450</v>
          </cell>
          <cell r="S432" t="str">
            <v>200212</v>
          </cell>
          <cell r="T432" t="str">
            <v>SA01</v>
          </cell>
          <cell r="U432">
            <v>4603.47</v>
          </cell>
          <cell r="W432">
            <v>0</v>
          </cell>
          <cell r="Y432">
            <v>0</v>
          </cell>
          <cell r="Z432">
            <v>1</v>
          </cell>
          <cell r="AA432" t="str">
            <v>BCH</v>
          </cell>
          <cell r="AB432" t="str">
            <v>450002354</v>
          </cell>
          <cell r="AC432" t="str">
            <v>PO#</v>
          </cell>
          <cell r="AD432" t="str">
            <v>4500021286</v>
          </cell>
          <cell r="AE432" t="str">
            <v>S/R</v>
          </cell>
          <cell r="AF432" t="str">
            <v>NET</v>
          </cell>
          <cell r="AI432" t="str">
            <v>PYN</v>
          </cell>
          <cell r="AJ432" t="str">
            <v>BELLSOUTH TELECOMMUNICATI</v>
          </cell>
          <cell r="AK432" t="str">
            <v>VND</v>
          </cell>
          <cell r="AL432" t="str">
            <v>580436120</v>
          </cell>
          <cell r="AM432" t="str">
            <v>FAC</v>
          </cell>
          <cell r="AN432" t="str">
            <v>000</v>
          </cell>
          <cell r="AQ432" t="str">
            <v>NVD</v>
          </cell>
          <cell r="AR432" t="str">
            <v>2002-12-</v>
          </cell>
          <cell r="AU432" t="str">
            <v>305 C01-0446 446    BELLSOUTH TELECOMMUN5000003674</v>
          </cell>
          <cell r="AV432" t="str">
            <v>WF-BATCH</v>
          </cell>
          <cell r="AW432" t="str">
            <v>000</v>
          </cell>
          <cell r="AX432" t="str">
            <v>00</v>
          </cell>
          <cell r="AY432" t="str">
            <v>0</v>
          </cell>
          <cell r="AZ432" t="str">
            <v>FPL Fibernet</v>
          </cell>
        </row>
        <row r="433">
          <cell r="A433" t="str">
            <v>107100</v>
          </cell>
          <cell r="B433" t="str">
            <v>0312</v>
          </cell>
          <cell r="C433" t="str">
            <v>06080</v>
          </cell>
          <cell r="D433" t="str">
            <v>0FIBER</v>
          </cell>
          <cell r="E433" t="str">
            <v>312000</v>
          </cell>
          <cell r="F433" t="str">
            <v>0646</v>
          </cell>
          <cell r="G433" t="str">
            <v>52450</v>
          </cell>
          <cell r="H433" t="str">
            <v>A</v>
          </cell>
          <cell r="I433" t="str">
            <v>00000041</v>
          </cell>
          <cell r="J433">
            <v>60</v>
          </cell>
          <cell r="K433">
            <v>312</v>
          </cell>
          <cell r="L433">
            <v>6174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 t="str">
            <v>0646</v>
          </cell>
          <cell r="R433" t="str">
            <v>52450</v>
          </cell>
          <cell r="S433" t="str">
            <v>200212</v>
          </cell>
          <cell r="T433" t="str">
            <v>SA01</v>
          </cell>
          <cell r="U433">
            <v>8.4</v>
          </cell>
          <cell r="W433">
            <v>0</v>
          </cell>
          <cell r="Y433">
            <v>0</v>
          </cell>
          <cell r="Z433">
            <v>0</v>
          </cell>
          <cell r="AA433" t="str">
            <v>BCH</v>
          </cell>
          <cell r="AB433" t="str">
            <v>450002350</v>
          </cell>
          <cell r="AC433" t="str">
            <v>PO#</v>
          </cell>
          <cell r="AE433" t="str">
            <v>S/R</v>
          </cell>
          <cell r="AI433" t="str">
            <v>PYN</v>
          </cell>
          <cell r="AJ433" t="str">
            <v>DE ZAYAS J M</v>
          </cell>
          <cell r="AK433" t="str">
            <v>VND</v>
          </cell>
          <cell r="AL433" t="str">
            <v>589128454</v>
          </cell>
          <cell r="AM433" t="str">
            <v>FAC</v>
          </cell>
          <cell r="AN433" t="str">
            <v>000</v>
          </cell>
          <cell r="AQ433" t="str">
            <v>NVD</v>
          </cell>
          <cell r="AR433" t="str">
            <v>2002-12-</v>
          </cell>
          <cell r="AU433" t="str">
            <v>J DEZAYAS MILEAGE   DE ZAYAS J M        1900003314</v>
          </cell>
          <cell r="AV433" t="str">
            <v>WF-BATCH</v>
          </cell>
          <cell r="AW433" t="str">
            <v>000</v>
          </cell>
          <cell r="AX433" t="str">
            <v>00</v>
          </cell>
          <cell r="AY433" t="str">
            <v>0</v>
          </cell>
          <cell r="AZ433" t="str">
            <v>FPL Fibernet</v>
          </cell>
        </row>
        <row r="434">
          <cell r="A434" t="str">
            <v>107100</v>
          </cell>
          <cell r="B434" t="str">
            <v>0312</v>
          </cell>
          <cell r="C434" t="str">
            <v>06080</v>
          </cell>
          <cell r="D434" t="str">
            <v>0FIBER</v>
          </cell>
          <cell r="E434" t="str">
            <v>312000</v>
          </cell>
          <cell r="F434" t="str">
            <v>0646</v>
          </cell>
          <cell r="G434" t="str">
            <v>52450</v>
          </cell>
          <cell r="H434" t="str">
            <v>A</v>
          </cell>
          <cell r="I434" t="str">
            <v>00000041</v>
          </cell>
          <cell r="J434">
            <v>60</v>
          </cell>
          <cell r="K434">
            <v>312</v>
          </cell>
          <cell r="L434">
            <v>6174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str">
            <v>0646</v>
          </cell>
          <cell r="R434" t="str">
            <v>52450</v>
          </cell>
          <cell r="S434" t="str">
            <v>200212</v>
          </cell>
          <cell r="T434" t="str">
            <v>SA01</v>
          </cell>
          <cell r="U434">
            <v>177.39</v>
          </cell>
          <cell r="W434">
            <v>0</v>
          </cell>
          <cell r="Y434">
            <v>0</v>
          </cell>
          <cell r="Z434">
            <v>0</v>
          </cell>
          <cell r="AA434" t="str">
            <v>BCH</v>
          </cell>
          <cell r="AB434" t="str">
            <v>450002353</v>
          </cell>
          <cell r="AC434" t="str">
            <v>PO#</v>
          </cell>
          <cell r="AE434" t="str">
            <v>S/R</v>
          </cell>
          <cell r="AI434" t="str">
            <v>PYN</v>
          </cell>
          <cell r="AJ434" t="str">
            <v>DE ZAYAS J M</v>
          </cell>
          <cell r="AK434" t="str">
            <v>VND</v>
          </cell>
          <cell r="AL434" t="str">
            <v>589128454</v>
          </cell>
          <cell r="AM434" t="str">
            <v>FAC</v>
          </cell>
          <cell r="AN434" t="str">
            <v>000</v>
          </cell>
          <cell r="AQ434" t="str">
            <v>NVD</v>
          </cell>
          <cell r="AR434" t="str">
            <v>2002-12-</v>
          </cell>
          <cell r="AU434" t="str">
            <v>J DEZAYAS MILEAGE   DE ZAYAS J M        1900003389</v>
          </cell>
          <cell r="AV434" t="str">
            <v>WF-BATCH</v>
          </cell>
          <cell r="AW434" t="str">
            <v>000</v>
          </cell>
          <cell r="AX434" t="str">
            <v>00</v>
          </cell>
          <cell r="AY434" t="str">
            <v>0</v>
          </cell>
          <cell r="AZ434" t="str">
            <v>FPL Fibernet</v>
          </cell>
        </row>
        <row r="435">
          <cell r="A435" t="str">
            <v>107100</v>
          </cell>
          <cell r="B435" t="str">
            <v>0312</v>
          </cell>
          <cell r="C435" t="str">
            <v>06080</v>
          </cell>
          <cell r="D435" t="str">
            <v>0FIBER</v>
          </cell>
          <cell r="E435" t="str">
            <v>312000</v>
          </cell>
          <cell r="F435" t="str">
            <v>0790</v>
          </cell>
          <cell r="G435" t="str">
            <v>65000</v>
          </cell>
          <cell r="H435" t="str">
            <v>A</v>
          </cell>
          <cell r="I435" t="str">
            <v>00000041</v>
          </cell>
          <cell r="J435">
            <v>63</v>
          </cell>
          <cell r="K435">
            <v>312</v>
          </cell>
          <cell r="L435">
            <v>6174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0790</v>
          </cell>
          <cell r="R435" t="str">
            <v>65000</v>
          </cell>
          <cell r="S435" t="str">
            <v>200212</v>
          </cell>
          <cell r="T435" t="str">
            <v>CA01</v>
          </cell>
          <cell r="U435">
            <v>13126</v>
          </cell>
          <cell r="V435" t="str">
            <v>LDB</v>
          </cell>
          <cell r="W435">
            <v>0</v>
          </cell>
          <cell r="Y435">
            <v>0</v>
          </cell>
          <cell r="Z435">
            <v>0</v>
          </cell>
          <cell r="AA435" t="str">
            <v>BCH</v>
          </cell>
          <cell r="AB435" t="str">
            <v>0011</v>
          </cell>
          <cell r="AC435" t="str">
            <v>WKS</v>
          </cell>
          <cell r="AE435" t="str">
            <v>JV#</v>
          </cell>
          <cell r="AF435" t="str">
            <v>1232</v>
          </cell>
          <cell r="AG435" t="str">
            <v>FRN</v>
          </cell>
          <cell r="AH435" t="str">
            <v>6174</v>
          </cell>
          <cell r="AI435" t="str">
            <v>RP#</v>
          </cell>
          <cell r="AJ435" t="str">
            <v>000</v>
          </cell>
          <cell r="AK435" t="str">
            <v>CTL</v>
          </cell>
          <cell r="AM435" t="str">
            <v>RF#</v>
          </cell>
          <cell r="AU435" t="str">
            <v>ACCRUAL OF OCT 02 CAPITAL</v>
          </cell>
          <cell r="AZ435" t="str">
            <v>FPL Fibernet</v>
          </cell>
        </row>
        <row r="436">
          <cell r="A436" t="str">
            <v>107100</v>
          </cell>
          <cell r="B436" t="str">
            <v>0312</v>
          </cell>
          <cell r="C436" t="str">
            <v>06080</v>
          </cell>
          <cell r="D436" t="str">
            <v>0FIBER</v>
          </cell>
          <cell r="E436" t="str">
            <v>312000</v>
          </cell>
          <cell r="F436" t="str">
            <v>0813</v>
          </cell>
          <cell r="G436" t="str">
            <v>51450</v>
          </cell>
          <cell r="H436" t="str">
            <v>A</v>
          </cell>
          <cell r="I436" t="str">
            <v>00000041</v>
          </cell>
          <cell r="J436">
            <v>63</v>
          </cell>
          <cell r="K436">
            <v>312</v>
          </cell>
          <cell r="L436">
            <v>6174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 t="str">
            <v>0813</v>
          </cell>
          <cell r="R436" t="str">
            <v>51450</v>
          </cell>
          <cell r="S436" t="str">
            <v>200212</v>
          </cell>
          <cell r="T436" t="str">
            <v>SA01</v>
          </cell>
          <cell r="U436">
            <v>205</v>
          </cell>
          <cell r="W436">
            <v>0</v>
          </cell>
          <cell r="Y436">
            <v>0</v>
          </cell>
          <cell r="Z436">
            <v>1</v>
          </cell>
          <cell r="AA436" t="str">
            <v>BCH</v>
          </cell>
          <cell r="AB436" t="str">
            <v>450002354</v>
          </cell>
          <cell r="AC436" t="str">
            <v>PO#</v>
          </cell>
          <cell r="AD436" t="str">
            <v>4500054250</v>
          </cell>
          <cell r="AE436" t="str">
            <v>S/R</v>
          </cell>
          <cell r="AF436" t="str">
            <v>337</v>
          </cell>
          <cell r="AI436" t="str">
            <v>PYN</v>
          </cell>
          <cell r="AJ436" t="str">
            <v>K NEX INC</v>
          </cell>
          <cell r="AK436" t="str">
            <v>VND</v>
          </cell>
          <cell r="AL436" t="str">
            <v>593648022</v>
          </cell>
          <cell r="AM436" t="str">
            <v>FAC</v>
          </cell>
          <cell r="AN436" t="str">
            <v>000</v>
          </cell>
          <cell r="AQ436" t="str">
            <v>NVD</v>
          </cell>
          <cell r="AR436" t="str">
            <v>2002-12-</v>
          </cell>
          <cell r="AU436" t="str">
            <v>INVOICE# 1114       K NEX INC           5000003655</v>
          </cell>
          <cell r="AV436" t="str">
            <v>WF-BATCH</v>
          </cell>
          <cell r="AW436" t="str">
            <v>000</v>
          </cell>
          <cell r="AX436" t="str">
            <v>00</v>
          </cell>
          <cell r="AY436" t="str">
            <v>0</v>
          </cell>
          <cell r="AZ436" t="str">
            <v>FPL Fibernet</v>
          </cell>
        </row>
        <row r="437">
          <cell r="A437" t="str">
            <v>107100</v>
          </cell>
          <cell r="B437" t="str">
            <v>0312</v>
          </cell>
          <cell r="C437" t="str">
            <v>06080</v>
          </cell>
          <cell r="D437" t="str">
            <v>0FIBER</v>
          </cell>
          <cell r="E437" t="str">
            <v>312000</v>
          </cell>
          <cell r="F437" t="str">
            <v>0901</v>
          </cell>
          <cell r="G437" t="str">
            <v>52450</v>
          </cell>
          <cell r="H437" t="str">
            <v>A</v>
          </cell>
          <cell r="I437" t="str">
            <v>00000041</v>
          </cell>
          <cell r="J437">
            <v>60</v>
          </cell>
          <cell r="K437">
            <v>312</v>
          </cell>
          <cell r="L437">
            <v>6174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0901</v>
          </cell>
          <cell r="R437" t="str">
            <v>52450</v>
          </cell>
          <cell r="S437" t="str">
            <v>200212</v>
          </cell>
          <cell r="T437" t="str">
            <v>SA01</v>
          </cell>
          <cell r="U437">
            <v>13.02</v>
          </cell>
          <cell r="W437">
            <v>0</v>
          </cell>
          <cell r="Y437">
            <v>0</v>
          </cell>
          <cell r="Z437">
            <v>0</v>
          </cell>
          <cell r="AA437" t="str">
            <v>BCH</v>
          </cell>
          <cell r="AB437" t="str">
            <v>450002353</v>
          </cell>
          <cell r="AC437" t="str">
            <v>PO#</v>
          </cell>
          <cell r="AE437" t="str">
            <v>S/R</v>
          </cell>
          <cell r="AI437" t="str">
            <v>PYN</v>
          </cell>
          <cell r="AJ437" t="str">
            <v>DE ZAYAS J M</v>
          </cell>
          <cell r="AK437" t="str">
            <v>VND</v>
          </cell>
          <cell r="AL437" t="str">
            <v>589128454</v>
          </cell>
          <cell r="AM437" t="str">
            <v>FAC</v>
          </cell>
          <cell r="AN437" t="str">
            <v>000</v>
          </cell>
          <cell r="AQ437" t="str">
            <v>NVD</v>
          </cell>
          <cell r="AR437" t="str">
            <v>2002-12-</v>
          </cell>
          <cell r="AU437" t="str">
            <v>J DEZAYAS MEALS     DE ZAYAS J M        1900003389</v>
          </cell>
          <cell r="AV437" t="str">
            <v>WF-BATCH</v>
          </cell>
          <cell r="AW437" t="str">
            <v>000</v>
          </cell>
          <cell r="AX437" t="str">
            <v>00</v>
          </cell>
          <cell r="AY437" t="str">
            <v>0</v>
          </cell>
          <cell r="AZ437" t="str">
            <v>FPL Fibernet</v>
          </cell>
        </row>
        <row r="438">
          <cell r="A438" t="str">
            <v>107100</v>
          </cell>
          <cell r="B438" t="str">
            <v>0314</v>
          </cell>
          <cell r="C438" t="str">
            <v>06075</v>
          </cell>
          <cell r="D438" t="str">
            <v>0FIBER</v>
          </cell>
          <cell r="E438" t="str">
            <v>314000</v>
          </cell>
          <cell r="F438" t="str">
            <v>0662</v>
          </cell>
          <cell r="G438" t="str">
            <v>51450</v>
          </cell>
          <cell r="H438" t="str">
            <v>A</v>
          </cell>
          <cell r="I438" t="str">
            <v>00000041</v>
          </cell>
          <cell r="J438">
            <v>63</v>
          </cell>
          <cell r="K438">
            <v>314</v>
          </cell>
          <cell r="L438">
            <v>6175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0662</v>
          </cell>
          <cell r="R438" t="str">
            <v>51450</v>
          </cell>
          <cell r="S438" t="str">
            <v>200212</v>
          </cell>
          <cell r="T438" t="str">
            <v>SA01</v>
          </cell>
          <cell r="U438">
            <v>2746.5</v>
          </cell>
          <cell r="W438">
            <v>0</v>
          </cell>
          <cell r="Y438">
            <v>0</v>
          </cell>
          <cell r="Z438">
            <v>1</v>
          </cell>
          <cell r="AA438" t="str">
            <v>BCH</v>
          </cell>
          <cell r="AB438" t="str">
            <v>450002354</v>
          </cell>
          <cell r="AC438" t="str">
            <v>PO#</v>
          </cell>
          <cell r="AD438" t="str">
            <v>4500030221</v>
          </cell>
          <cell r="AE438" t="str">
            <v>S/R</v>
          </cell>
          <cell r="AF438" t="str">
            <v>NET</v>
          </cell>
          <cell r="AI438" t="str">
            <v>PYN</v>
          </cell>
          <cell r="AJ438" t="str">
            <v>W D COMMUNICATIONS INC</v>
          </cell>
          <cell r="AK438" t="str">
            <v>VND</v>
          </cell>
          <cell r="AL438" t="str">
            <v>591953252</v>
          </cell>
          <cell r="AM438" t="str">
            <v>FAC</v>
          </cell>
          <cell r="AN438" t="str">
            <v>000</v>
          </cell>
          <cell r="AQ438" t="str">
            <v>NVD</v>
          </cell>
          <cell r="AR438" t="str">
            <v>2002-12-</v>
          </cell>
          <cell r="AU438" t="str">
            <v>INVOICE# 26809      W D COMMUNICATIONS I5000003657</v>
          </cell>
          <cell r="AV438" t="str">
            <v>WF-BATCH</v>
          </cell>
          <cell r="AW438" t="str">
            <v>000</v>
          </cell>
          <cell r="AX438" t="str">
            <v>00</v>
          </cell>
          <cell r="AY438" t="str">
            <v>0</v>
          </cell>
          <cell r="AZ438" t="str">
            <v>FPL Fibernet</v>
          </cell>
        </row>
        <row r="439">
          <cell r="A439" t="str">
            <v>107100</v>
          </cell>
          <cell r="B439" t="str">
            <v>0314</v>
          </cell>
          <cell r="C439" t="str">
            <v>06075</v>
          </cell>
          <cell r="D439" t="str">
            <v>0FIBER</v>
          </cell>
          <cell r="E439" t="str">
            <v>314000</v>
          </cell>
          <cell r="F439" t="str">
            <v>0662</v>
          </cell>
          <cell r="G439" t="str">
            <v>52450</v>
          </cell>
          <cell r="H439" t="str">
            <v>A</v>
          </cell>
          <cell r="I439" t="str">
            <v>00000041</v>
          </cell>
          <cell r="J439">
            <v>63</v>
          </cell>
          <cell r="K439">
            <v>314</v>
          </cell>
          <cell r="L439">
            <v>6175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 t="str">
            <v>0662</v>
          </cell>
          <cell r="R439" t="str">
            <v>52450</v>
          </cell>
          <cell r="S439" t="str">
            <v>200212</v>
          </cell>
          <cell r="T439" t="str">
            <v>SA01</v>
          </cell>
          <cell r="U439">
            <v>460.63</v>
          </cell>
          <cell r="W439">
            <v>0</v>
          </cell>
          <cell r="Y439">
            <v>0</v>
          </cell>
          <cell r="Z439">
            <v>0</v>
          </cell>
          <cell r="AA439" t="str">
            <v>BCH</v>
          </cell>
          <cell r="AB439" t="str">
            <v>450002337</v>
          </cell>
          <cell r="AC439" t="str">
            <v>PO#</v>
          </cell>
          <cell r="AE439" t="str">
            <v>S/R</v>
          </cell>
          <cell r="AI439" t="str">
            <v>PYN</v>
          </cell>
          <cell r="AJ439" t="str">
            <v>BELLSOUTH TELECOMMUNICATI</v>
          </cell>
          <cell r="AK439" t="str">
            <v>VND</v>
          </cell>
          <cell r="AL439" t="str">
            <v>580436120</v>
          </cell>
          <cell r="AM439" t="str">
            <v>FAC</v>
          </cell>
          <cell r="AN439" t="str">
            <v>000</v>
          </cell>
          <cell r="AQ439" t="str">
            <v>NVD</v>
          </cell>
          <cell r="AR439" t="str">
            <v>2002-11-</v>
          </cell>
          <cell r="AU439" t="str">
            <v>2F095003F           BELLSOUTH TELECOMMUN1900003262</v>
          </cell>
          <cell r="AV439" t="str">
            <v>WF-BATCH</v>
          </cell>
          <cell r="AW439" t="str">
            <v>000</v>
          </cell>
          <cell r="AX439" t="str">
            <v>00</v>
          </cell>
          <cell r="AY439" t="str">
            <v>0</v>
          </cell>
          <cell r="AZ439" t="str">
            <v>FPL Fibernet</v>
          </cell>
        </row>
        <row r="440">
          <cell r="A440" t="str">
            <v>107100</v>
          </cell>
          <cell r="B440" t="str">
            <v>0314</v>
          </cell>
          <cell r="C440" t="str">
            <v>06075</v>
          </cell>
          <cell r="D440" t="str">
            <v>0FIBER</v>
          </cell>
          <cell r="E440" t="str">
            <v>314000</v>
          </cell>
          <cell r="F440" t="str">
            <v>0803</v>
          </cell>
          <cell r="G440" t="str">
            <v>36000</v>
          </cell>
          <cell r="H440" t="str">
            <v>A</v>
          </cell>
          <cell r="I440" t="str">
            <v>00000041</v>
          </cell>
          <cell r="J440">
            <v>60</v>
          </cell>
          <cell r="K440">
            <v>314</v>
          </cell>
          <cell r="L440">
            <v>6175</v>
          </cell>
          <cell r="M440">
            <v>107</v>
          </cell>
          <cell r="N440">
            <v>10</v>
          </cell>
          <cell r="O440">
            <v>0</v>
          </cell>
          <cell r="P440">
            <v>107.1</v>
          </cell>
          <cell r="Q440" t="str">
            <v>0803</v>
          </cell>
          <cell r="R440" t="str">
            <v>36000</v>
          </cell>
          <cell r="S440" t="str">
            <v>200212</v>
          </cell>
          <cell r="T440" t="str">
            <v>PY42</v>
          </cell>
          <cell r="U440">
            <v>172.13</v>
          </cell>
          <cell r="V440" t="str">
            <v>LDB</v>
          </cell>
          <cell r="W440">
            <v>0</v>
          </cell>
          <cell r="X440" t="str">
            <v>SHR</v>
          </cell>
          <cell r="Y440">
            <v>5</v>
          </cell>
          <cell r="Z440">
            <v>5</v>
          </cell>
          <cell r="AA440" t="str">
            <v>PYP</v>
          </cell>
          <cell r="AB440" t="str">
            <v xml:space="preserve"> 0000026</v>
          </cell>
          <cell r="AC440" t="str">
            <v>PYL</v>
          </cell>
          <cell r="AD440" t="str">
            <v>004368</v>
          </cell>
          <cell r="AE440" t="str">
            <v>EMP</v>
          </cell>
          <cell r="AF440" t="str">
            <v>13648</v>
          </cell>
          <cell r="AG440" t="str">
            <v>JUL</v>
          </cell>
          <cell r="AH440" t="str">
            <v xml:space="preserve"> 000.00</v>
          </cell>
          <cell r="AI440" t="str">
            <v>BCH</v>
          </cell>
          <cell r="AJ440" t="str">
            <v>500</v>
          </cell>
          <cell r="AK440" t="str">
            <v>CLS</v>
          </cell>
          <cell r="AL440" t="str">
            <v>R445</v>
          </cell>
          <cell r="AM440" t="str">
            <v>DTA</v>
          </cell>
          <cell r="AN440" t="str">
            <v xml:space="preserve"> 00000000000.00</v>
          </cell>
          <cell r="AO440" t="str">
            <v>DTH</v>
          </cell>
          <cell r="AP440" t="str">
            <v xml:space="preserve"> 00000000000.00</v>
          </cell>
          <cell r="AV440" t="str">
            <v>000000000</v>
          </cell>
          <cell r="AW440" t="str">
            <v>000</v>
          </cell>
          <cell r="AX440" t="str">
            <v>00</v>
          </cell>
          <cell r="AY440" t="str">
            <v>0</v>
          </cell>
          <cell r="AZ440" t="str">
            <v>FPL Fibernet</v>
          </cell>
        </row>
        <row r="441">
          <cell r="A441" t="str">
            <v>107100</v>
          </cell>
          <cell r="B441" t="str">
            <v>0335</v>
          </cell>
          <cell r="C441" t="str">
            <v>06075</v>
          </cell>
          <cell r="D441" t="str">
            <v>0FIBER</v>
          </cell>
          <cell r="E441" t="str">
            <v>335000</v>
          </cell>
          <cell r="F441" t="str">
            <v>0675</v>
          </cell>
          <cell r="G441" t="str">
            <v>52450</v>
          </cell>
          <cell r="H441" t="str">
            <v>A</v>
          </cell>
          <cell r="I441" t="str">
            <v>00000041</v>
          </cell>
          <cell r="J441">
            <v>62</v>
          </cell>
          <cell r="K441">
            <v>335</v>
          </cell>
          <cell r="L441">
            <v>6175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 t="str">
            <v>0675</v>
          </cell>
          <cell r="R441" t="str">
            <v>52450</v>
          </cell>
          <cell r="S441" t="str">
            <v>200212</v>
          </cell>
          <cell r="T441" t="str">
            <v>SA01</v>
          </cell>
          <cell r="U441">
            <v>5.0999999999999996</v>
          </cell>
          <cell r="W441">
            <v>0</v>
          </cell>
          <cell r="Y441">
            <v>0</v>
          </cell>
          <cell r="Z441">
            <v>0</v>
          </cell>
          <cell r="AA441" t="str">
            <v>BCH</v>
          </cell>
          <cell r="AB441" t="str">
            <v>450002346</v>
          </cell>
          <cell r="AC441" t="str">
            <v>PO#</v>
          </cell>
          <cell r="AE441" t="str">
            <v>S/R</v>
          </cell>
          <cell r="AI441" t="str">
            <v>PYN</v>
          </cell>
          <cell r="AJ441" t="str">
            <v>UNITED PARCEL SVC OF AMER</v>
          </cell>
          <cell r="AK441" t="str">
            <v>VND</v>
          </cell>
          <cell r="AL441" t="str">
            <v>362407381</v>
          </cell>
          <cell r="AM441" t="str">
            <v>FAC</v>
          </cell>
          <cell r="AN441" t="str">
            <v>000</v>
          </cell>
          <cell r="AQ441" t="str">
            <v>NVD</v>
          </cell>
          <cell r="AR441" t="str">
            <v>2002-10-</v>
          </cell>
          <cell r="AU441" t="str">
            <v>0000R454V3422       UNITED PARCEL SVC OF1900003308</v>
          </cell>
          <cell r="AV441" t="str">
            <v>WF-BATCH</v>
          </cell>
          <cell r="AW441" t="str">
            <v>000</v>
          </cell>
          <cell r="AX441" t="str">
            <v>00</v>
          </cell>
          <cell r="AY441" t="str">
            <v>0</v>
          </cell>
          <cell r="AZ441" t="str">
            <v>FPL Fibernet</v>
          </cell>
        </row>
        <row r="442">
          <cell r="A442" t="str">
            <v>107100</v>
          </cell>
          <cell r="B442" t="str">
            <v>0335</v>
          </cell>
          <cell r="C442" t="str">
            <v>06075</v>
          </cell>
          <cell r="D442" t="str">
            <v>0FIBER</v>
          </cell>
          <cell r="E442" t="str">
            <v>335000</v>
          </cell>
          <cell r="F442" t="str">
            <v>0676</v>
          </cell>
          <cell r="G442" t="str">
            <v>11450</v>
          </cell>
          <cell r="H442" t="str">
            <v>A</v>
          </cell>
          <cell r="I442" t="str">
            <v>00000041</v>
          </cell>
          <cell r="J442">
            <v>62</v>
          </cell>
          <cell r="K442">
            <v>335</v>
          </cell>
          <cell r="L442">
            <v>6175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0676</v>
          </cell>
          <cell r="R442" t="str">
            <v>11450</v>
          </cell>
          <cell r="S442" t="str">
            <v>200212</v>
          </cell>
          <cell r="T442" t="str">
            <v>SA01</v>
          </cell>
          <cell r="U442">
            <v>714.39</v>
          </cell>
          <cell r="V442" t="str">
            <v>LDB</v>
          </cell>
          <cell r="W442">
            <v>0</v>
          </cell>
          <cell r="Y442">
            <v>0</v>
          </cell>
          <cell r="Z442">
            <v>1</v>
          </cell>
          <cell r="AA442" t="str">
            <v>MS#</v>
          </cell>
          <cell r="AB442" t="str">
            <v xml:space="preserve">   998000427</v>
          </cell>
          <cell r="AC442" t="str">
            <v>BCH</v>
          </cell>
          <cell r="AD442" t="str">
            <v>012373</v>
          </cell>
          <cell r="AE442" t="str">
            <v>TML</v>
          </cell>
          <cell r="AF442" t="str">
            <v>12026</v>
          </cell>
          <cell r="AG442" t="str">
            <v>SRL</v>
          </cell>
          <cell r="AH442" t="str">
            <v>0368</v>
          </cell>
          <cell r="AI442" t="str">
            <v>DLV</v>
          </cell>
          <cell r="AJ442" t="str">
            <v>000</v>
          </cell>
          <cell r="AK442" t="str">
            <v>REL</v>
          </cell>
          <cell r="AL442" t="str">
            <v>000</v>
          </cell>
          <cell r="AM442" t="str">
            <v>LN#</v>
          </cell>
          <cell r="AO442" t="str">
            <v>UOI</v>
          </cell>
          <cell r="AP442" t="str">
            <v>EA</v>
          </cell>
          <cell r="AU442" t="str">
            <v>0</v>
          </cell>
          <cell r="AW442" t="str">
            <v>000</v>
          </cell>
          <cell r="AX442" t="str">
            <v>00</v>
          </cell>
          <cell r="AY442" t="str">
            <v>0</v>
          </cell>
          <cell r="AZ442" t="str">
            <v>FPL Fibernet</v>
          </cell>
        </row>
        <row r="443">
          <cell r="A443" t="str">
            <v>107100</v>
          </cell>
          <cell r="B443" t="str">
            <v>0312</v>
          </cell>
          <cell r="C443" t="str">
            <v>06080</v>
          </cell>
          <cell r="D443" t="str">
            <v>0ELECT</v>
          </cell>
          <cell r="E443" t="str">
            <v>312000</v>
          </cell>
          <cell r="F443" t="str">
            <v>0675</v>
          </cell>
          <cell r="G443" t="str">
            <v>52450</v>
          </cell>
          <cell r="H443" t="str">
            <v>A</v>
          </cell>
          <cell r="I443" t="str">
            <v>00000041</v>
          </cell>
          <cell r="J443">
            <v>65</v>
          </cell>
          <cell r="K443">
            <v>312</v>
          </cell>
          <cell r="L443">
            <v>6177</v>
          </cell>
          <cell r="M443">
            <v>398</v>
          </cell>
          <cell r="N443">
            <v>0</v>
          </cell>
          <cell r="O443">
            <v>1</v>
          </cell>
          <cell r="P443">
            <v>398.00099999999998</v>
          </cell>
          <cell r="Q443" t="str">
            <v>0675</v>
          </cell>
          <cell r="R443" t="str">
            <v>52450</v>
          </cell>
          <cell r="S443" t="str">
            <v>200212</v>
          </cell>
          <cell r="T443" t="str">
            <v>SA01</v>
          </cell>
          <cell r="U443">
            <v>5.71</v>
          </cell>
          <cell r="W443">
            <v>0</v>
          </cell>
          <cell r="Y443">
            <v>0</v>
          </cell>
          <cell r="Z443">
            <v>0</v>
          </cell>
          <cell r="AA443" t="str">
            <v>BCH</v>
          </cell>
          <cell r="AB443" t="str">
            <v>450002346</v>
          </cell>
          <cell r="AC443" t="str">
            <v>PO#</v>
          </cell>
          <cell r="AE443" t="str">
            <v>S/R</v>
          </cell>
          <cell r="AI443" t="str">
            <v>PYN</v>
          </cell>
          <cell r="AJ443" t="str">
            <v>UNITED PARCEL SVC OF AMER</v>
          </cell>
          <cell r="AK443" t="str">
            <v>VND</v>
          </cell>
          <cell r="AL443" t="str">
            <v>362407381</v>
          </cell>
          <cell r="AM443" t="str">
            <v>FAC</v>
          </cell>
          <cell r="AN443" t="str">
            <v>000</v>
          </cell>
          <cell r="AQ443" t="str">
            <v>NVD</v>
          </cell>
          <cell r="AR443" t="str">
            <v>2002-10-</v>
          </cell>
          <cell r="AU443" t="str">
            <v>0000R454V3422       UNITED PARCEL SVC OF1900003308</v>
          </cell>
          <cell r="AV443" t="str">
            <v>WF-BATCH</v>
          </cell>
          <cell r="AW443" t="str">
            <v>000</v>
          </cell>
          <cell r="AX443" t="str">
            <v>00</v>
          </cell>
          <cell r="AY443" t="str">
            <v>0</v>
          </cell>
          <cell r="AZ443" t="str">
            <v>FPL Fibernet</v>
          </cell>
        </row>
        <row r="444">
          <cell r="A444" t="str">
            <v>107100</v>
          </cell>
          <cell r="B444" t="str">
            <v>0312</v>
          </cell>
          <cell r="C444" t="str">
            <v>06080</v>
          </cell>
          <cell r="D444" t="str">
            <v>0ELECT</v>
          </cell>
          <cell r="E444" t="str">
            <v>312000</v>
          </cell>
          <cell r="F444" t="str">
            <v>0676</v>
          </cell>
          <cell r="G444" t="str">
            <v>12450</v>
          </cell>
          <cell r="H444" t="str">
            <v>A</v>
          </cell>
          <cell r="I444" t="str">
            <v>00000041</v>
          </cell>
          <cell r="J444">
            <v>65</v>
          </cell>
          <cell r="K444">
            <v>312</v>
          </cell>
          <cell r="L444">
            <v>6177</v>
          </cell>
          <cell r="M444">
            <v>398</v>
          </cell>
          <cell r="N444">
            <v>0</v>
          </cell>
          <cell r="O444">
            <v>1</v>
          </cell>
          <cell r="P444">
            <v>398.00099999999998</v>
          </cell>
          <cell r="Q444" t="str">
            <v>0676</v>
          </cell>
          <cell r="R444" t="str">
            <v>12450</v>
          </cell>
          <cell r="S444" t="str">
            <v>200212</v>
          </cell>
          <cell r="T444" t="str">
            <v>SA01</v>
          </cell>
          <cell r="U444">
            <v>-799.64</v>
          </cell>
          <cell r="V444" t="str">
            <v>LDB</v>
          </cell>
          <cell r="W444">
            <v>0</v>
          </cell>
          <cell r="Y444">
            <v>0</v>
          </cell>
          <cell r="Z444">
            <v>-2</v>
          </cell>
          <cell r="AA444" t="str">
            <v>MS#</v>
          </cell>
          <cell r="AB444" t="str">
            <v xml:space="preserve">   998003502</v>
          </cell>
          <cell r="AC444" t="str">
            <v>BCH</v>
          </cell>
          <cell r="AD444" t="str">
            <v>016804</v>
          </cell>
          <cell r="AE444" t="str">
            <v>TML</v>
          </cell>
          <cell r="AF444" t="str">
            <v>12010</v>
          </cell>
          <cell r="AG444" t="str">
            <v>SRL</v>
          </cell>
          <cell r="AH444" t="str">
            <v>0368</v>
          </cell>
          <cell r="AI444" t="str">
            <v>DLV</v>
          </cell>
          <cell r="AJ444" t="str">
            <v>000</v>
          </cell>
          <cell r="AK444" t="str">
            <v>REL</v>
          </cell>
          <cell r="AL444" t="str">
            <v>000</v>
          </cell>
          <cell r="AM444" t="str">
            <v>LN#</v>
          </cell>
          <cell r="AO444" t="str">
            <v>UOI</v>
          </cell>
          <cell r="AP444" t="str">
            <v>EA</v>
          </cell>
          <cell r="AU444" t="str">
            <v>0</v>
          </cell>
          <cell r="AW444" t="str">
            <v>000</v>
          </cell>
          <cell r="AX444" t="str">
            <v>00</v>
          </cell>
          <cell r="AY444" t="str">
            <v>0</v>
          </cell>
          <cell r="AZ444" t="str">
            <v>FPL Fibernet</v>
          </cell>
        </row>
        <row r="445">
          <cell r="A445" t="str">
            <v>107100</v>
          </cell>
          <cell r="B445" t="str">
            <v>0312</v>
          </cell>
          <cell r="C445" t="str">
            <v>06080</v>
          </cell>
          <cell r="D445" t="str">
            <v>0ELECT</v>
          </cell>
          <cell r="E445" t="str">
            <v>312000</v>
          </cell>
          <cell r="F445" t="str">
            <v>0676</v>
          </cell>
          <cell r="G445" t="str">
            <v>12450</v>
          </cell>
          <cell r="H445" t="str">
            <v>A</v>
          </cell>
          <cell r="I445" t="str">
            <v>00000041</v>
          </cell>
          <cell r="J445">
            <v>65</v>
          </cell>
          <cell r="K445">
            <v>312</v>
          </cell>
          <cell r="L445">
            <v>6177</v>
          </cell>
          <cell r="M445">
            <v>398</v>
          </cell>
          <cell r="N445">
            <v>0</v>
          </cell>
          <cell r="O445">
            <v>1</v>
          </cell>
          <cell r="P445">
            <v>398.00099999999998</v>
          </cell>
          <cell r="Q445" t="str">
            <v>0676</v>
          </cell>
          <cell r="R445" t="str">
            <v>12450</v>
          </cell>
          <cell r="S445" t="str">
            <v>200212</v>
          </cell>
          <cell r="T445" t="str">
            <v>SA01</v>
          </cell>
          <cell r="U445">
            <v>-1591.92</v>
          </cell>
          <cell r="V445" t="str">
            <v>LDB</v>
          </cell>
          <cell r="W445">
            <v>0</v>
          </cell>
          <cell r="Y445">
            <v>0</v>
          </cell>
          <cell r="Z445">
            <v>-12</v>
          </cell>
          <cell r="AA445" t="str">
            <v>MS#</v>
          </cell>
          <cell r="AB445" t="str">
            <v xml:space="preserve">   998003509</v>
          </cell>
          <cell r="AC445" t="str">
            <v>BCH</v>
          </cell>
          <cell r="AD445" t="str">
            <v>016804</v>
          </cell>
          <cell r="AE445" t="str">
            <v>TML</v>
          </cell>
          <cell r="AF445" t="str">
            <v>12010</v>
          </cell>
          <cell r="AG445" t="str">
            <v>SRL</v>
          </cell>
          <cell r="AH445" t="str">
            <v>0368</v>
          </cell>
          <cell r="AI445" t="str">
            <v>DLV</v>
          </cell>
          <cell r="AJ445" t="str">
            <v>000</v>
          </cell>
          <cell r="AK445" t="str">
            <v>REL</v>
          </cell>
          <cell r="AL445" t="str">
            <v>000</v>
          </cell>
          <cell r="AM445" t="str">
            <v>LN#</v>
          </cell>
          <cell r="AO445" t="str">
            <v>UOI</v>
          </cell>
          <cell r="AP445" t="str">
            <v>EA</v>
          </cell>
          <cell r="AU445" t="str">
            <v>0</v>
          </cell>
          <cell r="AW445" t="str">
            <v>000</v>
          </cell>
          <cell r="AX445" t="str">
            <v>00</v>
          </cell>
          <cell r="AY445" t="str">
            <v>0</v>
          </cell>
          <cell r="AZ445" t="str">
            <v>FPL Fibernet</v>
          </cell>
        </row>
        <row r="446">
          <cell r="A446" t="str">
            <v>107100</v>
          </cell>
          <cell r="B446" t="str">
            <v>0312</v>
          </cell>
          <cell r="C446" t="str">
            <v>06080</v>
          </cell>
          <cell r="D446" t="str">
            <v>0ELECT</v>
          </cell>
          <cell r="E446" t="str">
            <v>312000</v>
          </cell>
          <cell r="F446" t="str">
            <v>0676</v>
          </cell>
          <cell r="G446" t="str">
            <v>12450</v>
          </cell>
          <cell r="H446" t="str">
            <v>A</v>
          </cell>
          <cell r="I446" t="str">
            <v>00000041</v>
          </cell>
          <cell r="J446">
            <v>65</v>
          </cell>
          <cell r="K446">
            <v>312</v>
          </cell>
          <cell r="L446">
            <v>6177</v>
          </cell>
          <cell r="M446">
            <v>398</v>
          </cell>
          <cell r="N446">
            <v>0</v>
          </cell>
          <cell r="O446">
            <v>1</v>
          </cell>
          <cell r="P446">
            <v>398.00099999999998</v>
          </cell>
          <cell r="Q446" t="str">
            <v>0676</v>
          </cell>
          <cell r="R446" t="str">
            <v>12450</v>
          </cell>
          <cell r="S446" t="str">
            <v>200212</v>
          </cell>
          <cell r="T446" t="str">
            <v>SA01</v>
          </cell>
          <cell r="U446">
            <v>-2497.6799999999998</v>
          </cell>
          <cell r="V446" t="str">
            <v>LDB</v>
          </cell>
          <cell r="W446">
            <v>0</v>
          </cell>
          <cell r="Y446">
            <v>0</v>
          </cell>
          <cell r="Z446">
            <v>-8</v>
          </cell>
          <cell r="AA446" t="str">
            <v>MS#</v>
          </cell>
          <cell r="AB446" t="str">
            <v xml:space="preserve">   998014267</v>
          </cell>
          <cell r="AC446" t="str">
            <v>BCH</v>
          </cell>
          <cell r="AD446" t="str">
            <v>016804</v>
          </cell>
          <cell r="AE446" t="str">
            <v>TML</v>
          </cell>
          <cell r="AF446" t="str">
            <v>12010</v>
          </cell>
          <cell r="AG446" t="str">
            <v>SRL</v>
          </cell>
          <cell r="AH446" t="str">
            <v>0368</v>
          </cell>
          <cell r="AI446" t="str">
            <v>DLV</v>
          </cell>
          <cell r="AJ446" t="str">
            <v>000</v>
          </cell>
          <cell r="AK446" t="str">
            <v>REL</v>
          </cell>
          <cell r="AL446" t="str">
            <v>000</v>
          </cell>
          <cell r="AM446" t="str">
            <v>LN#</v>
          </cell>
          <cell r="AO446" t="str">
            <v>UOI</v>
          </cell>
          <cell r="AP446" t="str">
            <v>EA</v>
          </cell>
          <cell r="AU446" t="str">
            <v>0</v>
          </cell>
          <cell r="AW446" t="str">
            <v>000</v>
          </cell>
          <cell r="AX446" t="str">
            <v>00</v>
          </cell>
          <cell r="AY446" t="str">
            <v>0</v>
          </cell>
          <cell r="AZ446" t="str">
            <v>FPL Fibernet</v>
          </cell>
        </row>
        <row r="447">
          <cell r="A447" t="str">
            <v>107100</v>
          </cell>
          <cell r="B447" t="str">
            <v>0312</v>
          </cell>
          <cell r="C447" t="str">
            <v>06080</v>
          </cell>
          <cell r="D447" t="str">
            <v>0ELECT</v>
          </cell>
          <cell r="E447" t="str">
            <v>312000</v>
          </cell>
          <cell r="F447" t="str">
            <v>0790</v>
          </cell>
          <cell r="G447" t="str">
            <v>65000</v>
          </cell>
          <cell r="H447" t="str">
            <v>A</v>
          </cell>
          <cell r="I447" t="str">
            <v>00000041</v>
          </cell>
          <cell r="J447">
            <v>65</v>
          </cell>
          <cell r="K447">
            <v>312</v>
          </cell>
          <cell r="L447">
            <v>6177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 t="str">
            <v>0790</v>
          </cell>
          <cell r="R447" t="str">
            <v>65000</v>
          </cell>
          <cell r="S447" t="str">
            <v>200212</v>
          </cell>
          <cell r="T447" t="str">
            <v>CA01</v>
          </cell>
          <cell r="U447">
            <v>14500</v>
          </cell>
          <cell r="V447" t="str">
            <v>LDB</v>
          </cell>
          <cell r="W447">
            <v>0</v>
          </cell>
          <cell r="Y447">
            <v>0</v>
          </cell>
          <cell r="Z447">
            <v>0</v>
          </cell>
          <cell r="AA447" t="str">
            <v>BCH</v>
          </cell>
          <cell r="AB447" t="str">
            <v>0011</v>
          </cell>
          <cell r="AC447" t="str">
            <v>WKS</v>
          </cell>
          <cell r="AE447" t="str">
            <v>JV#</v>
          </cell>
          <cell r="AF447" t="str">
            <v>1232</v>
          </cell>
          <cell r="AG447" t="str">
            <v>FRN</v>
          </cell>
          <cell r="AH447" t="str">
            <v>6177</v>
          </cell>
          <cell r="AI447" t="str">
            <v>RP#</v>
          </cell>
          <cell r="AJ447" t="str">
            <v>000</v>
          </cell>
          <cell r="AK447" t="str">
            <v>CTL</v>
          </cell>
          <cell r="AM447" t="str">
            <v>RF#</v>
          </cell>
          <cell r="AU447" t="str">
            <v>ACCRUAL OF OCT 02 CAPITAL</v>
          </cell>
          <cell r="AZ447" t="str">
            <v>FPL Fibernet</v>
          </cell>
        </row>
        <row r="448">
          <cell r="A448" t="str">
            <v>107100</v>
          </cell>
          <cell r="B448" t="str">
            <v>0312</v>
          </cell>
          <cell r="C448" t="str">
            <v>06080</v>
          </cell>
          <cell r="D448" t="str">
            <v>0ELECT</v>
          </cell>
          <cell r="E448" t="str">
            <v>312000</v>
          </cell>
          <cell r="F448" t="str">
            <v>0790</v>
          </cell>
          <cell r="G448" t="str">
            <v>65000</v>
          </cell>
          <cell r="H448" t="str">
            <v>A</v>
          </cell>
          <cell r="I448" t="str">
            <v>00000041</v>
          </cell>
          <cell r="J448">
            <v>65</v>
          </cell>
          <cell r="K448">
            <v>312</v>
          </cell>
          <cell r="L448">
            <v>6177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 t="str">
            <v>0790</v>
          </cell>
          <cell r="R448" t="str">
            <v>65000</v>
          </cell>
          <cell r="S448" t="str">
            <v>200212</v>
          </cell>
          <cell r="T448" t="str">
            <v>CA01</v>
          </cell>
          <cell r="U448">
            <v>-14500</v>
          </cell>
          <cell r="V448" t="str">
            <v>LDB</v>
          </cell>
          <cell r="W448">
            <v>0</v>
          </cell>
          <cell r="Y448">
            <v>0</v>
          </cell>
          <cell r="Z448">
            <v>0</v>
          </cell>
          <cell r="AA448" t="str">
            <v>BCH</v>
          </cell>
          <cell r="AB448" t="str">
            <v>0042</v>
          </cell>
          <cell r="AC448" t="str">
            <v>WKS</v>
          </cell>
          <cell r="AE448" t="str">
            <v>JV#</v>
          </cell>
          <cell r="AF448" t="str">
            <v>1232</v>
          </cell>
          <cell r="AG448" t="str">
            <v>FRN</v>
          </cell>
          <cell r="AH448" t="str">
            <v>6177</v>
          </cell>
          <cell r="AI448" t="str">
            <v>RP#</v>
          </cell>
          <cell r="AJ448" t="str">
            <v>000</v>
          </cell>
          <cell r="AK448" t="str">
            <v>CTL</v>
          </cell>
          <cell r="AM448" t="str">
            <v>RF#</v>
          </cell>
          <cell r="AU448" t="str">
            <v>ACCRUAL REVERSAL OF DEC02</v>
          </cell>
          <cell r="AZ448" t="str">
            <v>FPL Fibernet</v>
          </cell>
        </row>
        <row r="449">
          <cell r="A449" t="str">
            <v>107100</v>
          </cell>
          <cell r="B449" t="str">
            <v>0312</v>
          </cell>
          <cell r="C449" t="str">
            <v>06080</v>
          </cell>
          <cell r="D449" t="str">
            <v>0ELECT</v>
          </cell>
          <cell r="E449" t="str">
            <v>312000</v>
          </cell>
          <cell r="F449" t="str">
            <v>0790</v>
          </cell>
          <cell r="G449" t="str">
            <v>65000</v>
          </cell>
          <cell r="H449" t="str">
            <v>A</v>
          </cell>
          <cell r="I449" t="str">
            <v>00000041</v>
          </cell>
          <cell r="J449">
            <v>70</v>
          </cell>
          <cell r="K449">
            <v>312</v>
          </cell>
          <cell r="L449">
            <v>6177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 t="str">
            <v>0790</v>
          </cell>
          <cell r="R449" t="str">
            <v>65000</v>
          </cell>
          <cell r="S449" t="str">
            <v>200212</v>
          </cell>
          <cell r="T449" t="str">
            <v>CA01</v>
          </cell>
          <cell r="U449">
            <v>-170913.63</v>
          </cell>
          <cell r="V449" t="str">
            <v>LDB</v>
          </cell>
          <cell r="W449">
            <v>0</v>
          </cell>
          <cell r="Y449">
            <v>0</v>
          </cell>
          <cell r="Z449">
            <v>0</v>
          </cell>
          <cell r="AA449" t="str">
            <v>BCH</v>
          </cell>
          <cell r="AB449" t="str">
            <v>0023</v>
          </cell>
          <cell r="AC449" t="str">
            <v>WKS</v>
          </cell>
          <cell r="AE449" t="str">
            <v>JV#</v>
          </cell>
          <cell r="AF449" t="str">
            <v>1232</v>
          </cell>
          <cell r="AG449" t="str">
            <v>FRN</v>
          </cell>
          <cell r="AH449" t="str">
            <v>6177</v>
          </cell>
          <cell r="AI449" t="str">
            <v>RP#</v>
          </cell>
          <cell r="AJ449" t="str">
            <v>000</v>
          </cell>
          <cell r="AK449" t="str">
            <v>CTL</v>
          </cell>
          <cell r="AM449" t="str">
            <v>RF#</v>
          </cell>
          <cell r="AU449" t="str">
            <v>TO PLACE IN SERVICE</v>
          </cell>
          <cell r="AZ449" t="str">
            <v>FPL Fibernet</v>
          </cell>
        </row>
        <row r="450">
          <cell r="A450" t="str">
            <v>107100</v>
          </cell>
          <cell r="B450" t="str">
            <v>0312</v>
          </cell>
          <cell r="C450" t="str">
            <v>06080</v>
          </cell>
          <cell r="D450" t="str">
            <v>0ELECT</v>
          </cell>
          <cell r="E450" t="str">
            <v>312000</v>
          </cell>
          <cell r="F450" t="str">
            <v>0803</v>
          </cell>
          <cell r="G450" t="str">
            <v>36000</v>
          </cell>
          <cell r="H450" t="str">
            <v>A</v>
          </cell>
          <cell r="I450" t="str">
            <v>00000041</v>
          </cell>
          <cell r="J450">
            <v>65</v>
          </cell>
          <cell r="K450">
            <v>312</v>
          </cell>
          <cell r="L450">
            <v>6177</v>
          </cell>
          <cell r="M450">
            <v>107</v>
          </cell>
          <cell r="N450">
            <v>10</v>
          </cell>
          <cell r="O450">
            <v>0</v>
          </cell>
          <cell r="P450">
            <v>107.1</v>
          </cell>
          <cell r="Q450" t="str">
            <v>0803</v>
          </cell>
          <cell r="R450" t="str">
            <v>36000</v>
          </cell>
          <cell r="S450" t="str">
            <v>200212</v>
          </cell>
          <cell r="T450" t="str">
            <v>PY42</v>
          </cell>
          <cell r="U450">
            <v>951.3</v>
          </cell>
          <cell r="V450" t="str">
            <v>LDB</v>
          </cell>
          <cell r="W450">
            <v>0</v>
          </cell>
          <cell r="X450" t="str">
            <v>SHR</v>
          </cell>
          <cell r="Y450">
            <v>28</v>
          </cell>
          <cell r="Z450">
            <v>28</v>
          </cell>
          <cell r="AA450" t="str">
            <v>PYP</v>
          </cell>
          <cell r="AB450" t="str">
            <v xml:space="preserve"> 0000026</v>
          </cell>
          <cell r="AC450" t="str">
            <v>PYL</v>
          </cell>
          <cell r="AD450" t="str">
            <v>004366</v>
          </cell>
          <cell r="AE450" t="str">
            <v>EMP</v>
          </cell>
          <cell r="AF450" t="str">
            <v>36745</v>
          </cell>
          <cell r="AG450" t="str">
            <v>JUL</v>
          </cell>
          <cell r="AH450" t="str">
            <v xml:space="preserve"> 000.00</v>
          </cell>
          <cell r="AI450" t="str">
            <v>BCH</v>
          </cell>
          <cell r="AJ450" t="str">
            <v>500</v>
          </cell>
          <cell r="AK450" t="str">
            <v>CLS</v>
          </cell>
          <cell r="AL450" t="str">
            <v>R432</v>
          </cell>
          <cell r="AM450" t="str">
            <v>DTA</v>
          </cell>
          <cell r="AN450" t="str">
            <v xml:space="preserve"> 00000000000.00</v>
          </cell>
          <cell r="AO450" t="str">
            <v>DTH</v>
          </cell>
          <cell r="AP450" t="str">
            <v xml:space="preserve"> 00000000000.00</v>
          </cell>
          <cell r="AV450" t="str">
            <v>000000000</v>
          </cell>
          <cell r="AW450" t="str">
            <v>000</v>
          </cell>
          <cell r="AX450" t="str">
            <v>00</v>
          </cell>
          <cell r="AY450" t="str">
            <v>0</v>
          </cell>
          <cell r="AZ450" t="str">
            <v>FPL Fibernet</v>
          </cell>
        </row>
        <row r="451">
          <cell r="A451" t="str">
            <v>107100</v>
          </cell>
          <cell r="B451" t="str">
            <v>0312</v>
          </cell>
          <cell r="C451" t="str">
            <v>06080</v>
          </cell>
          <cell r="D451" t="str">
            <v>0FIBER</v>
          </cell>
          <cell r="E451" t="str">
            <v>312000</v>
          </cell>
          <cell r="F451" t="str">
            <v>0662</v>
          </cell>
          <cell r="G451" t="str">
            <v>51450</v>
          </cell>
          <cell r="H451" t="str">
            <v>A</v>
          </cell>
          <cell r="I451" t="str">
            <v>00000041</v>
          </cell>
          <cell r="J451">
            <v>66</v>
          </cell>
          <cell r="K451">
            <v>312</v>
          </cell>
          <cell r="L451">
            <v>6177</v>
          </cell>
          <cell r="M451">
            <v>398</v>
          </cell>
          <cell r="N451">
            <v>0</v>
          </cell>
          <cell r="O451">
            <v>1</v>
          </cell>
          <cell r="P451">
            <v>398.00099999999998</v>
          </cell>
          <cell r="Q451" t="str">
            <v>0662</v>
          </cell>
          <cell r="R451" t="str">
            <v>51450</v>
          </cell>
          <cell r="S451" t="str">
            <v>200212</v>
          </cell>
          <cell r="T451" t="str">
            <v>SA01</v>
          </cell>
          <cell r="U451">
            <v>12325</v>
          </cell>
          <cell r="W451">
            <v>0</v>
          </cell>
          <cell r="Y451">
            <v>0</v>
          </cell>
          <cell r="Z451">
            <v>1</v>
          </cell>
          <cell r="AA451" t="str">
            <v>BCH</v>
          </cell>
          <cell r="AB451" t="str">
            <v>450002361</v>
          </cell>
          <cell r="AC451" t="str">
            <v>PO#</v>
          </cell>
          <cell r="AD451" t="str">
            <v>4500125619</v>
          </cell>
          <cell r="AE451" t="str">
            <v>S/R</v>
          </cell>
          <cell r="AF451" t="str">
            <v>337</v>
          </cell>
          <cell r="AI451" t="str">
            <v>PYN</v>
          </cell>
          <cell r="AJ451" t="str">
            <v>SYNCHRONET INC</v>
          </cell>
          <cell r="AK451" t="str">
            <v>VND</v>
          </cell>
          <cell r="AL451" t="str">
            <v>582523899</v>
          </cell>
          <cell r="AM451" t="str">
            <v>FAC</v>
          </cell>
          <cell r="AN451" t="str">
            <v>000</v>
          </cell>
          <cell r="AQ451" t="str">
            <v>NVD</v>
          </cell>
          <cell r="AR451" t="str">
            <v>2002-12-</v>
          </cell>
          <cell r="AU451" t="str">
            <v>INVOICE# FPL2233A   SYNCHRONET INC      5000003710</v>
          </cell>
          <cell r="AV451" t="str">
            <v>WF-BATCH</v>
          </cell>
          <cell r="AW451" t="str">
            <v>000</v>
          </cell>
          <cell r="AX451" t="str">
            <v>00</v>
          </cell>
          <cell r="AY451" t="str">
            <v>0</v>
          </cell>
          <cell r="AZ451" t="str">
            <v>FPL Fibernet</v>
          </cell>
        </row>
        <row r="452">
          <cell r="A452" t="str">
            <v>107100</v>
          </cell>
          <cell r="B452" t="str">
            <v>0312</v>
          </cell>
          <cell r="C452" t="str">
            <v>06080</v>
          </cell>
          <cell r="D452" t="str">
            <v>0FIBER</v>
          </cell>
          <cell r="E452" t="str">
            <v>312000</v>
          </cell>
          <cell r="F452" t="str">
            <v>0803</v>
          </cell>
          <cell r="G452" t="str">
            <v>36000</v>
          </cell>
          <cell r="H452" t="str">
            <v>A</v>
          </cell>
          <cell r="I452" t="str">
            <v>00000041</v>
          </cell>
          <cell r="J452">
            <v>60</v>
          </cell>
          <cell r="K452">
            <v>312</v>
          </cell>
          <cell r="L452">
            <v>6177</v>
          </cell>
          <cell r="M452">
            <v>107</v>
          </cell>
          <cell r="N452">
            <v>10</v>
          </cell>
          <cell r="O452">
            <v>0</v>
          </cell>
          <cell r="P452">
            <v>107.1</v>
          </cell>
          <cell r="Q452" t="str">
            <v>0803</v>
          </cell>
          <cell r="R452" t="str">
            <v>36000</v>
          </cell>
          <cell r="S452" t="str">
            <v>200212</v>
          </cell>
          <cell r="T452" t="str">
            <v>PY42</v>
          </cell>
          <cell r="U452">
            <v>124.61</v>
          </cell>
          <cell r="V452" t="str">
            <v>LDB</v>
          </cell>
          <cell r="W452">
            <v>0</v>
          </cell>
          <cell r="X452" t="str">
            <v>SHR</v>
          </cell>
          <cell r="Y452">
            <v>3</v>
          </cell>
          <cell r="Z452">
            <v>3</v>
          </cell>
          <cell r="AA452" t="str">
            <v>PYP</v>
          </cell>
          <cell r="AB452" t="str">
            <v xml:space="preserve"> 0000025</v>
          </cell>
          <cell r="AC452" t="str">
            <v>PYL</v>
          </cell>
          <cell r="AD452" t="str">
            <v>003054</v>
          </cell>
          <cell r="AE452" t="str">
            <v>EMP</v>
          </cell>
          <cell r="AF452" t="str">
            <v>16244</v>
          </cell>
          <cell r="AG452" t="str">
            <v>JUL</v>
          </cell>
          <cell r="AH452" t="str">
            <v xml:space="preserve"> 000.00</v>
          </cell>
          <cell r="AI452" t="str">
            <v>BCH</v>
          </cell>
          <cell r="AJ452" t="str">
            <v>500</v>
          </cell>
          <cell r="AK452" t="str">
            <v>CLS</v>
          </cell>
          <cell r="AL452" t="str">
            <v>R513</v>
          </cell>
          <cell r="AM452" t="str">
            <v>DTA</v>
          </cell>
          <cell r="AN452" t="str">
            <v xml:space="preserve"> 00000000000.00</v>
          </cell>
          <cell r="AO452" t="str">
            <v>DTH</v>
          </cell>
          <cell r="AP452" t="str">
            <v xml:space="preserve"> 00000000000.00</v>
          </cell>
          <cell r="AV452" t="str">
            <v>000000000</v>
          </cell>
          <cell r="AW452" t="str">
            <v>000</v>
          </cell>
          <cell r="AX452" t="str">
            <v>00</v>
          </cell>
          <cell r="AY452" t="str">
            <v>0</v>
          </cell>
          <cell r="AZ452" t="str">
            <v>FPL Fibernet</v>
          </cell>
        </row>
        <row r="453">
          <cell r="A453" t="str">
            <v>107100</v>
          </cell>
          <cell r="B453" t="str">
            <v>0312</v>
          </cell>
          <cell r="C453" t="str">
            <v>06080</v>
          </cell>
          <cell r="D453" t="str">
            <v>0FIBER</v>
          </cell>
          <cell r="E453" t="str">
            <v>312000</v>
          </cell>
          <cell r="F453" t="str">
            <v>0803</v>
          </cell>
          <cell r="G453" t="str">
            <v>36000</v>
          </cell>
          <cell r="H453" t="str">
            <v>A</v>
          </cell>
          <cell r="I453" t="str">
            <v>00000041</v>
          </cell>
          <cell r="J453">
            <v>60</v>
          </cell>
          <cell r="K453">
            <v>312</v>
          </cell>
          <cell r="L453">
            <v>6177</v>
          </cell>
          <cell r="M453">
            <v>107</v>
          </cell>
          <cell r="N453">
            <v>10</v>
          </cell>
          <cell r="O453">
            <v>0</v>
          </cell>
          <cell r="P453">
            <v>107.1</v>
          </cell>
          <cell r="Q453" t="str">
            <v>0803</v>
          </cell>
          <cell r="R453" t="str">
            <v>36000</v>
          </cell>
          <cell r="S453" t="str">
            <v>200212</v>
          </cell>
          <cell r="T453" t="str">
            <v>PY42</v>
          </cell>
          <cell r="U453">
            <v>124.61</v>
          </cell>
          <cell r="V453" t="str">
            <v>LDB</v>
          </cell>
          <cell r="W453">
            <v>0</v>
          </cell>
          <cell r="X453" t="str">
            <v>SHR</v>
          </cell>
          <cell r="Y453">
            <v>3</v>
          </cell>
          <cell r="Z453">
            <v>3</v>
          </cell>
          <cell r="AA453" t="str">
            <v>PYP</v>
          </cell>
          <cell r="AB453" t="str">
            <v xml:space="preserve"> 0000026</v>
          </cell>
          <cell r="AC453" t="str">
            <v>PYL</v>
          </cell>
          <cell r="AD453" t="str">
            <v>003054</v>
          </cell>
          <cell r="AE453" t="str">
            <v>EMP</v>
          </cell>
          <cell r="AF453" t="str">
            <v>16244</v>
          </cell>
          <cell r="AG453" t="str">
            <v>JUL</v>
          </cell>
          <cell r="AH453" t="str">
            <v xml:space="preserve"> 000.00</v>
          </cell>
          <cell r="AI453" t="str">
            <v>BCH</v>
          </cell>
          <cell r="AJ453" t="str">
            <v>500</v>
          </cell>
          <cell r="AK453" t="str">
            <v>CLS</v>
          </cell>
          <cell r="AL453" t="str">
            <v>R513</v>
          </cell>
          <cell r="AM453" t="str">
            <v>DTA</v>
          </cell>
          <cell r="AN453" t="str">
            <v xml:space="preserve"> 00000000000.00</v>
          </cell>
          <cell r="AO453" t="str">
            <v>DTH</v>
          </cell>
          <cell r="AP453" t="str">
            <v xml:space="preserve"> 00000000000.00</v>
          </cell>
          <cell r="AV453" t="str">
            <v>000000000</v>
          </cell>
          <cell r="AW453" t="str">
            <v>000</v>
          </cell>
          <cell r="AX453" t="str">
            <v>00</v>
          </cell>
          <cell r="AY453" t="str">
            <v>0</v>
          </cell>
          <cell r="AZ453" t="str">
            <v>FPL Fibernet</v>
          </cell>
        </row>
        <row r="454">
          <cell r="A454" t="str">
            <v>107100</v>
          </cell>
          <cell r="B454" t="str">
            <v>0312</v>
          </cell>
          <cell r="C454" t="str">
            <v>06080</v>
          </cell>
          <cell r="D454" t="str">
            <v>0FIBER</v>
          </cell>
          <cell r="E454" t="str">
            <v>312000</v>
          </cell>
          <cell r="F454" t="str">
            <v>0813</v>
          </cell>
          <cell r="G454" t="str">
            <v>50000</v>
          </cell>
          <cell r="H454" t="str">
            <v>A</v>
          </cell>
          <cell r="I454" t="str">
            <v>00000041</v>
          </cell>
          <cell r="J454">
            <v>66</v>
          </cell>
          <cell r="K454">
            <v>312</v>
          </cell>
          <cell r="L454">
            <v>6177</v>
          </cell>
          <cell r="M454">
            <v>0</v>
          </cell>
          <cell r="N454">
            <v>0</v>
          </cell>
          <cell r="O454">
            <v>1</v>
          </cell>
          <cell r="P454">
            <v>1E-3</v>
          </cell>
          <cell r="Q454" t="str">
            <v>0813</v>
          </cell>
          <cell r="R454" t="str">
            <v>50000</v>
          </cell>
          <cell r="S454" t="str">
            <v>200212</v>
          </cell>
          <cell r="T454" t="str">
            <v>CA01</v>
          </cell>
          <cell r="U454">
            <v>-13281</v>
          </cell>
          <cell r="W454">
            <v>0</v>
          </cell>
          <cell r="Y454">
            <v>0</v>
          </cell>
          <cell r="Z454">
            <v>0</v>
          </cell>
          <cell r="AA454" t="str">
            <v>BCH</v>
          </cell>
          <cell r="AB454" t="str">
            <v>0020002</v>
          </cell>
          <cell r="AI454" t="str">
            <v>CV#</v>
          </cell>
          <cell r="AJ454" t="str">
            <v>9998</v>
          </cell>
          <cell r="AQ454" t="str">
            <v>NVD</v>
          </cell>
          <cell r="AU454" t="str">
            <v>ADC TELECOMMUNICATIONS</v>
          </cell>
          <cell r="AZ454" t="str">
            <v>FPL Fibernet</v>
          </cell>
        </row>
        <row r="455">
          <cell r="A455" t="str">
            <v>107100</v>
          </cell>
          <cell r="B455" t="str">
            <v>0312</v>
          </cell>
          <cell r="C455" t="str">
            <v>06080</v>
          </cell>
          <cell r="D455" t="str">
            <v>0FIBER</v>
          </cell>
          <cell r="E455" t="str">
            <v>312000</v>
          </cell>
          <cell r="F455" t="str">
            <v>0813</v>
          </cell>
          <cell r="G455" t="str">
            <v>51450</v>
          </cell>
          <cell r="H455" t="str">
            <v>A</v>
          </cell>
          <cell r="I455" t="str">
            <v>00000041</v>
          </cell>
          <cell r="J455">
            <v>66</v>
          </cell>
          <cell r="K455">
            <v>312</v>
          </cell>
          <cell r="L455">
            <v>6177</v>
          </cell>
          <cell r="M455">
            <v>398</v>
          </cell>
          <cell r="N455">
            <v>0</v>
          </cell>
          <cell r="O455">
            <v>1</v>
          </cell>
          <cell r="P455">
            <v>398.00099999999998</v>
          </cell>
          <cell r="Q455" t="str">
            <v>0813</v>
          </cell>
          <cell r="R455" t="str">
            <v>51450</v>
          </cell>
          <cell r="S455" t="str">
            <v>200212</v>
          </cell>
          <cell r="T455" t="str">
            <v>SA01</v>
          </cell>
          <cell r="U455">
            <v>1435</v>
          </cell>
          <cell r="W455">
            <v>0</v>
          </cell>
          <cell r="Y455">
            <v>0</v>
          </cell>
          <cell r="Z455">
            <v>1</v>
          </cell>
          <cell r="AA455" t="str">
            <v>BCH</v>
          </cell>
          <cell r="AB455" t="str">
            <v>450002354</v>
          </cell>
          <cell r="AC455" t="str">
            <v>PO#</v>
          </cell>
          <cell r="AD455" t="str">
            <v>4500054250</v>
          </cell>
          <cell r="AE455" t="str">
            <v>S/R</v>
          </cell>
          <cell r="AF455" t="str">
            <v>337</v>
          </cell>
          <cell r="AI455" t="str">
            <v>PYN</v>
          </cell>
          <cell r="AJ455" t="str">
            <v>K NEX INC</v>
          </cell>
          <cell r="AK455" t="str">
            <v>VND</v>
          </cell>
          <cell r="AL455" t="str">
            <v>593648022</v>
          </cell>
          <cell r="AM455" t="str">
            <v>FAC</v>
          </cell>
          <cell r="AN455" t="str">
            <v>000</v>
          </cell>
          <cell r="AQ455" t="str">
            <v>NVD</v>
          </cell>
          <cell r="AR455" t="str">
            <v>2002-12-</v>
          </cell>
          <cell r="AU455" t="str">
            <v>INVOICE# 1114       K NEX INC           5000003655</v>
          </cell>
          <cell r="AV455" t="str">
            <v>WF-BATCH</v>
          </cell>
          <cell r="AW455" t="str">
            <v>000</v>
          </cell>
          <cell r="AX455" t="str">
            <v>00</v>
          </cell>
          <cell r="AY455" t="str">
            <v>0</v>
          </cell>
          <cell r="AZ455" t="str">
            <v>FPL Fibernet</v>
          </cell>
        </row>
        <row r="456">
          <cell r="A456" t="str">
            <v>107100</v>
          </cell>
          <cell r="B456" t="str">
            <v>0312</v>
          </cell>
          <cell r="C456" t="str">
            <v>06080</v>
          </cell>
          <cell r="D456" t="str">
            <v>0FIBER</v>
          </cell>
          <cell r="E456" t="str">
            <v>312000</v>
          </cell>
          <cell r="F456" t="str">
            <v>0813</v>
          </cell>
          <cell r="G456" t="str">
            <v>52450</v>
          </cell>
          <cell r="H456" t="str">
            <v>A</v>
          </cell>
          <cell r="I456" t="str">
            <v>00000041</v>
          </cell>
          <cell r="J456">
            <v>66</v>
          </cell>
          <cell r="K456">
            <v>312</v>
          </cell>
          <cell r="L456">
            <v>6177</v>
          </cell>
          <cell r="M456">
            <v>0</v>
          </cell>
          <cell r="N456">
            <v>0</v>
          </cell>
          <cell r="O456">
            <v>1</v>
          </cell>
          <cell r="P456">
            <v>1E-3</v>
          </cell>
          <cell r="Q456" t="str">
            <v>0813</v>
          </cell>
          <cell r="R456" t="str">
            <v>52450</v>
          </cell>
          <cell r="S456" t="str">
            <v>200212</v>
          </cell>
          <cell r="T456" t="str">
            <v>SA01</v>
          </cell>
          <cell r="U456">
            <v>-203.67</v>
          </cell>
          <cell r="W456">
            <v>0</v>
          </cell>
          <cell r="Y456">
            <v>0</v>
          </cell>
          <cell r="Z456">
            <v>-1</v>
          </cell>
          <cell r="AA456" t="str">
            <v>BCH</v>
          </cell>
          <cell r="AB456" t="str">
            <v>450002337</v>
          </cell>
          <cell r="AC456" t="str">
            <v>PO#</v>
          </cell>
          <cell r="AD456" t="str">
            <v>4500116202</v>
          </cell>
          <cell r="AE456" t="str">
            <v>S/R</v>
          </cell>
          <cell r="AF456" t="str">
            <v>337</v>
          </cell>
          <cell r="AI456" t="str">
            <v>PYN</v>
          </cell>
          <cell r="AJ456" t="str">
            <v>ADC TELECOMMUNICATIONS SA</v>
          </cell>
          <cell r="AK456" t="str">
            <v>VND</v>
          </cell>
          <cell r="AL456" t="str">
            <v>411903605</v>
          </cell>
          <cell r="AM456" t="str">
            <v>FAC</v>
          </cell>
          <cell r="AN456" t="str">
            <v>000</v>
          </cell>
          <cell r="AQ456" t="str">
            <v>NVD</v>
          </cell>
          <cell r="AR456" t="str">
            <v>2002-11-</v>
          </cell>
          <cell r="AU456" t="str">
            <v>ADC TELECOMMUNICATIOADC TELECOMMUNICATIO0015279957</v>
          </cell>
          <cell r="AV456" t="str">
            <v>AXR0JK3</v>
          </cell>
          <cell r="AW456" t="str">
            <v>000</v>
          </cell>
          <cell r="AX456" t="str">
            <v>00</v>
          </cell>
          <cell r="AY456" t="str">
            <v>0</v>
          </cell>
          <cell r="AZ456" t="str">
            <v>FPL Fibernet</v>
          </cell>
        </row>
        <row r="457">
          <cell r="A457" t="str">
            <v>107100</v>
          </cell>
          <cell r="B457" t="str">
            <v>0312</v>
          </cell>
          <cell r="C457" t="str">
            <v>06080</v>
          </cell>
          <cell r="D457" t="str">
            <v>0FIBER</v>
          </cell>
          <cell r="E457" t="str">
            <v>312000</v>
          </cell>
          <cell r="F457" t="str">
            <v>0803</v>
          </cell>
          <cell r="G457" t="str">
            <v>36000</v>
          </cell>
          <cell r="H457" t="str">
            <v>A</v>
          </cell>
          <cell r="I457" t="str">
            <v>00000041</v>
          </cell>
          <cell r="J457">
            <v>60</v>
          </cell>
          <cell r="K457">
            <v>312</v>
          </cell>
          <cell r="L457">
            <v>6178</v>
          </cell>
          <cell r="M457">
            <v>107</v>
          </cell>
          <cell r="N457">
            <v>10</v>
          </cell>
          <cell r="O457">
            <v>0</v>
          </cell>
          <cell r="P457">
            <v>107.1</v>
          </cell>
          <cell r="Q457" t="str">
            <v>0803</v>
          </cell>
          <cell r="R457" t="str">
            <v>36000</v>
          </cell>
          <cell r="S457" t="str">
            <v>200212</v>
          </cell>
          <cell r="T457" t="str">
            <v>PY42</v>
          </cell>
          <cell r="U457">
            <v>154.79</v>
          </cell>
          <cell r="V457" t="str">
            <v>LDB</v>
          </cell>
          <cell r="W457">
            <v>0</v>
          </cell>
          <cell r="X457" t="str">
            <v>SHR</v>
          </cell>
          <cell r="Y457">
            <v>7</v>
          </cell>
          <cell r="Z457">
            <v>7</v>
          </cell>
          <cell r="AA457" t="str">
            <v>PYP</v>
          </cell>
          <cell r="AB457" t="str">
            <v xml:space="preserve"> 0000025</v>
          </cell>
          <cell r="AC457" t="str">
            <v>PYL</v>
          </cell>
          <cell r="AD457" t="str">
            <v>004340</v>
          </cell>
          <cell r="AE457" t="str">
            <v>EMP</v>
          </cell>
          <cell r="AF457" t="str">
            <v>96483</v>
          </cell>
          <cell r="AG457" t="str">
            <v>JUL</v>
          </cell>
          <cell r="AH457" t="str">
            <v xml:space="preserve"> 000.00</v>
          </cell>
          <cell r="AI457" t="str">
            <v>BCH</v>
          </cell>
          <cell r="AJ457" t="str">
            <v>500</v>
          </cell>
          <cell r="AK457" t="str">
            <v>CLS</v>
          </cell>
          <cell r="AL457" t="str">
            <v>R453</v>
          </cell>
          <cell r="AM457" t="str">
            <v>DTA</v>
          </cell>
          <cell r="AN457" t="str">
            <v xml:space="preserve"> 00000000000.00</v>
          </cell>
          <cell r="AO457" t="str">
            <v>DTH</v>
          </cell>
          <cell r="AP457" t="str">
            <v xml:space="preserve"> 00000000000.00</v>
          </cell>
          <cell r="AV457" t="str">
            <v>000000000</v>
          </cell>
          <cell r="AW457" t="str">
            <v>000</v>
          </cell>
          <cell r="AX457" t="str">
            <v>00</v>
          </cell>
          <cell r="AY457" t="str">
            <v>0</v>
          </cell>
          <cell r="AZ457" t="str">
            <v>FPL Fibernet</v>
          </cell>
        </row>
        <row r="458">
          <cell r="A458" t="str">
            <v>107100</v>
          </cell>
          <cell r="B458" t="str">
            <v>0312</v>
          </cell>
          <cell r="C458" t="str">
            <v>06080</v>
          </cell>
          <cell r="D458" t="str">
            <v>0FIBER</v>
          </cell>
          <cell r="E458" t="str">
            <v>312000</v>
          </cell>
          <cell r="F458" t="str">
            <v>0803</v>
          </cell>
          <cell r="G458" t="str">
            <v>36000</v>
          </cell>
          <cell r="H458" t="str">
            <v>A</v>
          </cell>
          <cell r="I458" t="str">
            <v>00000041</v>
          </cell>
          <cell r="J458">
            <v>60</v>
          </cell>
          <cell r="K458">
            <v>312</v>
          </cell>
          <cell r="L458">
            <v>6178</v>
          </cell>
          <cell r="M458">
            <v>107</v>
          </cell>
          <cell r="N458">
            <v>10</v>
          </cell>
          <cell r="O458">
            <v>0</v>
          </cell>
          <cell r="P458">
            <v>107.1</v>
          </cell>
          <cell r="Q458" t="str">
            <v>0803</v>
          </cell>
          <cell r="R458" t="str">
            <v>36000</v>
          </cell>
          <cell r="S458" t="str">
            <v>200212</v>
          </cell>
          <cell r="T458" t="str">
            <v>PY42</v>
          </cell>
          <cell r="U458">
            <v>334.8</v>
          </cell>
          <cell r="V458" t="str">
            <v>LDB</v>
          </cell>
          <cell r="W458">
            <v>0</v>
          </cell>
          <cell r="X458" t="str">
            <v>SHR</v>
          </cell>
          <cell r="Y458">
            <v>8</v>
          </cell>
          <cell r="Z458">
            <v>8</v>
          </cell>
          <cell r="AA458" t="str">
            <v>PYP</v>
          </cell>
          <cell r="AB458" t="str">
            <v xml:space="preserve"> 0000025</v>
          </cell>
          <cell r="AC458" t="str">
            <v>PYL</v>
          </cell>
          <cell r="AD458" t="str">
            <v>004368</v>
          </cell>
          <cell r="AE458" t="str">
            <v>EMP</v>
          </cell>
          <cell r="AF458" t="str">
            <v>64529</v>
          </cell>
          <cell r="AG458" t="str">
            <v>JUL</v>
          </cell>
          <cell r="AH458" t="str">
            <v xml:space="preserve"> 000.00</v>
          </cell>
          <cell r="AI458" t="str">
            <v>BCH</v>
          </cell>
          <cell r="AJ458" t="str">
            <v>500</v>
          </cell>
          <cell r="AK458" t="str">
            <v>CLS</v>
          </cell>
          <cell r="AL458" t="str">
            <v>R436</v>
          </cell>
          <cell r="AM458" t="str">
            <v>DTA</v>
          </cell>
          <cell r="AN458" t="str">
            <v xml:space="preserve"> 00000000000.00</v>
          </cell>
          <cell r="AO458" t="str">
            <v>DTH</v>
          </cell>
          <cell r="AP458" t="str">
            <v xml:space="preserve"> 00000000000.00</v>
          </cell>
          <cell r="AV458" t="str">
            <v>000000000</v>
          </cell>
          <cell r="AW458" t="str">
            <v>000</v>
          </cell>
          <cell r="AX458" t="str">
            <v>00</v>
          </cell>
          <cell r="AY458" t="str">
            <v>0</v>
          </cell>
          <cell r="AZ458" t="str">
            <v>FPL Fibernet</v>
          </cell>
        </row>
        <row r="459">
          <cell r="A459" t="str">
            <v>107100</v>
          </cell>
          <cell r="B459" t="str">
            <v>0312</v>
          </cell>
          <cell r="C459" t="str">
            <v>06080</v>
          </cell>
          <cell r="D459" t="str">
            <v>0FIBER</v>
          </cell>
          <cell r="E459" t="str">
            <v>312000</v>
          </cell>
          <cell r="F459" t="str">
            <v>0803</v>
          </cell>
          <cell r="G459" t="str">
            <v>36000</v>
          </cell>
          <cell r="H459" t="str">
            <v>A</v>
          </cell>
          <cell r="I459" t="str">
            <v>00000041</v>
          </cell>
          <cell r="J459">
            <v>60</v>
          </cell>
          <cell r="K459">
            <v>312</v>
          </cell>
          <cell r="L459">
            <v>6178</v>
          </cell>
          <cell r="M459">
            <v>107</v>
          </cell>
          <cell r="N459">
            <v>10</v>
          </cell>
          <cell r="O459">
            <v>0</v>
          </cell>
          <cell r="P459">
            <v>107.1</v>
          </cell>
          <cell r="Q459" t="str">
            <v>0803</v>
          </cell>
          <cell r="R459" t="str">
            <v>36000</v>
          </cell>
          <cell r="S459" t="str">
            <v>200212</v>
          </cell>
          <cell r="T459" t="str">
            <v>PY42</v>
          </cell>
          <cell r="U459">
            <v>502.2</v>
          </cell>
          <cell r="V459" t="str">
            <v>LDB</v>
          </cell>
          <cell r="W459">
            <v>0</v>
          </cell>
          <cell r="X459" t="str">
            <v>SHR</v>
          </cell>
          <cell r="Y459">
            <v>12</v>
          </cell>
          <cell r="Z459">
            <v>12</v>
          </cell>
          <cell r="AA459" t="str">
            <v>PYP</v>
          </cell>
          <cell r="AB459" t="str">
            <v xml:space="preserve"> 0000026</v>
          </cell>
          <cell r="AC459" t="str">
            <v>PYL</v>
          </cell>
          <cell r="AD459" t="str">
            <v>004368</v>
          </cell>
          <cell r="AE459" t="str">
            <v>EMP</v>
          </cell>
          <cell r="AF459" t="str">
            <v>64529</v>
          </cell>
          <cell r="AG459" t="str">
            <v>JUL</v>
          </cell>
          <cell r="AH459" t="str">
            <v xml:space="preserve"> 000.00</v>
          </cell>
          <cell r="AI459" t="str">
            <v>BCH</v>
          </cell>
          <cell r="AJ459" t="str">
            <v>500</v>
          </cell>
          <cell r="AK459" t="str">
            <v>CLS</v>
          </cell>
          <cell r="AL459" t="str">
            <v>R436</v>
          </cell>
          <cell r="AM459" t="str">
            <v>DTA</v>
          </cell>
          <cell r="AN459" t="str">
            <v xml:space="preserve"> 00000000000.00</v>
          </cell>
          <cell r="AO459" t="str">
            <v>DTH</v>
          </cell>
          <cell r="AP459" t="str">
            <v xml:space="preserve"> 00000000000.00</v>
          </cell>
          <cell r="AV459" t="str">
            <v>000000000</v>
          </cell>
          <cell r="AW459" t="str">
            <v>000</v>
          </cell>
          <cell r="AX459" t="str">
            <v>00</v>
          </cell>
          <cell r="AY459" t="str">
            <v>0</v>
          </cell>
          <cell r="AZ459" t="str">
            <v>FPL Fibernet</v>
          </cell>
        </row>
        <row r="460">
          <cell r="A460" t="str">
            <v>107100</v>
          </cell>
          <cell r="B460" t="str">
            <v>0314</v>
          </cell>
          <cell r="C460" t="str">
            <v>06080</v>
          </cell>
          <cell r="D460" t="str">
            <v>0FIBER</v>
          </cell>
          <cell r="E460" t="str">
            <v>314000</v>
          </cell>
          <cell r="F460" t="str">
            <v>0803</v>
          </cell>
          <cell r="G460" t="str">
            <v>36000</v>
          </cell>
          <cell r="H460" t="str">
            <v>A</v>
          </cell>
          <cell r="I460" t="str">
            <v>00000041</v>
          </cell>
          <cell r="J460">
            <v>60</v>
          </cell>
          <cell r="K460">
            <v>314</v>
          </cell>
          <cell r="L460">
            <v>6179</v>
          </cell>
          <cell r="M460">
            <v>107</v>
          </cell>
          <cell r="N460">
            <v>10</v>
          </cell>
          <cell r="O460">
            <v>0</v>
          </cell>
          <cell r="P460">
            <v>107.1</v>
          </cell>
          <cell r="Q460" t="str">
            <v>0803</v>
          </cell>
          <cell r="R460" t="str">
            <v>36000</v>
          </cell>
          <cell r="S460" t="str">
            <v>200212</v>
          </cell>
          <cell r="T460" t="str">
            <v>PY42</v>
          </cell>
          <cell r="U460">
            <v>265.35000000000002</v>
          </cell>
          <cell r="V460" t="str">
            <v>LDB</v>
          </cell>
          <cell r="W460">
            <v>0</v>
          </cell>
          <cell r="X460" t="str">
            <v>SHR</v>
          </cell>
          <cell r="Y460">
            <v>12</v>
          </cell>
          <cell r="Z460">
            <v>12</v>
          </cell>
          <cell r="AA460" t="str">
            <v>PYP</v>
          </cell>
          <cell r="AB460" t="str">
            <v xml:space="preserve"> 0000026</v>
          </cell>
          <cell r="AC460" t="str">
            <v>PYL</v>
          </cell>
          <cell r="AD460" t="str">
            <v>004340</v>
          </cell>
          <cell r="AE460" t="str">
            <v>EMP</v>
          </cell>
          <cell r="AF460" t="str">
            <v>96483</v>
          </cell>
          <cell r="AG460" t="str">
            <v>JUL</v>
          </cell>
          <cell r="AH460" t="str">
            <v xml:space="preserve"> 000.00</v>
          </cell>
          <cell r="AI460" t="str">
            <v>BCH</v>
          </cell>
          <cell r="AJ460" t="str">
            <v>500</v>
          </cell>
          <cell r="AK460" t="str">
            <v>CLS</v>
          </cell>
          <cell r="AL460" t="str">
            <v>R453</v>
          </cell>
          <cell r="AM460" t="str">
            <v>DTA</v>
          </cell>
          <cell r="AN460" t="str">
            <v xml:space="preserve"> 00000000000.00</v>
          </cell>
          <cell r="AO460" t="str">
            <v>DTH</v>
          </cell>
          <cell r="AP460" t="str">
            <v xml:space="preserve"> 00000000000.00</v>
          </cell>
          <cell r="AV460" t="str">
            <v>000000000</v>
          </cell>
          <cell r="AW460" t="str">
            <v>000</v>
          </cell>
          <cell r="AX460" t="str">
            <v>00</v>
          </cell>
          <cell r="AY460" t="str">
            <v>0</v>
          </cell>
          <cell r="AZ460" t="str">
            <v>FPL Fibernet</v>
          </cell>
        </row>
        <row r="461">
          <cell r="A461" t="str">
            <v>107100</v>
          </cell>
          <cell r="B461" t="str">
            <v>0312</v>
          </cell>
          <cell r="C461" t="str">
            <v>06080</v>
          </cell>
          <cell r="D461" t="str">
            <v>0ELECT</v>
          </cell>
          <cell r="E461" t="str">
            <v>312000</v>
          </cell>
          <cell r="F461" t="str">
            <v>0790</v>
          </cell>
          <cell r="G461" t="str">
            <v>65000</v>
          </cell>
          <cell r="H461" t="str">
            <v>A</v>
          </cell>
          <cell r="I461" t="str">
            <v>00000041</v>
          </cell>
          <cell r="J461">
            <v>65</v>
          </cell>
          <cell r="K461">
            <v>312</v>
          </cell>
          <cell r="L461">
            <v>6180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0790</v>
          </cell>
          <cell r="R461" t="str">
            <v>65000</v>
          </cell>
          <cell r="S461" t="str">
            <v>200212</v>
          </cell>
          <cell r="T461" t="str">
            <v>CA01</v>
          </cell>
          <cell r="U461">
            <v>4600</v>
          </cell>
          <cell r="V461" t="str">
            <v>LDB</v>
          </cell>
          <cell r="W461">
            <v>0</v>
          </cell>
          <cell r="Y461">
            <v>0</v>
          </cell>
          <cell r="Z461">
            <v>0</v>
          </cell>
          <cell r="AA461" t="str">
            <v>BCH</v>
          </cell>
          <cell r="AB461" t="str">
            <v>0011</v>
          </cell>
          <cell r="AC461" t="str">
            <v>WKS</v>
          </cell>
          <cell r="AE461" t="str">
            <v>JV#</v>
          </cell>
          <cell r="AF461" t="str">
            <v>1232</v>
          </cell>
          <cell r="AG461" t="str">
            <v>FRN</v>
          </cell>
          <cell r="AH461" t="str">
            <v>6180</v>
          </cell>
          <cell r="AI461" t="str">
            <v>RP#</v>
          </cell>
          <cell r="AJ461" t="str">
            <v>000</v>
          </cell>
          <cell r="AK461" t="str">
            <v>CTL</v>
          </cell>
          <cell r="AM461" t="str">
            <v>RF#</v>
          </cell>
          <cell r="AU461" t="str">
            <v>ACCRUAL OF OCT 02 CAPITAL</v>
          </cell>
          <cell r="AZ461" t="str">
            <v>FPL Fibernet</v>
          </cell>
        </row>
        <row r="462">
          <cell r="A462" t="str">
            <v>107100</v>
          </cell>
          <cell r="B462" t="str">
            <v>0312</v>
          </cell>
          <cell r="C462" t="str">
            <v>06080</v>
          </cell>
          <cell r="D462" t="str">
            <v>0FIBER</v>
          </cell>
          <cell r="E462" t="str">
            <v>312000</v>
          </cell>
          <cell r="F462" t="str">
            <v>0803</v>
          </cell>
          <cell r="G462" t="str">
            <v>36000</v>
          </cell>
          <cell r="H462" t="str">
            <v>A</v>
          </cell>
          <cell r="I462" t="str">
            <v>00000041</v>
          </cell>
          <cell r="J462">
            <v>60</v>
          </cell>
          <cell r="K462">
            <v>312</v>
          </cell>
          <cell r="L462">
            <v>6180</v>
          </cell>
          <cell r="M462">
            <v>107</v>
          </cell>
          <cell r="N462">
            <v>10</v>
          </cell>
          <cell r="O462">
            <v>0</v>
          </cell>
          <cell r="P462">
            <v>107.1</v>
          </cell>
          <cell r="Q462" t="str">
            <v>0803</v>
          </cell>
          <cell r="R462" t="str">
            <v>36000</v>
          </cell>
          <cell r="S462" t="str">
            <v>200212</v>
          </cell>
          <cell r="T462" t="str">
            <v>PY42</v>
          </cell>
          <cell r="U462">
            <v>115.2</v>
          </cell>
          <cell r="V462" t="str">
            <v>LDB</v>
          </cell>
          <cell r="W462">
            <v>0</v>
          </cell>
          <cell r="X462" t="str">
            <v>SHR</v>
          </cell>
          <cell r="Y462">
            <v>4</v>
          </cell>
          <cell r="Z462">
            <v>4</v>
          </cell>
          <cell r="AA462" t="str">
            <v>PYP</v>
          </cell>
          <cell r="AB462" t="str">
            <v xml:space="preserve"> 0000025</v>
          </cell>
          <cell r="AC462" t="str">
            <v>PYL</v>
          </cell>
          <cell r="AD462" t="str">
            <v>004385</v>
          </cell>
          <cell r="AE462" t="str">
            <v>EMP</v>
          </cell>
          <cell r="AF462" t="str">
            <v>01612</v>
          </cell>
          <cell r="AG462" t="str">
            <v>JUL</v>
          </cell>
          <cell r="AH462" t="str">
            <v xml:space="preserve"> 000.00</v>
          </cell>
          <cell r="AI462" t="str">
            <v>BCH</v>
          </cell>
          <cell r="AJ462" t="str">
            <v>500</v>
          </cell>
          <cell r="AK462" t="str">
            <v>CLS</v>
          </cell>
          <cell r="AL462" t="str">
            <v>R433</v>
          </cell>
          <cell r="AM462" t="str">
            <v>DTA</v>
          </cell>
          <cell r="AN462" t="str">
            <v xml:space="preserve"> 00000000000.00</v>
          </cell>
          <cell r="AO462" t="str">
            <v>DTH</v>
          </cell>
          <cell r="AP462" t="str">
            <v xml:space="preserve"> 00000000000.00</v>
          </cell>
          <cell r="AV462" t="str">
            <v>000000000</v>
          </cell>
          <cell r="AW462" t="str">
            <v>000</v>
          </cell>
          <cell r="AX462" t="str">
            <v>00</v>
          </cell>
          <cell r="AY462" t="str">
            <v>0</v>
          </cell>
          <cell r="AZ462" t="str">
            <v>FPL Fibernet</v>
          </cell>
        </row>
        <row r="463">
          <cell r="A463" t="str">
            <v>107100</v>
          </cell>
          <cell r="B463" t="str">
            <v>0312</v>
          </cell>
          <cell r="C463" t="str">
            <v>06080</v>
          </cell>
          <cell r="D463" t="str">
            <v>0FIBER</v>
          </cell>
          <cell r="E463" t="str">
            <v>312000</v>
          </cell>
          <cell r="F463" t="str">
            <v>0803</v>
          </cell>
          <cell r="G463" t="str">
            <v>36000</v>
          </cell>
          <cell r="H463" t="str">
            <v>A</v>
          </cell>
          <cell r="I463" t="str">
            <v>00000041</v>
          </cell>
          <cell r="J463">
            <v>60</v>
          </cell>
          <cell r="K463">
            <v>312</v>
          </cell>
          <cell r="L463">
            <v>6180</v>
          </cell>
          <cell r="M463">
            <v>107</v>
          </cell>
          <cell r="N463">
            <v>10</v>
          </cell>
          <cell r="O463">
            <v>0</v>
          </cell>
          <cell r="P463">
            <v>107.1</v>
          </cell>
          <cell r="Q463" t="str">
            <v>0803</v>
          </cell>
          <cell r="R463" t="str">
            <v>36000</v>
          </cell>
          <cell r="S463" t="str">
            <v>200212</v>
          </cell>
          <cell r="T463" t="str">
            <v>PY42</v>
          </cell>
          <cell r="U463">
            <v>207.69</v>
          </cell>
          <cell r="V463" t="str">
            <v>LDB</v>
          </cell>
          <cell r="W463">
            <v>0</v>
          </cell>
          <cell r="X463" t="str">
            <v>SHR</v>
          </cell>
          <cell r="Y463">
            <v>5</v>
          </cell>
          <cell r="Z463">
            <v>5</v>
          </cell>
          <cell r="AA463" t="str">
            <v>PYP</v>
          </cell>
          <cell r="AB463" t="str">
            <v xml:space="preserve"> 0000001</v>
          </cell>
          <cell r="AC463" t="str">
            <v>PYL</v>
          </cell>
          <cell r="AD463" t="str">
            <v>003054</v>
          </cell>
          <cell r="AE463" t="str">
            <v>EMP</v>
          </cell>
          <cell r="AF463" t="str">
            <v>16244</v>
          </cell>
          <cell r="AG463" t="str">
            <v>JUL</v>
          </cell>
          <cell r="AH463" t="str">
            <v xml:space="preserve"> 000.00</v>
          </cell>
          <cell r="AI463" t="str">
            <v>BCH</v>
          </cell>
          <cell r="AJ463" t="str">
            <v>500</v>
          </cell>
          <cell r="AK463" t="str">
            <v>CLS</v>
          </cell>
          <cell r="AL463" t="str">
            <v>R513</v>
          </cell>
          <cell r="AM463" t="str">
            <v>DTA</v>
          </cell>
          <cell r="AN463" t="str">
            <v xml:space="preserve"> 00000000000.00</v>
          </cell>
          <cell r="AO463" t="str">
            <v>DTH</v>
          </cell>
          <cell r="AP463" t="str">
            <v xml:space="preserve"> 00000000000.00</v>
          </cell>
          <cell r="AV463" t="str">
            <v>000000000</v>
          </cell>
          <cell r="AW463" t="str">
            <v>000</v>
          </cell>
          <cell r="AX463" t="str">
            <v>00</v>
          </cell>
          <cell r="AY463" t="str">
            <v>0</v>
          </cell>
          <cell r="AZ463" t="str">
            <v>FPL Fibernet</v>
          </cell>
        </row>
        <row r="464">
          <cell r="A464" t="str">
            <v>107100</v>
          </cell>
          <cell r="B464" t="str">
            <v>0312</v>
          </cell>
          <cell r="C464" t="str">
            <v>06080</v>
          </cell>
          <cell r="D464" t="str">
            <v>0FIBER</v>
          </cell>
          <cell r="E464" t="str">
            <v>312000</v>
          </cell>
          <cell r="F464" t="str">
            <v>0803</v>
          </cell>
          <cell r="G464" t="str">
            <v>36000</v>
          </cell>
          <cell r="H464" t="str">
            <v>A</v>
          </cell>
          <cell r="I464" t="str">
            <v>00000041</v>
          </cell>
          <cell r="J464">
            <v>60</v>
          </cell>
          <cell r="K464">
            <v>312</v>
          </cell>
          <cell r="L464">
            <v>6180</v>
          </cell>
          <cell r="M464">
            <v>107</v>
          </cell>
          <cell r="N464">
            <v>10</v>
          </cell>
          <cell r="O464">
            <v>0</v>
          </cell>
          <cell r="P464">
            <v>107.1</v>
          </cell>
          <cell r="Q464" t="str">
            <v>0803</v>
          </cell>
          <cell r="R464" t="str">
            <v>36000</v>
          </cell>
          <cell r="S464" t="str">
            <v>200212</v>
          </cell>
          <cell r="T464" t="str">
            <v>PY42</v>
          </cell>
          <cell r="U464">
            <v>669.6</v>
          </cell>
          <cell r="V464" t="str">
            <v>LDB</v>
          </cell>
          <cell r="W464">
            <v>0</v>
          </cell>
          <cell r="X464" t="str">
            <v>SHR</v>
          </cell>
          <cell r="Y464">
            <v>16</v>
          </cell>
          <cell r="Z464">
            <v>16</v>
          </cell>
          <cell r="AA464" t="str">
            <v>PYP</v>
          </cell>
          <cell r="AB464" t="str">
            <v xml:space="preserve"> 0000026</v>
          </cell>
          <cell r="AC464" t="str">
            <v>PYL</v>
          </cell>
          <cell r="AD464" t="str">
            <v>004368</v>
          </cell>
          <cell r="AE464" t="str">
            <v>EMP</v>
          </cell>
          <cell r="AF464" t="str">
            <v>64529</v>
          </cell>
          <cell r="AG464" t="str">
            <v>JUL</v>
          </cell>
          <cell r="AH464" t="str">
            <v xml:space="preserve"> 000.00</v>
          </cell>
          <cell r="AI464" t="str">
            <v>BCH</v>
          </cell>
          <cell r="AJ464" t="str">
            <v>500</v>
          </cell>
          <cell r="AK464" t="str">
            <v>CLS</v>
          </cell>
          <cell r="AL464" t="str">
            <v>R436</v>
          </cell>
          <cell r="AM464" t="str">
            <v>DTA</v>
          </cell>
          <cell r="AN464" t="str">
            <v xml:space="preserve"> 00000000000.00</v>
          </cell>
          <cell r="AO464" t="str">
            <v>DTH</v>
          </cell>
          <cell r="AP464" t="str">
            <v xml:space="preserve"> 00000000000.00</v>
          </cell>
          <cell r="AV464" t="str">
            <v>000000000</v>
          </cell>
          <cell r="AW464" t="str">
            <v>000</v>
          </cell>
          <cell r="AX464" t="str">
            <v>00</v>
          </cell>
          <cell r="AY464" t="str">
            <v>0</v>
          </cell>
          <cell r="AZ464" t="str">
            <v>FPL Fibernet</v>
          </cell>
        </row>
        <row r="465">
          <cell r="A465" t="str">
            <v>107100</v>
          </cell>
          <cell r="B465" t="str">
            <v>0366</v>
          </cell>
          <cell r="C465" t="str">
            <v>06080</v>
          </cell>
          <cell r="D465" t="str">
            <v>0FIBER</v>
          </cell>
          <cell r="E465" t="str">
            <v>385000</v>
          </cell>
          <cell r="F465" t="str">
            <v>0803</v>
          </cell>
          <cell r="G465" t="str">
            <v>36000</v>
          </cell>
          <cell r="H465" t="str">
            <v>A</v>
          </cell>
          <cell r="I465" t="str">
            <v>00000041</v>
          </cell>
          <cell r="J465">
            <v>60</v>
          </cell>
          <cell r="K465">
            <v>366</v>
          </cell>
          <cell r="L465">
            <v>6180</v>
          </cell>
          <cell r="M465">
            <v>107</v>
          </cell>
          <cell r="N465">
            <v>10</v>
          </cell>
          <cell r="O465">
            <v>0</v>
          </cell>
          <cell r="P465">
            <v>107.1</v>
          </cell>
          <cell r="Q465" t="str">
            <v>0803</v>
          </cell>
          <cell r="R465" t="str">
            <v>36000</v>
          </cell>
          <cell r="S465" t="str">
            <v>200212</v>
          </cell>
          <cell r="T465" t="str">
            <v>PY42</v>
          </cell>
          <cell r="U465">
            <v>418.5</v>
          </cell>
          <cell r="V465" t="str">
            <v>LDB</v>
          </cell>
          <cell r="W465">
            <v>0</v>
          </cell>
          <cell r="X465" t="str">
            <v>SHR</v>
          </cell>
          <cell r="Y465">
            <v>10</v>
          </cell>
          <cell r="Z465">
            <v>10</v>
          </cell>
          <cell r="AA465" t="str">
            <v>PYP</v>
          </cell>
          <cell r="AB465" t="str">
            <v xml:space="preserve"> 0000025</v>
          </cell>
          <cell r="AC465" t="str">
            <v>PYL</v>
          </cell>
          <cell r="AD465" t="str">
            <v>004368</v>
          </cell>
          <cell r="AE465" t="str">
            <v>EMP</v>
          </cell>
          <cell r="AF465" t="str">
            <v>64529</v>
          </cell>
          <cell r="AG465" t="str">
            <v>JUL</v>
          </cell>
          <cell r="AH465" t="str">
            <v xml:space="preserve"> 000.00</v>
          </cell>
          <cell r="AI465" t="str">
            <v>BCH</v>
          </cell>
          <cell r="AJ465" t="str">
            <v>500</v>
          </cell>
          <cell r="AK465" t="str">
            <v>CLS</v>
          </cell>
          <cell r="AL465" t="str">
            <v>R436</v>
          </cell>
          <cell r="AM465" t="str">
            <v>DTA</v>
          </cell>
          <cell r="AN465" t="str">
            <v xml:space="preserve"> 00000000000.00</v>
          </cell>
          <cell r="AO465" t="str">
            <v>DTH</v>
          </cell>
          <cell r="AP465" t="str">
            <v xml:space="preserve"> 00000000000.00</v>
          </cell>
          <cell r="AV465" t="str">
            <v>000000000</v>
          </cell>
          <cell r="AW465" t="str">
            <v>000</v>
          </cell>
          <cell r="AX465" t="str">
            <v>00</v>
          </cell>
          <cell r="AY465" t="str">
            <v>0</v>
          </cell>
          <cell r="AZ465" t="str">
            <v>FPL Fibernet</v>
          </cell>
        </row>
        <row r="466">
          <cell r="A466" t="str">
            <v>107100</v>
          </cell>
          <cell r="B466" t="str">
            <v>0312</v>
          </cell>
          <cell r="C466" t="str">
            <v>06080</v>
          </cell>
          <cell r="D466" t="str">
            <v>0ELECT</v>
          </cell>
          <cell r="E466" t="str">
            <v>312000</v>
          </cell>
          <cell r="F466" t="str">
            <v>0676</v>
          </cell>
          <cell r="G466" t="str">
            <v>11450</v>
          </cell>
          <cell r="H466" t="str">
            <v>A</v>
          </cell>
          <cell r="I466" t="str">
            <v>00000041</v>
          </cell>
          <cell r="J466">
            <v>65</v>
          </cell>
          <cell r="K466">
            <v>312</v>
          </cell>
          <cell r="L466">
            <v>6181</v>
          </cell>
          <cell r="M466">
            <v>398</v>
          </cell>
          <cell r="N466">
            <v>0</v>
          </cell>
          <cell r="O466">
            <v>1</v>
          </cell>
          <cell r="P466">
            <v>398.00099999999998</v>
          </cell>
          <cell r="Q466" t="str">
            <v>0676</v>
          </cell>
          <cell r="R466" t="str">
            <v>11450</v>
          </cell>
          <cell r="S466" t="str">
            <v>200212</v>
          </cell>
          <cell r="T466" t="str">
            <v>SA01</v>
          </cell>
          <cell r="U466">
            <v>2.04</v>
          </cell>
          <cell r="V466" t="str">
            <v>LDB</v>
          </cell>
          <cell r="W466">
            <v>0</v>
          </cell>
          <cell r="Y466">
            <v>0</v>
          </cell>
          <cell r="Z466">
            <v>1</v>
          </cell>
          <cell r="AA466" t="str">
            <v>MS#</v>
          </cell>
          <cell r="AB466" t="str">
            <v xml:space="preserve">   998014607</v>
          </cell>
          <cell r="AC466" t="str">
            <v>BCH</v>
          </cell>
          <cell r="AD466" t="str">
            <v>018722</v>
          </cell>
          <cell r="AE466" t="str">
            <v>TML</v>
          </cell>
          <cell r="AF466" t="str">
            <v>12017</v>
          </cell>
          <cell r="AG466" t="str">
            <v>SRL</v>
          </cell>
          <cell r="AH466" t="str">
            <v>0350</v>
          </cell>
          <cell r="AI466" t="str">
            <v>DLV</v>
          </cell>
          <cell r="AJ466" t="str">
            <v>000</v>
          </cell>
          <cell r="AK466" t="str">
            <v>REL</v>
          </cell>
          <cell r="AL466" t="str">
            <v>000</v>
          </cell>
          <cell r="AM466" t="str">
            <v>LN#</v>
          </cell>
          <cell r="AO466" t="str">
            <v>UOI</v>
          </cell>
          <cell r="AP466" t="str">
            <v>EA</v>
          </cell>
          <cell r="AU466" t="str">
            <v>0</v>
          </cell>
          <cell r="AW466" t="str">
            <v>000</v>
          </cell>
          <cell r="AX466" t="str">
            <v>00</v>
          </cell>
          <cell r="AY466" t="str">
            <v>0</v>
          </cell>
          <cell r="AZ466" t="str">
            <v>FPL Fibernet</v>
          </cell>
        </row>
        <row r="467">
          <cell r="A467" t="str">
            <v>107100</v>
          </cell>
          <cell r="B467" t="str">
            <v>0312</v>
          </cell>
          <cell r="C467" t="str">
            <v>06080</v>
          </cell>
          <cell r="D467" t="str">
            <v>0ELECT</v>
          </cell>
          <cell r="E467" t="str">
            <v>312000</v>
          </cell>
          <cell r="F467" t="str">
            <v>0676</v>
          </cell>
          <cell r="G467" t="str">
            <v>11450</v>
          </cell>
          <cell r="H467" t="str">
            <v>A</v>
          </cell>
          <cell r="I467" t="str">
            <v>00000041</v>
          </cell>
          <cell r="J467">
            <v>65</v>
          </cell>
          <cell r="K467">
            <v>312</v>
          </cell>
          <cell r="L467">
            <v>6181</v>
          </cell>
          <cell r="M467">
            <v>398</v>
          </cell>
          <cell r="N467">
            <v>0</v>
          </cell>
          <cell r="O467">
            <v>1</v>
          </cell>
          <cell r="P467">
            <v>398.00099999999998</v>
          </cell>
          <cell r="Q467" t="str">
            <v>0676</v>
          </cell>
          <cell r="R467" t="str">
            <v>11450</v>
          </cell>
          <cell r="S467" t="str">
            <v>200212</v>
          </cell>
          <cell r="T467" t="str">
            <v>SA01</v>
          </cell>
          <cell r="U467">
            <v>2.88</v>
          </cell>
          <cell r="V467" t="str">
            <v>LDB</v>
          </cell>
          <cell r="W467">
            <v>0</v>
          </cell>
          <cell r="Y467">
            <v>0</v>
          </cell>
          <cell r="Z467">
            <v>1</v>
          </cell>
          <cell r="AA467" t="str">
            <v>MS#</v>
          </cell>
          <cell r="AB467" t="str">
            <v xml:space="preserve">   998014606</v>
          </cell>
          <cell r="AC467" t="str">
            <v>BCH</v>
          </cell>
          <cell r="AD467" t="str">
            <v>018722</v>
          </cell>
          <cell r="AE467" t="str">
            <v>TML</v>
          </cell>
          <cell r="AF467" t="str">
            <v>12017</v>
          </cell>
          <cell r="AG467" t="str">
            <v>SRL</v>
          </cell>
          <cell r="AH467" t="str">
            <v>0350</v>
          </cell>
          <cell r="AI467" t="str">
            <v>DLV</v>
          </cell>
          <cell r="AJ467" t="str">
            <v>000</v>
          </cell>
          <cell r="AK467" t="str">
            <v>REL</v>
          </cell>
          <cell r="AL467" t="str">
            <v>000</v>
          </cell>
          <cell r="AM467" t="str">
            <v>LN#</v>
          </cell>
          <cell r="AO467" t="str">
            <v>UOI</v>
          </cell>
          <cell r="AP467" t="str">
            <v>EA</v>
          </cell>
          <cell r="AU467" t="str">
            <v>0</v>
          </cell>
          <cell r="AW467" t="str">
            <v>000</v>
          </cell>
          <cell r="AX467" t="str">
            <v>00</v>
          </cell>
          <cell r="AY467" t="str">
            <v>0</v>
          </cell>
          <cell r="AZ467" t="str">
            <v>FPL Fibernet</v>
          </cell>
        </row>
        <row r="468">
          <cell r="A468" t="str">
            <v>107100</v>
          </cell>
          <cell r="B468" t="str">
            <v>0312</v>
          </cell>
          <cell r="C468" t="str">
            <v>06080</v>
          </cell>
          <cell r="D468" t="str">
            <v>0ELECT</v>
          </cell>
          <cell r="E468" t="str">
            <v>312000</v>
          </cell>
          <cell r="F468" t="str">
            <v>0676</v>
          </cell>
          <cell r="G468" t="str">
            <v>11450</v>
          </cell>
          <cell r="H468" t="str">
            <v>A</v>
          </cell>
          <cell r="I468" t="str">
            <v>00000041</v>
          </cell>
          <cell r="J468">
            <v>65</v>
          </cell>
          <cell r="K468">
            <v>312</v>
          </cell>
          <cell r="L468">
            <v>6181</v>
          </cell>
          <cell r="M468">
            <v>398</v>
          </cell>
          <cell r="N468">
            <v>0</v>
          </cell>
          <cell r="O468">
            <v>1</v>
          </cell>
          <cell r="P468">
            <v>398.00099999999998</v>
          </cell>
          <cell r="Q468" t="str">
            <v>0676</v>
          </cell>
          <cell r="R468" t="str">
            <v>11450</v>
          </cell>
          <cell r="S468" t="str">
            <v>200212</v>
          </cell>
          <cell r="T468" t="str">
            <v>SA01</v>
          </cell>
          <cell r="U468">
            <v>14.84</v>
          </cell>
          <cell r="V468" t="str">
            <v>LDB</v>
          </cell>
          <cell r="W468">
            <v>0</v>
          </cell>
          <cell r="Y468">
            <v>0</v>
          </cell>
          <cell r="Z468">
            <v>2</v>
          </cell>
          <cell r="AA468" t="str">
            <v>MS#</v>
          </cell>
          <cell r="AB468" t="str">
            <v xml:space="preserve">   998012288</v>
          </cell>
          <cell r="AC468" t="str">
            <v>BCH</v>
          </cell>
          <cell r="AD468" t="str">
            <v>018721</v>
          </cell>
          <cell r="AE468" t="str">
            <v>TML</v>
          </cell>
          <cell r="AF468" t="str">
            <v>12017</v>
          </cell>
          <cell r="AG468" t="str">
            <v>SRL</v>
          </cell>
          <cell r="AH468" t="str">
            <v>0368</v>
          </cell>
          <cell r="AI468" t="str">
            <v>DLV</v>
          </cell>
          <cell r="AJ468" t="str">
            <v>000</v>
          </cell>
          <cell r="AK468" t="str">
            <v>REL</v>
          </cell>
          <cell r="AL468" t="str">
            <v>000</v>
          </cell>
          <cell r="AM468" t="str">
            <v>LN#</v>
          </cell>
          <cell r="AO468" t="str">
            <v>UOI</v>
          </cell>
          <cell r="AP468" t="str">
            <v>EA</v>
          </cell>
          <cell r="AU468" t="str">
            <v>0</v>
          </cell>
          <cell r="AW468" t="str">
            <v>000</v>
          </cell>
          <cell r="AX468" t="str">
            <v>00</v>
          </cell>
          <cell r="AY468" t="str">
            <v>0</v>
          </cell>
          <cell r="AZ468" t="str">
            <v>FPL Fibernet</v>
          </cell>
        </row>
        <row r="469">
          <cell r="A469" t="str">
            <v>107100</v>
          </cell>
          <cell r="B469" t="str">
            <v>0312</v>
          </cell>
          <cell r="C469" t="str">
            <v>06080</v>
          </cell>
          <cell r="D469" t="str">
            <v>0ELECT</v>
          </cell>
          <cell r="E469" t="str">
            <v>312000</v>
          </cell>
          <cell r="F469" t="str">
            <v>0676</v>
          </cell>
          <cell r="G469" t="str">
            <v>11450</v>
          </cell>
          <cell r="H469" t="str">
            <v>A</v>
          </cell>
          <cell r="I469" t="str">
            <v>00000041</v>
          </cell>
          <cell r="J469">
            <v>65</v>
          </cell>
          <cell r="K469">
            <v>312</v>
          </cell>
          <cell r="L469">
            <v>6181</v>
          </cell>
          <cell r="M469">
            <v>398</v>
          </cell>
          <cell r="N469">
            <v>0</v>
          </cell>
          <cell r="O469">
            <v>1</v>
          </cell>
          <cell r="P469">
            <v>398.00099999999998</v>
          </cell>
          <cell r="Q469" t="str">
            <v>0676</v>
          </cell>
          <cell r="R469" t="str">
            <v>11450</v>
          </cell>
          <cell r="S469" t="str">
            <v>200212</v>
          </cell>
          <cell r="T469" t="str">
            <v>SA01</v>
          </cell>
          <cell r="U469">
            <v>16.97</v>
          </cell>
          <cell r="V469" t="str">
            <v>LDB</v>
          </cell>
          <cell r="W469">
            <v>0</v>
          </cell>
          <cell r="Y469">
            <v>0</v>
          </cell>
          <cell r="Z469">
            <v>1</v>
          </cell>
          <cell r="AA469" t="str">
            <v>MS#</v>
          </cell>
          <cell r="AB469" t="str">
            <v xml:space="preserve">   998014517</v>
          </cell>
          <cell r="AC469" t="str">
            <v>BCH</v>
          </cell>
          <cell r="AD469" t="str">
            <v>018722</v>
          </cell>
          <cell r="AE469" t="str">
            <v>TML</v>
          </cell>
          <cell r="AF469" t="str">
            <v>12017</v>
          </cell>
          <cell r="AG469" t="str">
            <v>SRL</v>
          </cell>
          <cell r="AH469" t="str">
            <v>0350</v>
          </cell>
          <cell r="AI469" t="str">
            <v>DLV</v>
          </cell>
          <cell r="AJ469" t="str">
            <v>000</v>
          </cell>
          <cell r="AK469" t="str">
            <v>REL</v>
          </cell>
          <cell r="AL469" t="str">
            <v>000</v>
          </cell>
          <cell r="AM469" t="str">
            <v>LN#</v>
          </cell>
          <cell r="AO469" t="str">
            <v>UOI</v>
          </cell>
          <cell r="AP469" t="str">
            <v>EA</v>
          </cell>
          <cell r="AU469" t="str">
            <v>0</v>
          </cell>
          <cell r="AW469" t="str">
            <v>000</v>
          </cell>
          <cell r="AX469" t="str">
            <v>00</v>
          </cell>
          <cell r="AY469" t="str">
            <v>0</v>
          </cell>
          <cell r="AZ469" t="str">
            <v>FPL Fibernet</v>
          </cell>
        </row>
        <row r="470">
          <cell r="A470" t="str">
            <v>107100</v>
          </cell>
          <cell r="B470" t="str">
            <v>0312</v>
          </cell>
          <cell r="C470" t="str">
            <v>06080</v>
          </cell>
          <cell r="D470" t="str">
            <v>0ELECT</v>
          </cell>
          <cell r="E470" t="str">
            <v>312000</v>
          </cell>
          <cell r="F470" t="str">
            <v>0676</v>
          </cell>
          <cell r="G470" t="str">
            <v>11450</v>
          </cell>
          <cell r="H470" t="str">
            <v>A</v>
          </cell>
          <cell r="I470" t="str">
            <v>00000041</v>
          </cell>
          <cell r="J470">
            <v>65</v>
          </cell>
          <cell r="K470">
            <v>312</v>
          </cell>
          <cell r="L470">
            <v>6181</v>
          </cell>
          <cell r="M470">
            <v>398</v>
          </cell>
          <cell r="N470">
            <v>0</v>
          </cell>
          <cell r="O470">
            <v>1</v>
          </cell>
          <cell r="P470">
            <v>398.00099999999998</v>
          </cell>
          <cell r="Q470" t="str">
            <v>0676</v>
          </cell>
          <cell r="R470" t="str">
            <v>11450</v>
          </cell>
          <cell r="S470" t="str">
            <v>200212</v>
          </cell>
          <cell r="T470" t="str">
            <v>SA01</v>
          </cell>
          <cell r="U470">
            <v>19.48</v>
          </cell>
          <cell r="V470" t="str">
            <v>LDB</v>
          </cell>
          <cell r="W470">
            <v>0</v>
          </cell>
          <cell r="Y470">
            <v>0</v>
          </cell>
          <cell r="Z470">
            <v>2</v>
          </cell>
          <cell r="AA470" t="str">
            <v>MS#</v>
          </cell>
          <cell r="AB470" t="str">
            <v xml:space="preserve">   998014037</v>
          </cell>
          <cell r="AC470" t="str">
            <v>BCH</v>
          </cell>
          <cell r="AD470" t="str">
            <v>018726</v>
          </cell>
          <cell r="AE470" t="str">
            <v>TML</v>
          </cell>
          <cell r="AF470" t="str">
            <v>12017</v>
          </cell>
          <cell r="AG470" t="str">
            <v>SRL</v>
          </cell>
          <cell r="AH470" t="str">
            <v>0350</v>
          </cell>
          <cell r="AI470" t="str">
            <v>DLV</v>
          </cell>
          <cell r="AJ470" t="str">
            <v>000</v>
          </cell>
          <cell r="AK470" t="str">
            <v>REL</v>
          </cell>
          <cell r="AL470" t="str">
            <v>000</v>
          </cell>
          <cell r="AM470" t="str">
            <v>LN#</v>
          </cell>
          <cell r="AO470" t="str">
            <v>UOI</v>
          </cell>
          <cell r="AP470" t="str">
            <v>EA</v>
          </cell>
          <cell r="AU470" t="str">
            <v>0</v>
          </cell>
          <cell r="AW470" t="str">
            <v>000</v>
          </cell>
          <cell r="AX470" t="str">
            <v>00</v>
          </cell>
          <cell r="AY470" t="str">
            <v>0</v>
          </cell>
          <cell r="AZ470" t="str">
            <v>FPL Fibernet</v>
          </cell>
        </row>
        <row r="471">
          <cell r="A471" t="str">
            <v>107100</v>
          </cell>
          <cell r="B471" t="str">
            <v>0312</v>
          </cell>
          <cell r="C471" t="str">
            <v>06080</v>
          </cell>
          <cell r="D471" t="str">
            <v>0ELECT</v>
          </cell>
          <cell r="E471" t="str">
            <v>312000</v>
          </cell>
          <cell r="F471" t="str">
            <v>0676</v>
          </cell>
          <cell r="G471" t="str">
            <v>11450</v>
          </cell>
          <cell r="H471" t="str">
            <v>A</v>
          </cell>
          <cell r="I471" t="str">
            <v>00000041</v>
          </cell>
          <cell r="J471">
            <v>65</v>
          </cell>
          <cell r="K471">
            <v>312</v>
          </cell>
          <cell r="L471">
            <v>6181</v>
          </cell>
          <cell r="M471">
            <v>398</v>
          </cell>
          <cell r="N471">
            <v>0</v>
          </cell>
          <cell r="O471">
            <v>1</v>
          </cell>
          <cell r="P471">
            <v>398.00099999999998</v>
          </cell>
          <cell r="Q471" t="str">
            <v>0676</v>
          </cell>
          <cell r="R471" t="str">
            <v>11450</v>
          </cell>
          <cell r="S471" t="str">
            <v>200212</v>
          </cell>
          <cell r="T471" t="str">
            <v>SA01</v>
          </cell>
          <cell r="U471">
            <v>30.22</v>
          </cell>
          <cell r="V471" t="str">
            <v>LDB</v>
          </cell>
          <cell r="W471">
            <v>0</v>
          </cell>
          <cell r="Y471">
            <v>0</v>
          </cell>
          <cell r="Z471">
            <v>2</v>
          </cell>
          <cell r="AA471" t="str">
            <v>MS#</v>
          </cell>
          <cell r="AB471" t="str">
            <v xml:space="preserve">   998000157</v>
          </cell>
          <cell r="AC471" t="str">
            <v>BCH</v>
          </cell>
          <cell r="AD471" t="str">
            <v>013388</v>
          </cell>
          <cell r="AE471" t="str">
            <v>TML</v>
          </cell>
          <cell r="AF471" t="str">
            <v>12016</v>
          </cell>
          <cell r="AG471" t="str">
            <v>SRL</v>
          </cell>
          <cell r="AH471" t="str">
            <v>0368</v>
          </cell>
          <cell r="AI471" t="str">
            <v>DLV</v>
          </cell>
          <cell r="AJ471" t="str">
            <v>000</v>
          </cell>
          <cell r="AK471" t="str">
            <v>REL</v>
          </cell>
          <cell r="AL471" t="str">
            <v>000</v>
          </cell>
          <cell r="AM471" t="str">
            <v>LN#</v>
          </cell>
          <cell r="AO471" t="str">
            <v>UOI</v>
          </cell>
          <cell r="AP471" t="str">
            <v>EA</v>
          </cell>
          <cell r="AU471" t="str">
            <v>0</v>
          </cell>
          <cell r="AW471" t="str">
            <v>000</v>
          </cell>
          <cell r="AX471" t="str">
            <v>00</v>
          </cell>
          <cell r="AY471" t="str">
            <v>0</v>
          </cell>
          <cell r="AZ471" t="str">
            <v>FPL Fibernet</v>
          </cell>
        </row>
        <row r="472">
          <cell r="A472" t="str">
            <v>107100</v>
          </cell>
          <cell r="B472" t="str">
            <v>0312</v>
          </cell>
          <cell r="C472" t="str">
            <v>06080</v>
          </cell>
          <cell r="D472" t="str">
            <v>0ELECT</v>
          </cell>
          <cell r="E472" t="str">
            <v>312000</v>
          </cell>
          <cell r="F472" t="str">
            <v>0676</v>
          </cell>
          <cell r="G472" t="str">
            <v>11450</v>
          </cell>
          <cell r="H472" t="str">
            <v>A</v>
          </cell>
          <cell r="I472" t="str">
            <v>00000041</v>
          </cell>
          <cell r="J472">
            <v>65</v>
          </cell>
          <cell r="K472">
            <v>312</v>
          </cell>
          <cell r="L472">
            <v>6181</v>
          </cell>
          <cell r="M472">
            <v>398</v>
          </cell>
          <cell r="N472">
            <v>0</v>
          </cell>
          <cell r="O472">
            <v>1</v>
          </cell>
          <cell r="P472">
            <v>398.00099999999998</v>
          </cell>
          <cell r="Q472" t="str">
            <v>0676</v>
          </cell>
          <cell r="R472" t="str">
            <v>11450</v>
          </cell>
          <cell r="S472" t="str">
            <v>200212</v>
          </cell>
          <cell r="T472" t="str">
            <v>SA01</v>
          </cell>
          <cell r="U472">
            <v>33.5</v>
          </cell>
          <cell r="V472" t="str">
            <v>LDB</v>
          </cell>
          <cell r="W472">
            <v>0</v>
          </cell>
          <cell r="Y472">
            <v>0</v>
          </cell>
          <cell r="Z472">
            <v>2</v>
          </cell>
          <cell r="AA472" t="str">
            <v>MS#</v>
          </cell>
          <cell r="AB472" t="str">
            <v xml:space="preserve">   998000155</v>
          </cell>
          <cell r="AC472" t="str">
            <v>BCH</v>
          </cell>
          <cell r="AD472" t="str">
            <v>013388</v>
          </cell>
          <cell r="AE472" t="str">
            <v>TML</v>
          </cell>
          <cell r="AF472" t="str">
            <v>12016</v>
          </cell>
          <cell r="AG472" t="str">
            <v>SRL</v>
          </cell>
          <cell r="AH472" t="str">
            <v>0368</v>
          </cell>
          <cell r="AI472" t="str">
            <v>DLV</v>
          </cell>
          <cell r="AJ472" t="str">
            <v>000</v>
          </cell>
          <cell r="AK472" t="str">
            <v>REL</v>
          </cell>
          <cell r="AL472" t="str">
            <v>000</v>
          </cell>
          <cell r="AM472" t="str">
            <v>LN#</v>
          </cell>
          <cell r="AO472" t="str">
            <v>UOI</v>
          </cell>
          <cell r="AP472" t="str">
            <v>EA</v>
          </cell>
          <cell r="AU472" t="str">
            <v>0</v>
          </cell>
          <cell r="AW472" t="str">
            <v>000</v>
          </cell>
          <cell r="AX472" t="str">
            <v>00</v>
          </cell>
          <cell r="AY472" t="str">
            <v>0</v>
          </cell>
          <cell r="AZ472" t="str">
            <v>FPL Fibernet</v>
          </cell>
        </row>
        <row r="473">
          <cell r="A473" t="str">
            <v>107100</v>
          </cell>
          <cell r="B473" t="str">
            <v>0312</v>
          </cell>
          <cell r="C473" t="str">
            <v>06080</v>
          </cell>
          <cell r="D473" t="str">
            <v>0ELECT</v>
          </cell>
          <cell r="E473" t="str">
            <v>312000</v>
          </cell>
          <cell r="F473" t="str">
            <v>0676</v>
          </cell>
          <cell r="G473" t="str">
            <v>11450</v>
          </cell>
          <cell r="H473" t="str">
            <v>A</v>
          </cell>
          <cell r="I473" t="str">
            <v>00000041</v>
          </cell>
          <cell r="J473">
            <v>65</v>
          </cell>
          <cell r="K473">
            <v>312</v>
          </cell>
          <cell r="L473">
            <v>6181</v>
          </cell>
          <cell r="M473">
            <v>398</v>
          </cell>
          <cell r="N473">
            <v>0</v>
          </cell>
          <cell r="O473">
            <v>1</v>
          </cell>
          <cell r="P473">
            <v>398.00099999999998</v>
          </cell>
          <cell r="Q473" t="str">
            <v>0676</v>
          </cell>
          <cell r="R473" t="str">
            <v>11450</v>
          </cell>
          <cell r="S473" t="str">
            <v>200212</v>
          </cell>
          <cell r="T473" t="str">
            <v>SA01</v>
          </cell>
          <cell r="U473">
            <v>35.68</v>
          </cell>
          <cell r="V473" t="str">
            <v>LDB</v>
          </cell>
          <cell r="W473">
            <v>0</v>
          </cell>
          <cell r="Y473">
            <v>0</v>
          </cell>
          <cell r="Z473">
            <v>4</v>
          </cell>
          <cell r="AA473" t="str">
            <v>MS#</v>
          </cell>
          <cell r="AB473" t="str">
            <v xml:space="preserve">   998000167</v>
          </cell>
          <cell r="AC473" t="str">
            <v>BCH</v>
          </cell>
          <cell r="AD473" t="str">
            <v>013388</v>
          </cell>
          <cell r="AE473" t="str">
            <v>TML</v>
          </cell>
          <cell r="AF473" t="str">
            <v>12016</v>
          </cell>
          <cell r="AG473" t="str">
            <v>SRL</v>
          </cell>
          <cell r="AH473" t="str">
            <v>0368</v>
          </cell>
          <cell r="AI473" t="str">
            <v>DLV</v>
          </cell>
          <cell r="AJ473" t="str">
            <v>000</v>
          </cell>
          <cell r="AK473" t="str">
            <v>REL</v>
          </cell>
          <cell r="AL473" t="str">
            <v>000</v>
          </cell>
          <cell r="AM473" t="str">
            <v>LN#</v>
          </cell>
          <cell r="AO473" t="str">
            <v>UOI</v>
          </cell>
          <cell r="AP473" t="str">
            <v>EA</v>
          </cell>
          <cell r="AU473" t="str">
            <v>0</v>
          </cell>
          <cell r="AW473" t="str">
            <v>000</v>
          </cell>
          <cell r="AX473" t="str">
            <v>00</v>
          </cell>
          <cell r="AY473" t="str">
            <v>0</v>
          </cell>
          <cell r="AZ473" t="str">
            <v>FPL Fibernet</v>
          </cell>
        </row>
        <row r="474">
          <cell r="A474" t="str">
            <v>107100</v>
          </cell>
          <cell r="B474" t="str">
            <v>0312</v>
          </cell>
          <cell r="C474" t="str">
            <v>06080</v>
          </cell>
          <cell r="D474" t="str">
            <v>0ELECT</v>
          </cell>
          <cell r="E474" t="str">
            <v>312000</v>
          </cell>
          <cell r="F474" t="str">
            <v>0676</v>
          </cell>
          <cell r="G474" t="str">
            <v>11450</v>
          </cell>
          <cell r="H474" t="str">
            <v>A</v>
          </cell>
          <cell r="I474" t="str">
            <v>00000041</v>
          </cell>
          <cell r="J474">
            <v>65</v>
          </cell>
          <cell r="K474">
            <v>312</v>
          </cell>
          <cell r="L474">
            <v>6181</v>
          </cell>
          <cell r="M474">
            <v>398</v>
          </cell>
          <cell r="N474">
            <v>0</v>
          </cell>
          <cell r="O474">
            <v>1</v>
          </cell>
          <cell r="P474">
            <v>398.00099999999998</v>
          </cell>
          <cell r="Q474" t="str">
            <v>0676</v>
          </cell>
          <cell r="R474" t="str">
            <v>11450</v>
          </cell>
          <cell r="S474" t="str">
            <v>200212</v>
          </cell>
          <cell r="T474" t="str">
            <v>SA01</v>
          </cell>
          <cell r="U474">
            <v>46</v>
          </cell>
          <cell r="V474" t="str">
            <v>LDB</v>
          </cell>
          <cell r="W474">
            <v>0</v>
          </cell>
          <cell r="Y474">
            <v>0</v>
          </cell>
          <cell r="Z474">
            <v>100</v>
          </cell>
          <cell r="AA474" t="str">
            <v>MS#</v>
          </cell>
          <cell r="AB474" t="str">
            <v xml:space="preserve">   998000141</v>
          </cell>
          <cell r="AC474" t="str">
            <v>BCH</v>
          </cell>
          <cell r="AD474" t="str">
            <v>018721</v>
          </cell>
          <cell r="AE474" t="str">
            <v>TML</v>
          </cell>
          <cell r="AF474" t="str">
            <v>12017</v>
          </cell>
          <cell r="AG474" t="str">
            <v>SRL</v>
          </cell>
          <cell r="AH474" t="str">
            <v>0368</v>
          </cell>
          <cell r="AI474" t="str">
            <v>DLV</v>
          </cell>
          <cell r="AJ474" t="str">
            <v>000</v>
          </cell>
          <cell r="AK474" t="str">
            <v>REL</v>
          </cell>
          <cell r="AL474" t="str">
            <v>000</v>
          </cell>
          <cell r="AM474" t="str">
            <v>LN#</v>
          </cell>
          <cell r="AO474" t="str">
            <v>UOI</v>
          </cell>
          <cell r="AP474" t="str">
            <v>FT</v>
          </cell>
          <cell r="AU474" t="str">
            <v>0</v>
          </cell>
          <cell r="AW474" t="str">
            <v>000</v>
          </cell>
          <cell r="AX474" t="str">
            <v>00</v>
          </cell>
          <cell r="AY474" t="str">
            <v>0</v>
          </cell>
          <cell r="AZ474" t="str">
            <v>FPL Fibernet</v>
          </cell>
        </row>
        <row r="475">
          <cell r="A475" t="str">
            <v>107100</v>
          </cell>
          <cell r="B475" t="str">
            <v>0312</v>
          </cell>
          <cell r="C475" t="str">
            <v>06080</v>
          </cell>
          <cell r="D475" t="str">
            <v>0ELECT</v>
          </cell>
          <cell r="E475" t="str">
            <v>312000</v>
          </cell>
          <cell r="F475" t="str">
            <v>0676</v>
          </cell>
          <cell r="G475" t="str">
            <v>11450</v>
          </cell>
          <cell r="H475" t="str">
            <v>A</v>
          </cell>
          <cell r="I475" t="str">
            <v>00000041</v>
          </cell>
          <cell r="J475">
            <v>65</v>
          </cell>
          <cell r="K475">
            <v>312</v>
          </cell>
          <cell r="L475">
            <v>6181</v>
          </cell>
          <cell r="M475">
            <v>398</v>
          </cell>
          <cell r="N475">
            <v>0</v>
          </cell>
          <cell r="O475">
            <v>1</v>
          </cell>
          <cell r="P475">
            <v>398.00099999999998</v>
          </cell>
          <cell r="Q475" t="str">
            <v>0676</v>
          </cell>
          <cell r="R475" t="str">
            <v>11450</v>
          </cell>
          <cell r="S475" t="str">
            <v>200212</v>
          </cell>
          <cell r="T475" t="str">
            <v>SA01</v>
          </cell>
          <cell r="U475">
            <v>48</v>
          </cell>
          <cell r="V475" t="str">
            <v>LDB</v>
          </cell>
          <cell r="W475">
            <v>0</v>
          </cell>
          <cell r="Y475">
            <v>0</v>
          </cell>
          <cell r="Z475">
            <v>2</v>
          </cell>
          <cell r="AA475" t="str">
            <v>MS#</v>
          </cell>
          <cell r="AB475" t="str">
            <v xml:space="preserve">   998000170</v>
          </cell>
          <cell r="AC475" t="str">
            <v>BCH</v>
          </cell>
          <cell r="AD475" t="str">
            <v>013388</v>
          </cell>
          <cell r="AE475" t="str">
            <v>TML</v>
          </cell>
          <cell r="AF475" t="str">
            <v>12016</v>
          </cell>
          <cell r="AG475" t="str">
            <v>SRL</v>
          </cell>
          <cell r="AH475" t="str">
            <v>0368</v>
          </cell>
          <cell r="AI475" t="str">
            <v>DLV</v>
          </cell>
          <cell r="AJ475" t="str">
            <v>000</v>
          </cell>
          <cell r="AK475" t="str">
            <v>REL</v>
          </cell>
          <cell r="AL475" t="str">
            <v>000</v>
          </cell>
          <cell r="AM475" t="str">
            <v>LN#</v>
          </cell>
          <cell r="AO475" t="str">
            <v>UOI</v>
          </cell>
          <cell r="AP475" t="str">
            <v>EA</v>
          </cell>
          <cell r="AU475" t="str">
            <v>0</v>
          </cell>
          <cell r="AW475" t="str">
            <v>000</v>
          </cell>
          <cell r="AX475" t="str">
            <v>00</v>
          </cell>
          <cell r="AY475" t="str">
            <v>0</v>
          </cell>
          <cell r="AZ475" t="str">
            <v>FPL Fibernet</v>
          </cell>
        </row>
        <row r="476">
          <cell r="A476" t="str">
            <v>107100</v>
          </cell>
          <cell r="B476" t="str">
            <v>0312</v>
          </cell>
          <cell r="C476" t="str">
            <v>06080</v>
          </cell>
          <cell r="D476" t="str">
            <v>0ELECT</v>
          </cell>
          <cell r="E476" t="str">
            <v>312000</v>
          </cell>
          <cell r="F476" t="str">
            <v>0676</v>
          </cell>
          <cell r="G476" t="str">
            <v>11450</v>
          </cell>
          <cell r="H476" t="str">
            <v>A</v>
          </cell>
          <cell r="I476" t="str">
            <v>00000041</v>
          </cell>
          <cell r="J476">
            <v>65</v>
          </cell>
          <cell r="K476">
            <v>312</v>
          </cell>
          <cell r="L476">
            <v>6181</v>
          </cell>
          <cell r="M476">
            <v>398</v>
          </cell>
          <cell r="N476">
            <v>0</v>
          </cell>
          <cell r="O476">
            <v>1</v>
          </cell>
          <cell r="P476">
            <v>398.00099999999998</v>
          </cell>
          <cell r="Q476" t="str">
            <v>0676</v>
          </cell>
          <cell r="R476" t="str">
            <v>11450</v>
          </cell>
          <cell r="S476" t="str">
            <v>200212</v>
          </cell>
          <cell r="T476" t="str">
            <v>SA01</v>
          </cell>
          <cell r="U476">
            <v>50.58</v>
          </cell>
          <cell r="V476" t="str">
            <v>LDB</v>
          </cell>
          <cell r="W476">
            <v>0</v>
          </cell>
          <cell r="Y476">
            <v>0</v>
          </cell>
          <cell r="Z476">
            <v>2</v>
          </cell>
          <cell r="AA476" t="str">
            <v>MS#</v>
          </cell>
          <cell r="AB476" t="str">
            <v xml:space="preserve">   998000204</v>
          </cell>
          <cell r="AC476" t="str">
            <v>BCH</v>
          </cell>
          <cell r="AD476" t="str">
            <v>013388</v>
          </cell>
          <cell r="AE476" t="str">
            <v>TML</v>
          </cell>
          <cell r="AF476" t="str">
            <v>12016</v>
          </cell>
          <cell r="AG476" t="str">
            <v>SRL</v>
          </cell>
          <cell r="AH476" t="str">
            <v>0368</v>
          </cell>
          <cell r="AI476" t="str">
            <v>DLV</v>
          </cell>
          <cell r="AJ476" t="str">
            <v>000</v>
          </cell>
          <cell r="AK476" t="str">
            <v>REL</v>
          </cell>
          <cell r="AL476" t="str">
            <v>000</v>
          </cell>
          <cell r="AM476" t="str">
            <v>LN#</v>
          </cell>
          <cell r="AO476" t="str">
            <v>UOI</v>
          </cell>
          <cell r="AP476" t="str">
            <v>EA</v>
          </cell>
          <cell r="AU476" t="str">
            <v>0</v>
          </cell>
          <cell r="AW476" t="str">
            <v>000</v>
          </cell>
          <cell r="AX476" t="str">
            <v>00</v>
          </cell>
          <cell r="AY476" t="str">
            <v>0</v>
          </cell>
          <cell r="AZ476" t="str">
            <v>FPL Fibernet</v>
          </cell>
        </row>
        <row r="477">
          <cell r="A477" t="str">
            <v>107100</v>
          </cell>
          <cell r="B477" t="str">
            <v>0312</v>
          </cell>
          <cell r="C477" t="str">
            <v>06080</v>
          </cell>
          <cell r="D477" t="str">
            <v>0ELECT</v>
          </cell>
          <cell r="E477" t="str">
            <v>312000</v>
          </cell>
          <cell r="F477" t="str">
            <v>0676</v>
          </cell>
          <cell r="G477" t="str">
            <v>11450</v>
          </cell>
          <cell r="H477" t="str">
            <v>A</v>
          </cell>
          <cell r="I477" t="str">
            <v>00000041</v>
          </cell>
          <cell r="J477">
            <v>65</v>
          </cell>
          <cell r="K477">
            <v>312</v>
          </cell>
          <cell r="L477">
            <v>6181</v>
          </cell>
          <cell r="M477">
            <v>398</v>
          </cell>
          <cell r="N477">
            <v>0</v>
          </cell>
          <cell r="O477">
            <v>1</v>
          </cell>
          <cell r="P477">
            <v>398.00099999999998</v>
          </cell>
          <cell r="Q477" t="str">
            <v>0676</v>
          </cell>
          <cell r="R477" t="str">
            <v>11450</v>
          </cell>
          <cell r="S477" t="str">
            <v>200212</v>
          </cell>
          <cell r="T477" t="str">
            <v>SA01</v>
          </cell>
          <cell r="U477">
            <v>57.94</v>
          </cell>
          <cell r="V477" t="str">
            <v>LDB</v>
          </cell>
          <cell r="W477">
            <v>0</v>
          </cell>
          <cell r="Y477">
            <v>0</v>
          </cell>
          <cell r="Z477">
            <v>2</v>
          </cell>
          <cell r="AA477" t="str">
            <v>MS#</v>
          </cell>
          <cell r="AB477" t="str">
            <v xml:space="preserve">   998014540</v>
          </cell>
          <cell r="AC477" t="str">
            <v>BCH</v>
          </cell>
          <cell r="AD477" t="str">
            <v>018721</v>
          </cell>
          <cell r="AE477" t="str">
            <v>TML</v>
          </cell>
          <cell r="AF477" t="str">
            <v>12017</v>
          </cell>
          <cell r="AG477" t="str">
            <v>SRL</v>
          </cell>
          <cell r="AH477" t="str">
            <v>0368</v>
          </cell>
          <cell r="AI477" t="str">
            <v>DLV</v>
          </cell>
          <cell r="AJ477" t="str">
            <v>000</v>
          </cell>
          <cell r="AK477" t="str">
            <v>REL</v>
          </cell>
          <cell r="AL477" t="str">
            <v>000</v>
          </cell>
          <cell r="AM477" t="str">
            <v>LN#</v>
          </cell>
          <cell r="AO477" t="str">
            <v>UOI</v>
          </cell>
          <cell r="AP477" t="str">
            <v>EA</v>
          </cell>
          <cell r="AU477" t="str">
            <v>0</v>
          </cell>
          <cell r="AW477" t="str">
            <v>000</v>
          </cell>
          <cell r="AX477" t="str">
            <v>00</v>
          </cell>
          <cell r="AY477" t="str">
            <v>0</v>
          </cell>
          <cell r="AZ477" t="str">
            <v>FPL Fibernet</v>
          </cell>
        </row>
        <row r="478">
          <cell r="A478" t="str">
            <v>107100</v>
          </cell>
          <cell r="B478" t="str">
            <v>0312</v>
          </cell>
          <cell r="C478" t="str">
            <v>06080</v>
          </cell>
          <cell r="D478" t="str">
            <v>0ELECT</v>
          </cell>
          <cell r="E478" t="str">
            <v>312000</v>
          </cell>
          <cell r="F478" t="str">
            <v>0676</v>
          </cell>
          <cell r="G478" t="str">
            <v>11450</v>
          </cell>
          <cell r="H478" t="str">
            <v>A</v>
          </cell>
          <cell r="I478" t="str">
            <v>00000041</v>
          </cell>
          <cell r="J478">
            <v>65</v>
          </cell>
          <cell r="K478">
            <v>312</v>
          </cell>
          <cell r="L478">
            <v>6181</v>
          </cell>
          <cell r="M478">
            <v>398</v>
          </cell>
          <cell r="N478">
            <v>0</v>
          </cell>
          <cell r="O478">
            <v>1</v>
          </cell>
          <cell r="P478">
            <v>398.00099999999998</v>
          </cell>
          <cell r="Q478" t="str">
            <v>0676</v>
          </cell>
          <cell r="R478" t="str">
            <v>11450</v>
          </cell>
          <cell r="S478" t="str">
            <v>200212</v>
          </cell>
          <cell r="T478" t="str">
            <v>SA01</v>
          </cell>
          <cell r="U478">
            <v>57.94</v>
          </cell>
          <cell r="V478" t="str">
            <v>LDB</v>
          </cell>
          <cell r="W478">
            <v>0</v>
          </cell>
          <cell r="Y478">
            <v>0</v>
          </cell>
          <cell r="Z478">
            <v>2</v>
          </cell>
          <cell r="AA478" t="str">
            <v>MS#</v>
          </cell>
          <cell r="AB478" t="str">
            <v xml:space="preserve">   998014540</v>
          </cell>
          <cell r="AC478" t="str">
            <v>BCH</v>
          </cell>
          <cell r="AD478" t="str">
            <v>018725</v>
          </cell>
          <cell r="AE478" t="str">
            <v>TML</v>
          </cell>
          <cell r="AF478" t="str">
            <v>12017</v>
          </cell>
          <cell r="AG478" t="str">
            <v>SRL</v>
          </cell>
          <cell r="AH478" t="str">
            <v>0368</v>
          </cell>
          <cell r="AI478" t="str">
            <v>DLV</v>
          </cell>
          <cell r="AJ478" t="str">
            <v>000</v>
          </cell>
          <cell r="AK478" t="str">
            <v>REL</v>
          </cell>
          <cell r="AL478" t="str">
            <v>000</v>
          </cell>
          <cell r="AM478" t="str">
            <v>LN#</v>
          </cell>
          <cell r="AO478" t="str">
            <v>UOI</v>
          </cell>
          <cell r="AP478" t="str">
            <v>EA</v>
          </cell>
          <cell r="AU478" t="str">
            <v>0</v>
          </cell>
          <cell r="AW478" t="str">
            <v>000</v>
          </cell>
          <cell r="AX478" t="str">
            <v>00</v>
          </cell>
          <cell r="AY478" t="str">
            <v>0</v>
          </cell>
          <cell r="AZ478" t="str">
            <v>FPL Fibernet</v>
          </cell>
        </row>
        <row r="479">
          <cell r="A479" t="str">
            <v>107100</v>
          </cell>
          <cell r="B479" t="str">
            <v>0312</v>
          </cell>
          <cell r="C479" t="str">
            <v>06080</v>
          </cell>
          <cell r="D479" t="str">
            <v>0ELECT</v>
          </cell>
          <cell r="E479" t="str">
            <v>312000</v>
          </cell>
          <cell r="F479" t="str">
            <v>0676</v>
          </cell>
          <cell r="G479" t="str">
            <v>11450</v>
          </cell>
          <cell r="H479" t="str">
            <v>A</v>
          </cell>
          <cell r="I479" t="str">
            <v>00000041</v>
          </cell>
          <cell r="J479">
            <v>65</v>
          </cell>
          <cell r="K479">
            <v>312</v>
          </cell>
          <cell r="L479">
            <v>6181</v>
          </cell>
          <cell r="M479">
            <v>398</v>
          </cell>
          <cell r="N479">
            <v>0</v>
          </cell>
          <cell r="O479">
            <v>1</v>
          </cell>
          <cell r="P479">
            <v>398.00099999999998</v>
          </cell>
          <cell r="Q479" t="str">
            <v>0676</v>
          </cell>
          <cell r="R479" t="str">
            <v>11450</v>
          </cell>
          <cell r="S479" t="str">
            <v>200212</v>
          </cell>
          <cell r="T479" t="str">
            <v>SA01</v>
          </cell>
          <cell r="U479">
            <v>62.75</v>
          </cell>
          <cell r="V479" t="str">
            <v>LDB</v>
          </cell>
          <cell r="W479">
            <v>0</v>
          </cell>
          <cell r="Y479">
            <v>0</v>
          </cell>
          <cell r="Z479">
            <v>1</v>
          </cell>
          <cell r="AA479" t="str">
            <v>MS#</v>
          </cell>
          <cell r="AB479" t="str">
            <v xml:space="preserve">   998014502</v>
          </cell>
          <cell r="AC479" t="str">
            <v>BCH</v>
          </cell>
          <cell r="AD479" t="str">
            <v>018722</v>
          </cell>
          <cell r="AE479" t="str">
            <v>TML</v>
          </cell>
          <cell r="AF479" t="str">
            <v>12017</v>
          </cell>
          <cell r="AG479" t="str">
            <v>SRL</v>
          </cell>
          <cell r="AH479" t="str">
            <v>0350</v>
          </cell>
          <cell r="AI479" t="str">
            <v>DLV</v>
          </cell>
          <cell r="AJ479" t="str">
            <v>000</v>
          </cell>
          <cell r="AK479" t="str">
            <v>REL</v>
          </cell>
          <cell r="AL479" t="str">
            <v>000</v>
          </cell>
          <cell r="AM479" t="str">
            <v>LN#</v>
          </cell>
          <cell r="AO479" t="str">
            <v>UOI</v>
          </cell>
          <cell r="AP479" t="str">
            <v>EA</v>
          </cell>
          <cell r="AU479" t="str">
            <v>0</v>
          </cell>
          <cell r="AW479" t="str">
            <v>000</v>
          </cell>
          <cell r="AX479" t="str">
            <v>00</v>
          </cell>
          <cell r="AY479" t="str">
            <v>0</v>
          </cell>
          <cell r="AZ479" t="str">
            <v>FPL Fibernet</v>
          </cell>
        </row>
        <row r="480">
          <cell r="A480" t="str">
            <v>107100</v>
          </cell>
          <cell r="B480" t="str">
            <v>0312</v>
          </cell>
          <cell r="C480" t="str">
            <v>06080</v>
          </cell>
          <cell r="D480" t="str">
            <v>0ELECT</v>
          </cell>
          <cell r="E480" t="str">
            <v>312000</v>
          </cell>
          <cell r="F480" t="str">
            <v>0676</v>
          </cell>
          <cell r="G480" t="str">
            <v>11450</v>
          </cell>
          <cell r="H480" t="str">
            <v>A</v>
          </cell>
          <cell r="I480" t="str">
            <v>00000041</v>
          </cell>
          <cell r="J480">
            <v>65</v>
          </cell>
          <cell r="K480">
            <v>312</v>
          </cell>
          <cell r="L480">
            <v>6181</v>
          </cell>
          <cell r="M480">
            <v>398</v>
          </cell>
          <cell r="N480">
            <v>0</v>
          </cell>
          <cell r="O480">
            <v>1</v>
          </cell>
          <cell r="P480">
            <v>398.00099999999998</v>
          </cell>
          <cell r="Q480" t="str">
            <v>0676</v>
          </cell>
          <cell r="R480" t="str">
            <v>11450</v>
          </cell>
          <cell r="S480" t="str">
            <v>200212</v>
          </cell>
          <cell r="T480" t="str">
            <v>SA01</v>
          </cell>
          <cell r="U480">
            <v>63.25</v>
          </cell>
          <cell r="V480" t="str">
            <v>LDB</v>
          </cell>
          <cell r="W480">
            <v>0</v>
          </cell>
          <cell r="Y480">
            <v>0</v>
          </cell>
          <cell r="Z480">
            <v>1</v>
          </cell>
          <cell r="AA480" t="str">
            <v>MS#</v>
          </cell>
          <cell r="AB480" t="str">
            <v xml:space="preserve">   998014695</v>
          </cell>
          <cell r="AC480" t="str">
            <v>BCH</v>
          </cell>
          <cell r="AD480" t="str">
            <v>018721</v>
          </cell>
          <cell r="AE480" t="str">
            <v>TML</v>
          </cell>
          <cell r="AF480" t="str">
            <v>12017</v>
          </cell>
          <cell r="AG480" t="str">
            <v>SRL</v>
          </cell>
          <cell r="AH480" t="str">
            <v>0368</v>
          </cell>
          <cell r="AI480" t="str">
            <v>DLV</v>
          </cell>
          <cell r="AJ480" t="str">
            <v>000</v>
          </cell>
          <cell r="AK480" t="str">
            <v>REL</v>
          </cell>
          <cell r="AL480" t="str">
            <v>000</v>
          </cell>
          <cell r="AM480" t="str">
            <v>LN#</v>
          </cell>
          <cell r="AO480" t="str">
            <v>UOI</v>
          </cell>
          <cell r="AP480" t="str">
            <v>FT</v>
          </cell>
          <cell r="AU480" t="str">
            <v>0</v>
          </cell>
          <cell r="AW480" t="str">
            <v>000</v>
          </cell>
          <cell r="AX480" t="str">
            <v>00</v>
          </cell>
          <cell r="AY480" t="str">
            <v>0</v>
          </cell>
          <cell r="AZ480" t="str">
            <v>FPL Fibernet</v>
          </cell>
        </row>
        <row r="481">
          <cell r="A481" t="str">
            <v>107100</v>
          </cell>
          <cell r="B481" t="str">
            <v>0312</v>
          </cell>
          <cell r="C481" t="str">
            <v>06080</v>
          </cell>
          <cell r="D481" t="str">
            <v>0ELECT</v>
          </cell>
          <cell r="E481" t="str">
            <v>312000</v>
          </cell>
          <cell r="F481" t="str">
            <v>0676</v>
          </cell>
          <cell r="G481" t="str">
            <v>11450</v>
          </cell>
          <cell r="H481" t="str">
            <v>A</v>
          </cell>
          <cell r="I481" t="str">
            <v>00000041</v>
          </cell>
          <cell r="J481">
            <v>65</v>
          </cell>
          <cell r="K481">
            <v>312</v>
          </cell>
          <cell r="L481">
            <v>6181</v>
          </cell>
          <cell r="M481">
            <v>398</v>
          </cell>
          <cell r="N481">
            <v>0</v>
          </cell>
          <cell r="O481">
            <v>1</v>
          </cell>
          <cell r="P481">
            <v>398.00099999999998</v>
          </cell>
          <cell r="Q481" t="str">
            <v>0676</v>
          </cell>
          <cell r="R481" t="str">
            <v>11450</v>
          </cell>
          <cell r="S481" t="str">
            <v>200212</v>
          </cell>
          <cell r="T481" t="str">
            <v>SA01</v>
          </cell>
          <cell r="U481">
            <v>66</v>
          </cell>
          <cell r="V481" t="str">
            <v>LDB</v>
          </cell>
          <cell r="W481">
            <v>0</v>
          </cell>
          <cell r="Y481">
            <v>0</v>
          </cell>
          <cell r="Z481">
            <v>100</v>
          </cell>
          <cell r="AA481" t="str">
            <v>MS#</v>
          </cell>
          <cell r="AB481" t="str">
            <v xml:space="preserve">   998000144</v>
          </cell>
          <cell r="AC481" t="str">
            <v>BCH</v>
          </cell>
          <cell r="AD481" t="str">
            <v>018721</v>
          </cell>
          <cell r="AE481" t="str">
            <v>TML</v>
          </cell>
          <cell r="AF481" t="str">
            <v>12017</v>
          </cell>
          <cell r="AG481" t="str">
            <v>SRL</v>
          </cell>
          <cell r="AH481" t="str">
            <v>0368</v>
          </cell>
          <cell r="AI481" t="str">
            <v>DLV</v>
          </cell>
          <cell r="AJ481" t="str">
            <v>000</v>
          </cell>
          <cell r="AK481" t="str">
            <v>REL</v>
          </cell>
          <cell r="AL481" t="str">
            <v>000</v>
          </cell>
          <cell r="AM481" t="str">
            <v>LN#</v>
          </cell>
          <cell r="AO481" t="str">
            <v>UOI</v>
          </cell>
          <cell r="AP481" t="str">
            <v>FT</v>
          </cell>
          <cell r="AU481" t="str">
            <v>0</v>
          </cell>
          <cell r="AW481" t="str">
            <v>000</v>
          </cell>
          <cell r="AX481" t="str">
            <v>00</v>
          </cell>
          <cell r="AY481" t="str">
            <v>0</v>
          </cell>
          <cell r="AZ481" t="str">
            <v>FPL Fibernet</v>
          </cell>
        </row>
        <row r="482">
          <cell r="A482" t="str">
            <v>107100</v>
          </cell>
          <cell r="B482" t="str">
            <v>0312</v>
          </cell>
          <cell r="C482" t="str">
            <v>06080</v>
          </cell>
          <cell r="D482" t="str">
            <v>0ELECT</v>
          </cell>
          <cell r="E482" t="str">
            <v>312000</v>
          </cell>
          <cell r="F482" t="str">
            <v>0676</v>
          </cell>
          <cell r="G482" t="str">
            <v>11450</v>
          </cell>
          <cell r="H482" t="str">
            <v>A</v>
          </cell>
          <cell r="I482" t="str">
            <v>00000041</v>
          </cell>
          <cell r="J482">
            <v>65</v>
          </cell>
          <cell r="K482">
            <v>312</v>
          </cell>
          <cell r="L482">
            <v>6181</v>
          </cell>
          <cell r="M482">
            <v>398</v>
          </cell>
          <cell r="N482">
            <v>0</v>
          </cell>
          <cell r="O482">
            <v>1</v>
          </cell>
          <cell r="P482">
            <v>398.00099999999998</v>
          </cell>
          <cell r="Q482" t="str">
            <v>0676</v>
          </cell>
          <cell r="R482" t="str">
            <v>11450</v>
          </cell>
          <cell r="S482" t="str">
            <v>200212</v>
          </cell>
          <cell r="T482" t="str">
            <v>SA01</v>
          </cell>
          <cell r="U482">
            <v>71.69</v>
          </cell>
          <cell r="V482" t="str">
            <v>LDB</v>
          </cell>
          <cell r="W482">
            <v>0</v>
          </cell>
          <cell r="Y482">
            <v>0</v>
          </cell>
          <cell r="Z482">
            <v>4</v>
          </cell>
          <cell r="AA482" t="str">
            <v>MS#</v>
          </cell>
          <cell r="AB482" t="str">
            <v xml:space="preserve">   998000152</v>
          </cell>
          <cell r="AC482" t="str">
            <v>BCH</v>
          </cell>
          <cell r="AD482" t="str">
            <v>013388</v>
          </cell>
          <cell r="AE482" t="str">
            <v>TML</v>
          </cell>
          <cell r="AF482" t="str">
            <v>12016</v>
          </cell>
          <cell r="AG482" t="str">
            <v>SRL</v>
          </cell>
          <cell r="AH482" t="str">
            <v>0368</v>
          </cell>
          <cell r="AI482" t="str">
            <v>DLV</v>
          </cell>
          <cell r="AJ482" t="str">
            <v>000</v>
          </cell>
          <cell r="AK482" t="str">
            <v>REL</v>
          </cell>
          <cell r="AL482" t="str">
            <v>000</v>
          </cell>
          <cell r="AM482" t="str">
            <v>LN#</v>
          </cell>
          <cell r="AO482" t="str">
            <v>UOI</v>
          </cell>
          <cell r="AP482" t="str">
            <v>EA</v>
          </cell>
          <cell r="AU482" t="str">
            <v>0</v>
          </cell>
          <cell r="AW482" t="str">
            <v>000</v>
          </cell>
          <cell r="AX482" t="str">
            <v>00</v>
          </cell>
          <cell r="AY482" t="str">
            <v>0</v>
          </cell>
          <cell r="AZ482" t="str">
            <v>FPL Fibernet</v>
          </cell>
        </row>
        <row r="483">
          <cell r="A483" t="str">
            <v>107100</v>
          </cell>
          <cell r="B483" t="str">
            <v>0312</v>
          </cell>
          <cell r="C483" t="str">
            <v>06080</v>
          </cell>
          <cell r="D483" t="str">
            <v>0ELECT</v>
          </cell>
          <cell r="E483" t="str">
            <v>312000</v>
          </cell>
          <cell r="F483" t="str">
            <v>0676</v>
          </cell>
          <cell r="G483" t="str">
            <v>11450</v>
          </cell>
          <cell r="H483" t="str">
            <v>A</v>
          </cell>
          <cell r="I483" t="str">
            <v>00000041</v>
          </cell>
          <cell r="J483">
            <v>65</v>
          </cell>
          <cell r="K483">
            <v>312</v>
          </cell>
          <cell r="L483">
            <v>6181</v>
          </cell>
          <cell r="M483">
            <v>398</v>
          </cell>
          <cell r="N483">
            <v>0</v>
          </cell>
          <cell r="O483">
            <v>1</v>
          </cell>
          <cell r="P483">
            <v>398.00099999999998</v>
          </cell>
          <cell r="Q483" t="str">
            <v>0676</v>
          </cell>
          <cell r="R483" t="str">
            <v>11450</v>
          </cell>
          <cell r="S483" t="str">
            <v>200212</v>
          </cell>
          <cell r="T483" t="str">
            <v>SA01</v>
          </cell>
          <cell r="U483">
            <v>80.52</v>
          </cell>
          <cell r="V483" t="str">
            <v>LDB</v>
          </cell>
          <cell r="W483">
            <v>0</v>
          </cell>
          <cell r="Y483">
            <v>0</v>
          </cell>
          <cell r="Z483">
            <v>9</v>
          </cell>
          <cell r="AA483" t="str">
            <v>MS#</v>
          </cell>
          <cell r="AB483" t="str">
            <v xml:space="preserve">   998000497</v>
          </cell>
          <cell r="AC483" t="str">
            <v>BCH</v>
          </cell>
          <cell r="AD483" t="str">
            <v>012355</v>
          </cell>
          <cell r="AE483" t="str">
            <v>TML</v>
          </cell>
          <cell r="AF483" t="str">
            <v>12026</v>
          </cell>
          <cell r="AG483" t="str">
            <v>SRL</v>
          </cell>
          <cell r="AH483" t="str">
            <v>0368</v>
          </cell>
          <cell r="AI483" t="str">
            <v>DLV</v>
          </cell>
          <cell r="AJ483" t="str">
            <v>000</v>
          </cell>
          <cell r="AK483" t="str">
            <v>REL</v>
          </cell>
          <cell r="AL483" t="str">
            <v>000</v>
          </cell>
          <cell r="AM483" t="str">
            <v>LN#</v>
          </cell>
          <cell r="AO483" t="str">
            <v>UOI</v>
          </cell>
          <cell r="AP483" t="str">
            <v>EA</v>
          </cell>
          <cell r="AU483" t="str">
            <v>0</v>
          </cell>
          <cell r="AW483" t="str">
            <v>000</v>
          </cell>
          <cell r="AX483" t="str">
            <v>00</v>
          </cell>
          <cell r="AY483" t="str">
            <v>0</v>
          </cell>
          <cell r="AZ483" t="str">
            <v>FPL Fibernet</v>
          </cell>
        </row>
        <row r="484">
          <cell r="A484" t="str">
            <v>107100</v>
          </cell>
          <cell r="B484" t="str">
            <v>0312</v>
          </cell>
          <cell r="C484" t="str">
            <v>06080</v>
          </cell>
          <cell r="D484" t="str">
            <v>0ELECT</v>
          </cell>
          <cell r="E484" t="str">
            <v>312000</v>
          </cell>
          <cell r="F484" t="str">
            <v>0676</v>
          </cell>
          <cell r="G484" t="str">
            <v>11450</v>
          </cell>
          <cell r="H484" t="str">
            <v>A</v>
          </cell>
          <cell r="I484" t="str">
            <v>00000041</v>
          </cell>
          <cell r="J484">
            <v>65</v>
          </cell>
          <cell r="K484">
            <v>312</v>
          </cell>
          <cell r="L484">
            <v>6181</v>
          </cell>
          <cell r="M484">
            <v>398</v>
          </cell>
          <cell r="N484">
            <v>0</v>
          </cell>
          <cell r="O484">
            <v>1</v>
          </cell>
          <cell r="P484">
            <v>398.00099999999998</v>
          </cell>
          <cell r="Q484" t="str">
            <v>0676</v>
          </cell>
          <cell r="R484" t="str">
            <v>11450</v>
          </cell>
          <cell r="S484" t="str">
            <v>200212</v>
          </cell>
          <cell r="T484" t="str">
            <v>SA01</v>
          </cell>
          <cell r="U484">
            <v>85.5</v>
          </cell>
          <cell r="V484" t="str">
            <v>LDB</v>
          </cell>
          <cell r="W484">
            <v>0</v>
          </cell>
          <cell r="Y484">
            <v>0</v>
          </cell>
          <cell r="Z484">
            <v>75</v>
          </cell>
          <cell r="AA484" t="str">
            <v>MS#</v>
          </cell>
          <cell r="AB484" t="str">
            <v xml:space="preserve">   998014677</v>
          </cell>
          <cell r="AC484" t="str">
            <v>BCH</v>
          </cell>
          <cell r="AD484" t="str">
            <v>018721</v>
          </cell>
          <cell r="AE484" t="str">
            <v>TML</v>
          </cell>
          <cell r="AF484" t="str">
            <v>12017</v>
          </cell>
          <cell r="AG484" t="str">
            <v>SRL</v>
          </cell>
          <cell r="AH484" t="str">
            <v>0368</v>
          </cell>
          <cell r="AI484" t="str">
            <v>DLV</v>
          </cell>
          <cell r="AJ484" t="str">
            <v>000</v>
          </cell>
          <cell r="AK484" t="str">
            <v>REL</v>
          </cell>
          <cell r="AL484" t="str">
            <v>000</v>
          </cell>
          <cell r="AM484" t="str">
            <v>LN#</v>
          </cell>
          <cell r="AO484" t="str">
            <v>UOI</v>
          </cell>
          <cell r="AP484" t="str">
            <v>FT</v>
          </cell>
          <cell r="AU484" t="str">
            <v>0</v>
          </cell>
          <cell r="AW484" t="str">
            <v>000</v>
          </cell>
          <cell r="AX484" t="str">
            <v>00</v>
          </cell>
          <cell r="AY484" t="str">
            <v>0</v>
          </cell>
          <cell r="AZ484" t="str">
            <v>FPL Fibernet</v>
          </cell>
        </row>
        <row r="485">
          <cell r="A485" t="str">
            <v>107100</v>
          </cell>
          <cell r="B485" t="str">
            <v>0312</v>
          </cell>
          <cell r="C485" t="str">
            <v>06080</v>
          </cell>
          <cell r="D485" t="str">
            <v>0ELECT</v>
          </cell>
          <cell r="E485" t="str">
            <v>312000</v>
          </cell>
          <cell r="F485" t="str">
            <v>0676</v>
          </cell>
          <cell r="G485" t="str">
            <v>11450</v>
          </cell>
          <cell r="H485" t="str">
            <v>A</v>
          </cell>
          <cell r="I485" t="str">
            <v>00000041</v>
          </cell>
          <cell r="J485">
            <v>65</v>
          </cell>
          <cell r="K485">
            <v>312</v>
          </cell>
          <cell r="L485">
            <v>6181</v>
          </cell>
          <cell r="M485">
            <v>398</v>
          </cell>
          <cell r="N485">
            <v>0</v>
          </cell>
          <cell r="O485">
            <v>1</v>
          </cell>
          <cell r="P485">
            <v>398.00099999999998</v>
          </cell>
          <cell r="Q485" t="str">
            <v>0676</v>
          </cell>
          <cell r="R485" t="str">
            <v>11450</v>
          </cell>
          <cell r="S485" t="str">
            <v>200212</v>
          </cell>
          <cell r="T485" t="str">
            <v>SA01</v>
          </cell>
          <cell r="U485">
            <v>98.05</v>
          </cell>
          <cell r="V485" t="str">
            <v>LDB</v>
          </cell>
          <cell r="W485">
            <v>0</v>
          </cell>
          <cell r="Y485">
            <v>0</v>
          </cell>
          <cell r="Z485">
            <v>50</v>
          </cell>
          <cell r="AA485" t="str">
            <v>MS#</v>
          </cell>
          <cell r="AB485" t="str">
            <v xml:space="preserve">   998000502</v>
          </cell>
          <cell r="AC485" t="str">
            <v>BCH</v>
          </cell>
          <cell r="AD485" t="str">
            <v>012356</v>
          </cell>
          <cell r="AE485" t="str">
            <v>TML</v>
          </cell>
          <cell r="AF485" t="str">
            <v>12026</v>
          </cell>
          <cell r="AG485" t="str">
            <v>SRL</v>
          </cell>
          <cell r="AH485" t="str">
            <v>0368</v>
          </cell>
          <cell r="AI485" t="str">
            <v>DLV</v>
          </cell>
          <cell r="AJ485" t="str">
            <v>000</v>
          </cell>
          <cell r="AK485" t="str">
            <v>REL</v>
          </cell>
          <cell r="AL485" t="str">
            <v>000</v>
          </cell>
          <cell r="AM485" t="str">
            <v>LN#</v>
          </cell>
          <cell r="AO485" t="str">
            <v>UOI</v>
          </cell>
          <cell r="AP485" t="str">
            <v>EA</v>
          </cell>
          <cell r="AU485" t="str">
            <v>0</v>
          </cell>
          <cell r="AW485" t="str">
            <v>000</v>
          </cell>
          <cell r="AX485" t="str">
            <v>00</v>
          </cell>
          <cell r="AY485" t="str">
            <v>0</v>
          </cell>
          <cell r="AZ485" t="str">
            <v>FPL Fibernet</v>
          </cell>
        </row>
        <row r="486">
          <cell r="A486" t="str">
            <v>107100</v>
          </cell>
          <cell r="B486" t="str">
            <v>0312</v>
          </cell>
          <cell r="C486" t="str">
            <v>06080</v>
          </cell>
          <cell r="D486" t="str">
            <v>0ELECT</v>
          </cell>
          <cell r="E486" t="str">
            <v>312000</v>
          </cell>
          <cell r="F486" t="str">
            <v>0676</v>
          </cell>
          <cell r="G486" t="str">
            <v>11450</v>
          </cell>
          <cell r="H486" t="str">
            <v>A</v>
          </cell>
          <cell r="I486" t="str">
            <v>00000041</v>
          </cell>
          <cell r="J486">
            <v>65</v>
          </cell>
          <cell r="K486">
            <v>312</v>
          </cell>
          <cell r="L486">
            <v>6181</v>
          </cell>
          <cell r="M486">
            <v>398</v>
          </cell>
          <cell r="N486">
            <v>0</v>
          </cell>
          <cell r="O486">
            <v>1</v>
          </cell>
          <cell r="P486">
            <v>398.00099999999998</v>
          </cell>
          <cell r="Q486" t="str">
            <v>0676</v>
          </cell>
          <cell r="R486" t="str">
            <v>11450</v>
          </cell>
          <cell r="S486" t="str">
            <v>200212</v>
          </cell>
          <cell r="T486" t="str">
            <v>SA01</v>
          </cell>
          <cell r="U486">
            <v>98.05</v>
          </cell>
          <cell r="V486" t="str">
            <v>LDB</v>
          </cell>
          <cell r="W486">
            <v>0</v>
          </cell>
          <cell r="Y486">
            <v>0</v>
          </cell>
          <cell r="Z486">
            <v>50</v>
          </cell>
          <cell r="AA486" t="str">
            <v>MS#</v>
          </cell>
          <cell r="AB486" t="str">
            <v xml:space="preserve">   998000502</v>
          </cell>
          <cell r="AC486" t="str">
            <v>BCH</v>
          </cell>
          <cell r="AD486" t="str">
            <v>018725</v>
          </cell>
          <cell r="AE486" t="str">
            <v>TML</v>
          </cell>
          <cell r="AF486" t="str">
            <v>12017</v>
          </cell>
          <cell r="AG486" t="str">
            <v>SRL</v>
          </cell>
          <cell r="AH486" t="str">
            <v>0368</v>
          </cell>
          <cell r="AI486" t="str">
            <v>DLV</v>
          </cell>
          <cell r="AJ486" t="str">
            <v>000</v>
          </cell>
          <cell r="AK486" t="str">
            <v>REL</v>
          </cell>
          <cell r="AL486" t="str">
            <v>000</v>
          </cell>
          <cell r="AM486" t="str">
            <v>LN#</v>
          </cell>
          <cell r="AO486" t="str">
            <v>UOI</v>
          </cell>
          <cell r="AP486" t="str">
            <v>EA</v>
          </cell>
          <cell r="AU486" t="str">
            <v>0</v>
          </cell>
          <cell r="AW486" t="str">
            <v>000</v>
          </cell>
          <cell r="AX486" t="str">
            <v>00</v>
          </cell>
          <cell r="AY486" t="str">
            <v>0</v>
          </cell>
          <cell r="AZ486" t="str">
            <v>FPL Fibernet</v>
          </cell>
        </row>
        <row r="487">
          <cell r="A487" t="str">
            <v>107100</v>
          </cell>
          <cell r="B487" t="str">
            <v>0312</v>
          </cell>
          <cell r="C487" t="str">
            <v>06080</v>
          </cell>
          <cell r="D487" t="str">
            <v>0ELECT</v>
          </cell>
          <cell r="E487" t="str">
            <v>312000</v>
          </cell>
          <cell r="F487" t="str">
            <v>0676</v>
          </cell>
          <cell r="G487" t="str">
            <v>11450</v>
          </cell>
          <cell r="H487" t="str">
            <v>A</v>
          </cell>
          <cell r="I487" t="str">
            <v>00000041</v>
          </cell>
          <cell r="J487">
            <v>65</v>
          </cell>
          <cell r="K487">
            <v>312</v>
          </cell>
          <cell r="L487">
            <v>6181</v>
          </cell>
          <cell r="M487">
            <v>398</v>
          </cell>
          <cell r="N487">
            <v>0</v>
          </cell>
          <cell r="O487">
            <v>1</v>
          </cell>
          <cell r="P487">
            <v>398.00099999999998</v>
          </cell>
          <cell r="Q487" t="str">
            <v>0676</v>
          </cell>
          <cell r="R487" t="str">
            <v>11450</v>
          </cell>
          <cell r="S487" t="str">
            <v>200212</v>
          </cell>
          <cell r="T487" t="str">
            <v>SA01</v>
          </cell>
          <cell r="U487">
            <v>121.11</v>
          </cell>
          <cell r="V487" t="str">
            <v>LDB</v>
          </cell>
          <cell r="W487">
            <v>0</v>
          </cell>
          <cell r="Y487">
            <v>0</v>
          </cell>
          <cell r="Z487">
            <v>1</v>
          </cell>
          <cell r="AA487" t="str">
            <v>MS#</v>
          </cell>
          <cell r="AB487" t="str">
            <v xml:space="preserve">   998000519</v>
          </cell>
          <cell r="AC487" t="str">
            <v>BCH</v>
          </cell>
          <cell r="AD487" t="str">
            <v>018721</v>
          </cell>
          <cell r="AE487" t="str">
            <v>TML</v>
          </cell>
          <cell r="AF487" t="str">
            <v>12017</v>
          </cell>
          <cell r="AG487" t="str">
            <v>SRL</v>
          </cell>
          <cell r="AH487" t="str">
            <v>0368</v>
          </cell>
          <cell r="AI487" t="str">
            <v>DLV</v>
          </cell>
          <cell r="AJ487" t="str">
            <v>000</v>
          </cell>
          <cell r="AK487" t="str">
            <v>REL</v>
          </cell>
          <cell r="AL487" t="str">
            <v>000</v>
          </cell>
          <cell r="AM487" t="str">
            <v>LN#</v>
          </cell>
          <cell r="AO487" t="str">
            <v>UOI</v>
          </cell>
          <cell r="AP487" t="str">
            <v>EA</v>
          </cell>
          <cell r="AU487" t="str">
            <v>0</v>
          </cell>
          <cell r="AW487" t="str">
            <v>000</v>
          </cell>
          <cell r="AX487" t="str">
            <v>00</v>
          </cell>
          <cell r="AY487" t="str">
            <v>0</v>
          </cell>
          <cell r="AZ487" t="str">
            <v>FPL Fibernet</v>
          </cell>
        </row>
        <row r="488">
          <cell r="A488" t="str">
            <v>107100</v>
          </cell>
          <cell r="B488" t="str">
            <v>0312</v>
          </cell>
          <cell r="C488" t="str">
            <v>06080</v>
          </cell>
          <cell r="D488" t="str">
            <v>0ELECT</v>
          </cell>
          <cell r="E488" t="str">
            <v>312000</v>
          </cell>
          <cell r="F488" t="str">
            <v>0676</v>
          </cell>
          <cell r="G488" t="str">
            <v>11450</v>
          </cell>
          <cell r="H488" t="str">
            <v>A</v>
          </cell>
          <cell r="I488" t="str">
            <v>00000041</v>
          </cell>
          <cell r="J488">
            <v>65</v>
          </cell>
          <cell r="K488">
            <v>312</v>
          </cell>
          <cell r="L488">
            <v>6181</v>
          </cell>
          <cell r="M488">
            <v>398</v>
          </cell>
          <cell r="N488">
            <v>0</v>
          </cell>
          <cell r="O488">
            <v>1</v>
          </cell>
          <cell r="P488">
            <v>398.00099999999998</v>
          </cell>
          <cell r="Q488" t="str">
            <v>0676</v>
          </cell>
          <cell r="R488" t="str">
            <v>11450</v>
          </cell>
          <cell r="S488" t="str">
            <v>200212</v>
          </cell>
          <cell r="T488" t="str">
            <v>SA01</v>
          </cell>
          <cell r="U488">
            <v>125.4</v>
          </cell>
          <cell r="V488" t="str">
            <v>LDB</v>
          </cell>
          <cell r="W488">
            <v>0</v>
          </cell>
          <cell r="Y488">
            <v>0</v>
          </cell>
          <cell r="Z488">
            <v>4</v>
          </cell>
          <cell r="AA488" t="str">
            <v>MS#</v>
          </cell>
          <cell r="AB488" t="str">
            <v xml:space="preserve">   998014145</v>
          </cell>
          <cell r="AC488" t="str">
            <v>BCH</v>
          </cell>
          <cell r="AD488" t="str">
            <v>018722</v>
          </cell>
          <cell r="AE488" t="str">
            <v>TML</v>
          </cell>
          <cell r="AF488" t="str">
            <v>12017</v>
          </cell>
          <cell r="AG488" t="str">
            <v>SRL</v>
          </cell>
          <cell r="AH488" t="str">
            <v>0350</v>
          </cell>
          <cell r="AI488" t="str">
            <v>DLV</v>
          </cell>
          <cell r="AJ488" t="str">
            <v>000</v>
          </cell>
          <cell r="AK488" t="str">
            <v>REL</v>
          </cell>
          <cell r="AL488" t="str">
            <v>000</v>
          </cell>
          <cell r="AM488" t="str">
            <v>LN#</v>
          </cell>
          <cell r="AO488" t="str">
            <v>UOI</v>
          </cell>
          <cell r="AP488" t="str">
            <v>EA</v>
          </cell>
          <cell r="AU488" t="str">
            <v>0</v>
          </cell>
          <cell r="AW488" t="str">
            <v>000</v>
          </cell>
          <cell r="AX488" t="str">
            <v>00</v>
          </cell>
          <cell r="AY488" t="str">
            <v>0</v>
          </cell>
          <cell r="AZ488" t="str">
            <v>FPL Fibernet</v>
          </cell>
        </row>
        <row r="489">
          <cell r="A489" t="str">
            <v>107100</v>
          </cell>
          <cell r="B489" t="str">
            <v>0312</v>
          </cell>
          <cell r="C489" t="str">
            <v>06080</v>
          </cell>
          <cell r="D489" t="str">
            <v>0ELECT</v>
          </cell>
          <cell r="E489" t="str">
            <v>312000</v>
          </cell>
          <cell r="F489" t="str">
            <v>0676</v>
          </cell>
          <cell r="G489" t="str">
            <v>11450</v>
          </cell>
          <cell r="H489" t="str">
            <v>A</v>
          </cell>
          <cell r="I489" t="str">
            <v>00000041</v>
          </cell>
          <cell r="J489">
            <v>65</v>
          </cell>
          <cell r="K489">
            <v>312</v>
          </cell>
          <cell r="L489">
            <v>6181</v>
          </cell>
          <cell r="M489">
            <v>398</v>
          </cell>
          <cell r="N489">
            <v>0</v>
          </cell>
          <cell r="O489">
            <v>1</v>
          </cell>
          <cell r="P489">
            <v>398.00099999999998</v>
          </cell>
          <cell r="Q489" t="str">
            <v>0676</v>
          </cell>
          <cell r="R489" t="str">
            <v>11450</v>
          </cell>
          <cell r="S489" t="str">
            <v>200212</v>
          </cell>
          <cell r="T489" t="str">
            <v>SA01</v>
          </cell>
          <cell r="U489">
            <v>125.4</v>
          </cell>
          <cell r="V489" t="str">
            <v>LDB</v>
          </cell>
          <cell r="W489">
            <v>0</v>
          </cell>
          <cell r="Y489">
            <v>0</v>
          </cell>
          <cell r="Z489">
            <v>4</v>
          </cell>
          <cell r="AA489" t="str">
            <v>MS#</v>
          </cell>
          <cell r="AB489" t="str">
            <v xml:space="preserve">   998014145</v>
          </cell>
          <cell r="AC489" t="str">
            <v>BCH</v>
          </cell>
          <cell r="AD489" t="str">
            <v>018726</v>
          </cell>
          <cell r="AE489" t="str">
            <v>TML</v>
          </cell>
          <cell r="AF489" t="str">
            <v>12017</v>
          </cell>
          <cell r="AG489" t="str">
            <v>SRL</v>
          </cell>
          <cell r="AH489" t="str">
            <v>0350</v>
          </cell>
          <cell r="AI489" t="str">
            <v>DLV</v>
          </cell>
          <cell r="AJ489" t="str">
            <v>000</v>
          </cell>
          <cell r="AK489" t="str">
            <v>REL</v>
          </cell>
          <cell r="AL489" t="str">
            <v>000</v>
          </cell>
          <cell r="AM489" t="str">
            <v>LN#</v>
          </cell>
          <cell r="AO489" t="str">
            <v>UOI</v>
          </cell>
          <cell r="AP489" t="str">
            <v>EA</v>
          </cell>
          <cell r="AU489" t="str">
            <v>0</v>
          </cell>
          <cell r="AW489" t="str">
            <v>000</v>
          </cell>
          <cell r="AX489" t="str">
            <v>00</v>
          </cell>
          <cell r="AY489" t="str">
            <v>0</v>
          </cell>
          <cell r="AZ489" t="str">
            <v>FPL Fibernet</v>
          </cell>
        </row>
        <row r="490">
          <cell r="A490" t="str">
            <v>107100</v>
          </cell>
          <cell r="B490" t="str">
            <v>0312</v>
          </cell>
          <cell r="C490" t="str">
            <v>06080</v>
          </cell>
          <cell r="D490" t="str">
            <v>0ELECT</v>
          </cell>
          <cell r="E490" t="str">
            <v>312000</v>
          </cell>
          <cell r="F490" t="str">
            <v>0676</v>
          </cell>
          <cell r="G490" t="str">
            <v>11450</v>
          </cell>
          <cell r="H490" t="str">
            <v>A</v>
          </cell>
          <cell r="I490" t="str">
            <v>00000041</v>
          </cell>
          <cell r="J490">
            <v>65</v>
          </cell>
          <cell r="K490">
            <v>312</v>
          </cell>
          <cell r="L490">
            <v>6181</v>
          </cell>
          <cell r="M490">
            <v>398</v>
          </cell>
          <cell r="N490">
            <v>0</v>
          </cell>
          <cell r="O490">
            <v>1</v>
          </cell>
          <cell r="P490">
            <v>398.00099999999998</v>
          </cell>
          <cell r="Q490" t="str">
            <v>0676</v>
          </cell>
          <cell r="R490" t="str">
            <v>11450</v>
          </cell>
          <cell r="S490" t="str">
            <v>200212</v>
          </cell>
          <cell r="T490" t="str">
            <v>SA01</v>
          </cell>
          <cell r="U490">
            <v>139.4</v>
          </cell>
          <cell r="V490" t="str">
            <v>LDB</v>
          </cell>
          <cell r="W490">
            <v>0</v>
          </cell>
          <cell r="Y490">
            <v>0</v>
          </cell>
          <cell r="Z490">
            <v>2</v>
          </cell>
          <cell r="AA490" t="str">
            <v>MS#</v>
          </cell>
          <cell r="AB490" t="str">
            <v xml:space="preserve">   998000154</v>
          </cell>
          <cell r="AC490" t="str">
            <v>BCH</v>
          </cell>
          <cell r="AD490" t="str">
            <v>013388</v>
          </cell>
          <cell r="AE490" t="str">
            <v>TML</v>
          </cell>
          <cell r="AF490" t="str">
            <v>12016</v>
          </cell>
          <cell r="AG490" t="str">
            <v>SRL</v>
          </cell>
          <cell r="AH490" t="str">
            <v>0368</v>
          </cell>
          <cell r="AI490" t="str">
            <v>DLV</v>
          </cell>
          <cell r="AJ490" t="str">
            <v>000</v>
          </cell>
          <cell r="AK490" t="str">
            <v>REL</v>
          </cell>
          <cell r="AL490" t="str">
            <v>000</v>
          </cell>
          <cell r="AM490" t="str">
            <v>LN#</v>
          </cell>
          <cell r="AO490" t="str">
            <v>UOI</v>
          </cell>
          <cell r="AP490" t="str">
            <v>EA</v>
          </cell>
          <cell r="AU490" t="str">
            <v>0</v>
          </cell>
          <cell r="AW490" t="str">
            <v>000</v>
          </cell>
          <cell r="AX490" t="str">
            <v>00</v>
          </cell>
          <cell r="AY490" t="str">
            <v>0</v>
          </cell>
          <cell r="AZ490" t="str">
            <v>FPL Fibernet</v>
          </cell>
        </row>
        <row r="491">
          <cell r="A491" t="str">
            <v>107100</v>
          </cell>
          <cell r="B491" t="str">
            <v>0312</v>
          </cell>
          <cell r="C491" t="str">
            <v>06080</v>
          </cell>
          <cell r="D491" t="str">
            <v>0ELECT</v>
          </cell>
          <cell r="E491" t="str">
            <v>312000</v>
          </cell>
          <cell r="F491" t="str">
            <v>0676</v>
          </cell>
          <cell r="G491" t="str">
            <v>11450</v>
          </cell>
          <cell r="H491" t="str">
            <v>A</v>
          </cell>
          <cell r="I491" t="str">
            <v>00000041</v>
          </cell>
          <cell r="J491">
            <v>65</v>
          </cell>
          <cell r="K491">
            <v>312</v>
          </cell>
          <cell r="L491">
            <v>6181</v>
          </cell>
          <cell r="M491">
            <v>398</v>
          </cell>
          <cell r="N491">
            <v>0</v>
          </cell>
          <cell r="O491">
            <v>1</v>
          </cell>
          <cell r="P491">
            <v>398.00099999999998</v>
          </cell>
          <cell r="Q491" t="str">
            <v>0676</v>
          </cell>
          <cell r="R491" t="str">
            <v>11450</v>
          </cell>
          <cell r="S491" t="str">
            <v>200212</v>
          </cell>
          <cell r="T491" t="str">
            <v>SA01</v>
          </cell>
          <cell r="U491">
            <v>143</v>
          </cell>
          <cell r="V491" t="str">
            <v>LDB</v>
          </cell>
          <cell r="W491">
            <v>0</v>
          </cell>
          <cell r="Y491">
            <v>0</v>
          </cell>
          <cell r="Z491">
            <v>4</v>
          </cell>
          <cell r="AA491" t="str">
            <v>MS#</v>
          </cell>
          <cell r="AB491" t="str">
            <v xml:space="preserve">   998014654</v>
          </cell>
          <cell r="AC491" t="str">
            <v>BCH</v>
          </cell>
          <cell r="AD491" t="str">
            <v>018721</v>
          </cell>
          <cell r="AE491" t="str">
            <v>TML</v>
          </cell>
          <cell r="AF491" t="str">
            <v>12017</v>
          </cell>
          <cell r="AG491" t="str">
            <v>SRL</v>
          </cell>
          <cell r="AH491" t="str">
            <v>0368</v>
          </cell>
          <cell r="AI491" t="str">
            <v>DLV</v>
          </cell>
          <cell r="AJ491" t="str">
            <v>000</v>
          </cell>
          <cell r="AK491" t="str">
            <v>REL</v>
          </cell>
          <cell r="AL491" t="str">
            <v>000</v>
          </cell>
          <cell r="AM491" t="str">
            <v>LN#</v>
          </cell>
          <cell r="AO491" t="str">
            <v>UOI</v>
          </cell>
          <cell r="AP491" t="str">
            <v>EA</v>
          </cell>
          <cell r="AU491" t="str">
            <v>0</v>
          </cell>
          <cell r="AW491" t="str">
            <v>000</v>
          </cell>
          <cell r="AX491" t="str">
            <v>00</v>
          </cell>
          <cell r="AY491" t="str">
            <v>0</v>
          </cell>
          <cell r="AZ491" t="str">
            <v>FPL Fibernet</v>
          </cell>
        </row>
        <row r="492">
          <cell r="A492" t="str">
            <v>107100</v>
          </cell>
          <cell r="B492" t="str">
            <v>0312</v>
          </cell>
          <cell r="C492" t="str">
            <v>06080</v>
          </cell>
          <cell r="D492" t="str">
            <v>0ELECT</v>
          </cell>
          <cell r="E492" t="str">
            <v>312000</v>
          </cell>
          <cell r="F492" t="str">
            <v>0676</v>
          </cell>
          <cell r="G492" t="str">
            <v>11450</v>
          </cell>
          <cell r="H492" t="str">
            <v>A</v>
          </cell>
          <cell r="I492" t="str">
            <v>00000041</v>
          </cell>
          <cell r="J492">
            <v>65</v>
          </cell>
          <cell r="K492">
            <v>312</v>
          </cell>
          <cell r="L492">
            <v>6181</v>
          </cell>
          <cell r="M492">
            <v>398</v>
          </cell>
          <cell r="N492">
            <v>0</v>
          </cell>
          <cell r="O492">
            <v>1</v>
          </cell>
          <cell r="P492">
            <v>398.00099999999998</v>
          </cell>
          <cell r="Q492" t="str">
            <v>0676</v>
          </cell>
          <cell r="R492" t="str">
            <v>11450</v>
          </cell>
          <cell r="S492" t="str">
            <v>200212</v>
          </cell>
          <cell r="T492" t="str">
            <v>SA01</v>
          </cell>
          <cell r="U492">
            <v>143</v>
          </cell>
          <cell r="V492" t="str">
            <v>LDB</v>
          </cell>
          <cell r="W492">
            <v>0</v>
          </cell>
          <cell r="Y492">
            <v>0</v>
          </cell>
          <cell r="Z492">
            <v>4</v>
          </cell>
          <cell r="AA492" t="str">
            <v>MS#</v>
          </cell>
          <cell r="AB492" t="str">
            <v xml:space="preserve">   998014654</v>
          </cell>
          <cell r="AC492" t="str">
            <v>BCH</v>
          </cell>
          <cell r="AD492" t="str">
            <v>018725</v>
          </cell>
          <cell r="AE492" t="str">
            <v>TML</v>
          </cell>
          <cell r="AF492" t="str">
            <v>12017</v>
          </cell>
          <cell r="AG492" t="str">
            <v>SRL</v>
          </cell>
          <cell r="AH492" t="str">
            <v>0368</v>
          </cell>
          <cell r="AI492" t="str">
            <v>DLV</v>
          </cell>
          <cell r="AJ492" t="str">
            <v>000</v>
          </cell>
          <cell r="AK492" t="str">
            <v>REL</v>
          </cell>
          <cell r="AL492" t="str">
            <v>000</v>
          </cell>
          <cell r="AM492" t="str">
            <v>LN#</v>
          </cell>
          <cell r="AO492" t="str">
            <v>UOI</v>
          </cell>
          <cell r="AP492" t="str">
            <v>EA</v>
          </cell>
          <cell r="AU492" t="str">
            <v>0</v>
          </cell>
          <cell r="AW492" t="str">
            <v>000</v>
          </cell>
          <cell r="AX492" t="str">
            <v>00</v>
          </cell>
          <cell r="AY492" t="str">
            <v>0</v>
          </cell>
          <cell r="AZ492" t="str">
            <v>FPL Fibernet</v>
          </cell>
        </row>
        <row r="493">
          <cell r="A493" t="str">
            <v>107100</v>
          </cell>
          <cell r="B493" t="str">
            <v>0312</v>
          </cell>
          <cell r="C493" t="str">
            <v>06080</v>
          </cell>
          <cell r="D493" t="str">
            <v>0ELECT</v>
          </cell>
          <cell r="E493" t="str">
            <v>312000</v>
          </cell>
          <cell r="F493" t="str">
            <v>0676</v>
          </cell>
          <cell r="G493" t="str">
            <v>11450</v>
          </cell>
          <cell r="H493" t="str">
            <v>A</v>
          </cell>
          <cell r="I493" t="str">
            <v>00000041</v>
          </cell>
          <cell r="J493">
            <v>65</v>
          </cell>
          <cell r="K493">
            <v>312</v>
          </cell>
          <cell r="L493">
            <v>6181</v>
          </cell>
          <cell r="M493">
            <v>398</v>
          </cell>
          <cell r="N493">
            <v>0</v>
          </cell>
          <cell r="O493">
            <v>1</v>
          </cell>
          <cell r="P493">
            <v>398.00099999999998</v>
          </cell>
          <cell r="Q493" t="str">
            <v>0676</v>
          </cell>
          <cell r="R493" t="str">
            <v>11450</v>
          </cell>
          <cell r="S493" t="str">
            <v>200212</v>
          </cell>
          <cell r="T493" t="str">
            <v>SA01</v>
          </cell>
          <cell r="U493">
            <v>146.07</v>
          </cell>
          <cell r="V493" t="str">
            <v>LDB</v>
          </cell>
          <cell r="W493">
            <v>0</v>
          </cell>
          <cell r="Y493">
            <v>0</v>
          </cell>
          <cell r="Z493">
            <v>2</v>
          </cell>
          <cell r="AA493" t="str">
            <v>MS#</v>
          </cell>
          <cell r="AB493" t="str">
            <v xml:space="preserve">   998000172</v>
          </cell>
          <cell r="AC493" t="str">
            <v>BCH</v>
          </cell>
          <cell r="AD493" t="str">
            <v>013388</v>
          </cell>
          <cell r="AE493" t="str">
            <v>TML</v>
          </cell>
          <cell r="AF493" t="str">
            <v>12016</v>
          </cell>
          <cell r="AG493" t="str">
            <v>SRL</v>
          </cell>
          <cell r="AH493" t="str">
            <v>0368</v>
          </cell>
          <cell r="AI493" t="str">
            <v>DLV</v>
          </cell>
          <cell r="AJ493" t="str">
            <v>000</v>
          </cell>
          <cell r="AK493" t="str">
            <v>REL</v>
          </cell>
          <cell r="AL493" t="str">
            <v>000</v>
          </cell>
          <cell r="AM493" t="str">
            <v>LN#</v>
          </cell>
          <cell r="AO493" t="str">
            <v>UOI</v>
          </cell>
          <cell r="AP493" t="str">
            <v>EA</v>
          </cell>
          <cell r="AU493" t="str">
            <v>0</v>
          </cell>
          <cell r="AW493" t="str">
            <v>000</v>
          </cell>
          <cell r="AX493" t="str">
            <v>00</v>
          </cell>
          <cell r="AY493" t="str">
            <v>0</v>
          </cell>
          <cell r="AZ493" t="str">
            <v>FPL Fibernet</v>
          </cell>
        </row>
        <row r="494">
          <cell r="A494" t="str">
            <v>107100</v>
          </cell>
          <cell r="B494" t="str">
            <v>0312</v>
          </cell>
          <cell r="C494" t="str">
            <v>06080</v>
          </cell>
          <cell r="D494" t="str">
            <v>0ELECT</v>
          </cell>
          <cell r="E494" t="str">
            <v>312000</v>
          </cell>
          <cell r="F494" t="str">
            <v>0676</v>
          </cell>
          <cell r="G494" t="str">
            <v>11450</v>
          </cell>
          <cell r="H494" t="str">
            <v>A</v>
          </cell>
          <cell r="I494" t="str">
            <v>00000041</v>
          </cell>
          <cell r="J494">
            <v>65</v>
          </cell>
          <cell r="K494">
            <v>312</v>
          </cell>
          <cell r="L494">
            <v>6181</v>
          </cell>
          <cell r="M494">
            <v>398</v>
          </cell>
          <cell r="N494">
            <v>0</v>
          </cell>
          <cell r="O494">
            <v>1</v>
          </cell>
          <cell r="P494">
            <v>398.00099999999998</v>
          </cell>
          <cell r="Q494" t="str">
            <v>0676</v>
          </cell>
          <cell r="R494" t="str">
            <v>11450</v>
          </cell>
          <cell r="S494" t="str">
            <v>200212</v>
          </cell>
          <cell r="T494" t="str">
            <v>SA01</v>
          </cell>
          <cell r="U494">
            <v>147.69999999999999</v>
          </cell>
          <cell r="V494" t="str">
            <v>LDB</v>
          </cell>
          <cell r="W494">
            <v>0</v>
          </cell>
          <cell r="Y494">
            <v>0</v>
          </cell>
          <cell r="Z494">
            <v>2</v>
          </cell>
          <cell r="AA494" t="str">
            <v>MS#</v>
          </cell>
          <cell r="AB494" t="str">
            <v xml:space="preserve">   998000171</v>
          </cell>
          <cell r="AC494" t="str">
            <v>BCH</v>
          </cell>
          <cell r="AD494" t="str">
            <v>013388</v>
          </cell>
          <cell r="AE494" t="str">
            <v>TML</v>
          </cell>
          <cell r="AF494" t="str">
            <v>12016</v>
          </cell>
          <cell r="AG494" t="str">
            <v>SRL</v>
          </cell>
          <cell r="AH494" t="str">
            <v>0368</v>
          </cell>
          <cell r="AI494" t="str">
            <v>DLV</v>
          </cell>
          <cell r="AJ494" t="str">
            <v>000</v>
          </cell>
          <cell r="AK494" t="str">
            <v>REL</v>
          </cell>
          <cell r="AL494" t="str">
            <v>000</v>
          </cell>
          <cell r="AM494" t="str">
            <v>LN#</v>
          </cell>
          <cell r="AO494" t="str">
            <v>UOI</v>
          </cell>
          <cell r="AP494" t="str">
            <v>EA</v>
          </cell>
          <cell r="AU494" t="str">
            <v>0</v>
          </cell>
          <cell r="AW494" t="str">
            <v>000</v>
          </cell>
          <cell r="AX494" t="str">
            <v>00</v>
          </cell>
          <cell r="AY494" t="str">
            <v>0</v>
          </cell>
          <cell r="AZ494" t="str">
            <v>FPL Fibernet</v>
          </cell>
        </row>
        <row r="495">
          <cell r="A495" t="str">
            <v>107100</v>
          </cell>
          <cell r="B495" t="str">
            <v>0312</v>
          </cell>
          <cell r="C495" t="str">
            <v>06080</v>
          </cell>
          <cell r="D495" t="str">
            <v>0ELECT</v>
          </cell>
          <cell r="E495" t="str">
            <v>312000</v>
          </cell>
          <cell r="F495" t="str">
            <v>0676</v>
          </cell>
          <cell r="G495" t="str">
            <v>11450</v>
          </cell>
          <cell r="H495" t="str">
            <v>A</v>
          </cell>
          <cell r="I495" t="str">
            <v>00000041</v>
          </cell>
          <cell r="J495">
            <v>65</v>
          </cell>
          <cell r="K495">
            <v>312</v>
          </cell>
          <cell r="L495">
            <v>6181</v>
          </cell>
          <cell r="M495">
            <v>398</v>
          </cell>
          <cell r="N495">
            <v>0</v>
          </cell>
          <cell r="O495">
            <v>1</v>
          </cell>
          <cell r="P495">
            <v>398.00099999999998</v>
          </cell>
          <cell r="Q495" t="str">
            <v>0676</v>
          </cell>
          <cell r="R495" t="str">
            <v>11450</v>
          </cell>
          <cell r="S495" t="str">
            <v>200212</v>
          </cell>
          <cell r="T495" t="str">
            <v>SA01</v>
          </cell>
          <cell r="U495">
            <v>194.88</v>
          </cell>
          <cell r="V495" t="str">
            <v>LDB</v>
          </cell>
          <cell r="W495">
            <v>0</v>
          </cell>
          <cell r="Y495">
            <v>0</v>
          </cell>
          <cell r="Z495">
            <v>1</v>
          </cell>
          <cell r="AA495" t="str">
            <v>MS#</v>
          </cell>
          <cell r="AB495" t="str">
            <v xml:space="preserve">   998014037</v>
          </cell>
          <cell r="AC495" t="str">
            <v>BCH</v>
          </cell>
          <cell r="AD495" t="str">
            <v>018722</v>
          </cell>
          <cell r="AE495" t="str">
            <v>TML</v>
          </cell>
          <cell r="AF495" t="str">
            <v>12017</v>
          </cell>
          <cell r="AG495" t="str">
            <v>SRL</v>
          </cell>
          <cell r="AH495" t="str">
            <v>0368</v>
          </cell>
          <cell r="AI495" t="str">
            <v>DLV</v>
          </cell>
          <cell r="AJ495" t="str">
            <v>000</v>
          </cell>
          <cell r="AK495" t="str">
            <v>REL</v>
          </cell>
          <cell r="AL495" t="str">
            <v>000</v>
          </cell>
          <cell r="AM495" t="str">
            <v>LN#</v>
          </cell>
          <cell r="AO495" t="str">
            <v>UOI</v>
          </cell>
          <cell r="AP495" t="str">
            <v>EA</v>
          </cell>
          <cell r="AU495" t="str">
            <v>0</v>
          </cell>
          <cell r="AW495" t="str">
            <v>000</v>
          </cell>
          <cell r="AX495" t="str">
            <v>00</v>
          </cell>
          <cell r="AY495" t="str">
            <v>0</v>
          </cell>
          <cell r="AZ495" t="str">
            <v>FPL Fibernet</v>
          </cell>
        </row>
        <row r="496">
          <cell r="A496" t="str">
            <v>107100</v>
          </cell>
          <cell r="B496" t="str">
            <v>0312</v>
          </cell>
          <cell r="C496" t="str">
            <v>06080</v>
          </cell>
          <cell r="D496" t="str">
            <v>0ELECT</v>
          </cell>
          <cell r="E496" t="str">
            <v>312000</v>
          </cell>
          <cell r="F496" t="str">
            <v>0676</v>
          </cell>
          <cell r="G496" t="str">
            <v>11450</v>
          </cell>
          <cell r="H496" t="str">
            <v>A</v>
          </cell>
          <cell r="I496" t="str">
            <v>00000041</v>
          </cell>
          <cell r="J496">
            <v>65</v>
          </cell>
          <cell r="K496">
            <v>312</v>
          </cell>
          <cell r="L496">
            <v>6181</v>
          </cell>
          <cell r="M496">
            <v>398</v>
          </cell>
          <cell r="N496">
            <v>0</v>
          </cell>
          <cell r="O496">
            <v>1</v>
          </cell>
          <cell r="P496">
            <v>398.00099999999998</v>
          </cell>
          <cell r="Q496" t="str">
            <v>0676</v>
          </cell>
          <cell r="R496" t="str">
            <v>11450</v>
          </cell>
          <cell r="S496" t="str">
            <v>200212</v>
          </cell>
          <cell r="T496" t="str">
            <v>SA01</v>
          </cell>
          <cell r="U496">
            <v>196.1</v>
          </cell>
          <cell r="V496" t="str">
            <v>LDB</v>
          </cell>
          <cell r="W496">
            <v>0</v>
          </cell>
          <cell r="Y496">
            <v>0</v>
          </cell>
          <cell r="Z496">
            <v>100</v>
          </cell>
          <cell r="AA496" t="str">
            <v>MS#</v>
          </cell>
          <cell r="AB496" t="str">
            <v xml:space="preserve">   998000502</v>
          </cell>
          <cell r="AC496" t="str">
            <v>BCH</v>
          </cell>
          <cell r="AD496" t="str">
            <v>012355</v>
          </cell>
          <cell r="AE496" t="str">
            <v>TML</v>
          </cell>
          <cell r="AF496" t="str">
            <v>12026</v>
          </cell>
          <cell r="AG496" t="str">
            <v>SRL</v>
          </cell>
          <cell r="AH496" t="str">
            <v>0368</v>
          </cell>
          <cell r="AI496" t="str">
            <v>DLV</v>
          </cell>
          <cell r="AJ496" t="str">
            <v>000</v>
          </cell>
          <cell r="AK496" t="str">
            <v>REL</v>
          </cell>
          <cell r="AL496" t="str">
            <v>000</v>
          </cell>
          <cell r="AM496" t="str">
            <v>LN#</v>
          </cell>
          <cell r="AO496" t="str">
            <v>UOI</v>
          </cell>
          <cell r="AP496" t="str">
            <v>EA</v>
          </cell>
          <cell r="AU496" t="str">
            <v>0</v>
          </cell>
          <cell r="AW496" t="str">
            <v>000</v>
          </cell>
          <cell r="AX496" t="str">
            <v>00</v>
          </cell>
          <cell r="AY496" t="str">
            <v>0</v>
          </cell>
          <cell r="AZ496" t="str">
            <v>FPL Fibernet</v>
          </cell>
        </row>
        <row r="497">
          <cell r="A497" t="str">
            <v>107100</v>
          </cell>
          <cell r="B497" t="str">
            <v>0312</v>
          </cell>
          <cell r="C497" t="str">
            <v>06080</v>
          </cell>
          <cell r="D497" t="str">
            <v>0ELECT</v>
          </cell>
          <cell r="E497" t="str">
            <v>312000</v>
          </cell>
          <cell r="F497" t="str">
            <v>0676</v>
          </cell>
          <cell r="G497" t="str">
            <v>11450</v>
          </cell>
          <cell r="H497" t="str">
            <v>A</v>
          </cell>
          <cell r="I497" t="str">
            <v>00000041</v>
          </cell>
          <cell r="J497">
            <v>65</v>
          </cell>
          <cell r="K497">
            <v>312</v>
          </cell>
          <cell r="L497">
            <v>6181</v>
          </cell>
          <cell r="M497">
            <v>398</v>
          </cell>
          <cell r="N497">
            <v>0</v>
          </cell>
          <cell r="O497">
            <v>1</v>
          </cell>
          <cell r="P497">
            <v>398.00099999999998</v>
          </cell>
          <cell r="Q497" t="str">
            <v>0676</v>
          </cell>
          <cell r="R497" t="str">
            <v>11450</v>
          </cell>
          <cell r="S497" t="str">
            <v>200212</v>
          </cell>
          <cell r="T497" t="str">
            <v>SA01</v>
          </cell>
          <cell r="U497">
            <v>211.5</v>
          </cell>
          <cell r="V497" t="str">
            <v>LDB</v>
          </cell>
          <cell r="W497">
            <v>0</v>
          </cell>
          <cell r="Y497">
            <v>0</v>
          </cell>
          <cell r="Z497">
            <v>150</v>
          </cell>
          <cell r="AA497" t="str">
            <v>MS#</v>
          </cell>
          <cell r="AB497" t="str">
            <v xml:space="preserve">   998000092</v>
          </cell>
          <cell r="AC497" t="str">
            <v>BCH</v>
          </cell>
          <cell r="AD497" t="str">
            <v>018725</v>
          </cell>
          <cell r="AE497" t="str">
            <v>TML</v>
          </cell>
          <cell r="AF497" t="str">
            <v>12017</v>
          </cell>
          <cell r="AG497" t="str">
            <v>SRL</v>
          </cell>
          <cell r="AH497" t="str">
            <v>0368</v>
          </cell>
          <cell r="AI497" t="str">
            <v>DLV</v>
          </cell>
          <cell r="AJ497" t="str">
            <v>000</v>
          </cell>
          <cell r="AK497" t="str">
            <v>REL</v>
          </cell>
          <cell r="AL497" t="str">
            <v>000</v>
          </cell>
          <cell r="AM497" t="str">
            <v>LN#</v>
          </cell>
          <cell r="AO497" t="str">
            <v>UOI</v>
          </cell>
          <cell r="AP497" t="str">
            <v>FT</v>
          </cell>
          <cell r="AU497" t="str">
            <v>0</v>
          </cell>
          <cell r="AW497" t="str">
            <v>000</v>
          </cell>
          <cell r="AX497" t="str">
            <v>00</v>
          </cell>
          <cell r="AY497" t="str">
            <v>0</v>
          </cell>
          <cell r="AZ497" t="str">
            <v>FPL Fibernet</v>
          </cell>
        </row>
        <row r="498">
          <cell r="A498" t="str">
            <v>107100</v>
          </cell>
          <cell r="B498" t="str">
            <v>0312</v>
          </cell>
          <cell r="C498" t="str">
            <v>06080</v>
          </cell>
          <cell r="D498" t="str">
            <v>0ELECT</v>
          </cell>
          <cell r="E498" t="str">
            <v>312000</v>
          </cell>
          <cell r="F498" t="str">
            <v>0676</v>
          </cell>
          <cell r="G498" t="str">
            <v>11450</v>
          </cell>
          <cell r="H498" t="str">
            <v>A</v>
          </cell>
          <cell r="I498" t="str">
            <v>00000041</v>
          </cell>
          <cell r="J498">
            <v>65</v>
          </cell>
          <cell r="K498">
            <v>312</v>
          </cell>
          <cell r="L498">
            <v>6181</v>
          </cell>
          <cell r="M498">
            <v>398</v>
          </cell>
          <cell r="N498">
            <v>0</v>
          </cell>
          <cell r="O498">
            <v>1</v>
          </cell>
          <cell r="P498">
            <v>398.00099999999998</v>
          </cell>
          <cell r="Q498" t="str">
            <v>0676</v>
          </cell>
          <cell r="R498" t="str">
            <v>11450</v>
          </cell>
          <cell r="S498" t="str">
            <v>200212</v>
          </cell>
          <cell r="T498" t="str">
            <v>SA01</v>
          </cell>
          <cell r="U498">
            <v>352.5</v>
          </cell>
          <cell r="V498" t="str">
            <v>LDB</v>
          </cell>
          <cell r="W498">
            <v>0</v>
          </cell>
          <cell r="Y498">
            <v>0</v>
          </cell>
          <cell r="Z498">
            <v>250</v>
          </cell>
          <cell r="AA498" t="str">
            <v>MS#</v>
          </cell>
          <cell r="AB498" t="str">
            <v xml:space="preserve">   998000092</v>
          </cell>
          <cell r="AC498" t="str">
            <v>BCH</v>
          </cell>
          <cell r="AD498" t="str">
            <v>018721</v>
          </cell>
          <cell r="AE498" t="str">
            <v>TML</v>
          </cell>
          <cell r="AF498" t="str">
            <v>12017</v>
          </cell>
          <cell r="AG498" t="str">
            <v>SRL</v>
          </cell>
          <cell r="AH498" t="str">
            <v>0368</v>
          </cell>
          <cell r="AI498" t="str">
            <v>DLV</v>
          </cell>
          <cell r="AJ498" t="str">
            <v>000</v>
          </cell>
          <cell r="AK498" t="str">
            <v>REL</v>
          </cell>
          <cell r="AL498" t="str">
            <v>000</v>
          </cell>
          <cell r="AM498" t="str">
            <v>LN#</v>
          </cell>
          <cell r="AO498" t="str">
            <v>UOI</v>
          </cell>
          <cell r="AP498" t="str">
            <v>FT</v>
          </cell>
          <cell r="AU498" t="str">
            <v>0</v>
          </cell>
          <cell r="AW498" t="str">
            <v>000</v>
          </cell>
          <cell r="AX498" t="str">
            <v>00</v>
          </cell>
          <cell r="AY498" t="str">
            <v>0</v>
          </cell>
          <cell r="AZ498" t="str">
            <v>FPL Fibernet</v>
          </cell>
        </row>
        <row r="499">
          <cell r="A499" t="str">
            <v>107100</v>
          </cell>
          <cell r="B499" t="str">
            <v>0312</v>
          </cell>
          <cell r="C499" t="str">
            <v>06080</v>
          </cell>
          <cell r="D499" t="str">
            <v>0ELECT</v>
          </cell>
          <cell r="E499" t="str">
            <v>312000</v>
          </cell>
          <cell r="F499" t="str">
            <v>0676</v>
          </cell>
          <cell r="G499" t="str">
            <v>11450</v>
          </cell>
          <cell r="H499" t="str">
            <v>A</v>
          </cell>
          <cell r="I499" t="str">
            <v>00000041</v>
          </cell>
          <cell r="J499">
            <v>65</v>
          </cell>
          <cell r="K499">
            <v>312</v>
          </cell>
          <cell r="L499">
            <v>6181</v>
          </cell>
          <cell r="M499">
            <v>398</v>
          </cell>
          <cell r="N499">
            <v>0</v>
          </cell>
          <cell r="O499">
            <v>1</v>
          </cell>
          <cell r="P499">
            <v>398.00099999999998</v>
          </cell>
          <cell r="Q499" t="str">
            <v>0676</v>
          </cell>
          <cell r="R499" t="str">
            <v>11450</v>
          </cell>
          <cell r="S499" t="str">
            <v>200212</v>
          </cell>
          <cell r="T499" t="str">
            <v>SA01</v>
          </cell>
          <cell r="U499">
            <v>374.07</v>
          </cell>
          <cell r="V499" t="str">
            <v>LDB</v>
          </cell>
          <cell r="W499">
            <v>0</v>
          </cell>
          <cell r="Y499">
            <v>0</v>
          </cell>
          <cell r="Z499">
            <v>1</v>
          </cell>
          <cell r="AA499" t="str">
            <v>MS#</v>
          </cell>
          <cell r="AB499" t="str">
            <v xml:space="preserve">   998003502</v>
          </cell>
          <cell r="AC499" t="str">
            <v>BCH</v>
          </cell>
          <cell r="AD499" t="str">
            <v>012355</v>
          </cell>
          <cell r="AE499" t="str">
            <v>TML</v>
          </cell>
          <cell r="AF499" t="str">
            <v>12026</v>
          </cell>
          <cell r="AG499" t="str">
            <v>SRL</v>
          </cell>
          <cell r="AH499" t="str">
            <v>0368</v>
          </cell>
          <cell r="AI499" t="str">
            <v>DLV</v>
          </cell>
          <cell r="AJ499" t="str">
            <v>000</v>
          </cell>
          <cell r="AK499" t="str">
            <v>REL</v>
          </cell>
          <cell r="AL499" t="str">
            <v>000</v>
          </cell>
          <cell r="AM499" t="str">
            <v>LN#</v>
          </cell>
          <cell r="AO499" t="str">
            <v>UOI</v>
          </cell>
          <cell r="AP499" t="str">
            <v>EA</v>
          </cell>
          <cell r="AU499" t="str">
            <v>0</v>
          </cell>
          <cell r="AW499" t="str">
            <v>000</v>
          </cell>
          <cell r="AX499" t="str">
            <v>00</v>
          </cell>
          <cell r="AY499" t="str">
            <v>0</v>
          </cell>
          <cell r="AZ499" t="str">
            <v>FPL Fibernet</v>
          </cell>
        </row>
        <row r="500">
          <cell r="A500" t="str">
            <v>107100</v>
          </cell>
          <cell r="B500" t="str">
            <v>0312</v>
          </cell>
          <cell r="C500" t="str">
            <v>06080</v>
          </cell>
          <cell r="D500" t="str">
            <v>0ELECT</v>
          </cell>
          <cell r="E500" t="str">
            <v>312000</v>
          </cell>
          <cell r="F500" t="str">
            <v>0676</v>
          </cell>
          <cell r="G500" t="str">
            <v>11450</v>
          </cell>
          <cell r="H500" t="str">
            <v>A</v>
          </cell>
          <cell r="I500" t="str">
            <v>00000041</v>
          </cell>
          <cell r="J500">
            <v>65</v>
          </cell>
          <cell r="K500">
            <v>312</v>
          </cell>
          <cell r="L500">
            <v>6181</v>
          </cell>
          <cell r="M500">
            <v>398</v>
          </cell>
          <cell r="N500">
            <v>0</v>
          </cell>
          <cell r="O500">
            <v>1</v>
          </cell>
          <cell r="P500">
            <v>398.00099999999998</v>
          </cell>
          <cell r="Q500" t="str">
            <v>0676</v>
          </cell>
          <cell r="R500" t="str">
            <v>11450</v>
          </cell>
          <cell r="S500" t="str">
            <v>200212</v>
          </cell>
          <cell r="T500" t="str">
            <v>SA01</v>
          </cell>
          <cell r="U500">
            <v>399.82</v>
          </cell>
          <cell r="V500" t="str">
            <v>LDB</v>
          </cell>
          <cell r="W500">
            <v>0</v>
          </cell>
          <cell r="Y500">
            <v>0</v>
          </cell>
          <cell r="Z500">
            <v>1</v>
          </cell>
          <cell r="AA500" t="str">
            <v>MS#</v>
          </cell>
          <cell r="AB500" t="str">
            <v xml:space="preserve">   998003502</v>
          </cell>
          <cell r="AC500" t="str">
            <v>BCH</v>
          </cell>
          <cell r="AD500" t="str">
            <v>018722</v>
          </cell>
          <cell r="AE500" t="str">
            <v>TML</v>
          </cell>
          <cell r="AF500" t="str">
            <v>12017</v>
          </cell>
          <cell r="AG500" t="str">
            <v>SRL</v>
          </cell>
          <cell r="AH500" t="str">
            <v>0368</v>
          </cell>
          <cell r="AI500" t="str">
            <v>DLV</v>
          </cell>
          <cell r="AJ500" t="str">
            <v>000</v>
          </cell>
          <cell r="AK500" t="str">
            <v>REL</v>
          </cell>
          <cell r="AL500" t="str">
            <v>000</v>
          </cell>
          <cell r="AM500" t="str">
            <v>LN#</v>
          </cell>
          <cell r="AO500" t="str">
            <v>UOI</v>
          </cell>
          <cell r="AP500" t="str">
            <v>EA</v>
          </cell>
          <cell r="AU500" t="str">
            <v>0</v>
          </cell>
          <cell r="AW500" t="str">
            <v>000</v>
          </cell>
          <cell r="AX500" t="str">
            <v>00</v>
          </cell>
          <cell r="AY500" t="str">
            <v>0</v>
          </cell>
          <cell r="AZ500" t="str">
            <v>FPL Fibernet</v>
          </cell>
        </row>
        <row r="501">
          <cell r="A501" t="str">
            <v>107100</v>
          </cell>
          <cell r="B501" t="str">
            <v>0312</v>
          </cell>
          <cell r="C501" t="str">
            <v>06080</v>
          </cell>
          <cell r="D501" t="str">
            <v>0ELECT</v>
          </cell>
          <cell r="E501" t="str">
            <v>312000</v>
          </cell>
          <cell r="F501" t="str">
            <v>0676</v>
          </cell>
          <cell r="G501" t="str">
            <v>11450</v>
          </cell>
          <cell r="H501" t="str">
            <v>A</v>
          </cell>
          <cell r="I501" t="str">
            <v>00000041</v>
          </cell>
          <cell r="J501">
            <v>65</v>
          </cell>
          <cell r="K501">
            <v>312</v>
          </cell>
          <cell r="L501">
            <v>6181</v>
          </cell>
          <cell r="M501">
            <v>398</v>
          </cell>
          <cell r="N501">
            <v>0</v>
          </cell>
          <cell r="O501">
            <v>1</v>
          </cell>
          <cell r="P501">
            <v>398.00099999999998</v>
          </cell>
          <cell r="Q501" t="str">
            <v>0676</v>
          </cell>
          <cell r="R501" t="str">
            <v>11450</v>
          </cell>
          <cell r="S501" t="str">
            <v>200212</v>
          </cell>
          <cell r="T501" t="str">
            <v>SA01</v>
          </cell>
          <cell r="U501">
            <v>795.96</v>
          </cell>
          <cell r="V501" t="str">
            <v>LDB</v>
          </cell>
          <cell r="W501">
            <v>0</v>
          </cell>
          <cell r="Y501">
            <v>0</v>
          </cell>
          <cell r="Z501">
            <v>6</v>
          </cell>
          <cell r="AA501" t="str">
            <v>MS#</v>
          </cell>
          <cell r="AB501" t="str">
            <v xml:space="preserve">   998003509</v>
          </cell>
          <cell r="AC501" t="str">
            <v>BCH</v>
          </cell>
          <cell r="AD501" t="str">
            <v>018722</v>
          </cell>
          <cell r="AE501" t="str">
            <v>TML</v>
          </cell>
          <cell r="AF501" t="str">
            <v>12017</v>
          </cell>
          <cell r="AG501" t="str">
            <v>SRL</v>
          </cell>
          <cell r="AH501" t="str">
            <v>0368</v>
          </cell>
          <cell r="AI501" t="str">
            <v>DLV</v>
          </cell>
          <cell r="AJ501" t="str">
            <v>000</v>
          </cell>
          <cell r="AK501" t="str">
            <v>REL</v>
          </cell>
          <cell r="AL501" t="str">
            <v>000</v>
          </cell>
          <cell r="AM501" t="str">
            <v>LN#</v>
          </cell>
          <cell r="AO501" t="str">
            <v>UOI</v>
          </cell>
          <cell r="AP501" t="str">
            <v>EA</v>
          </cell>
          <cell r="AU501" t="str">
            <v>0</v>
          </cell>
          <cell r="AW501" t="str">
            <v>000</v>
          </cell>
          <cell r="AX501" t="str">
            <v>00</v>
          </cell>
          <cell r="AY501" t="str">
            <v>0</v>
          </cell>
          <cell r="AZ501" t="str">
            <v>FPL Fibernet</v>
          </cell>
        </row>
        <row r="502">
          <cell r="A502" t="str">
            <v>107100</v>
          </cell>
          <cell r="B502" t="str">
            <v>0312</v>
          </cell>
          <cell r="C502" t="str">
            <v>06080</v>
          </cell>
          <cell r="D502" t="str">
            <v>0ELECT</v>
          </cell>
          <cell r="E502" t="str">
            <v>312000</v>
          </cell>
          <cell r="F502" t="str">
            <v>0676</v>
          </cell>
          <cell r="G502" t="str">
            <v>11450</v>
          </cell>
          <cell r="H502" t="str">
            <v>A</v>
          </cell>
          <cell r="I502" t="str">
            <v>00000041</v>
          </cell>
          <cell r="J502">
            <v>65</v>
          </cell>
          <cell r="K502">
            <v>312</v>
          </cell>
          <cell r="L502">
            <v>6181</v>
          </cell>
          <cell r="M502">
            <v>398</v>
          </cell>
          <cell r="N502">
            <v>0</v>
          </cell>
          <cell r="O502">
            <v>1</v>
          </cell>
          <cell r="P502">
            <v>398.00099999999998</v>
          </cell>
          <cell r="Q502" t="str">
            <v>0676</v>
          </cell>
          <cell r="R502" t="str">
            <v>11450</v>
          </cell>
          <cell r="S502" t="str">
            <v>200212</v>
          </cell>
          <cell r="T502" t="str">
            <v>SA01</v>
          </cell>
          <cell r="U502">
            <v>5164.7700000000004</v>
          </cell>
          <cell r="V502" t="str">
            <v>LDB</v>
          </cell>
          <cell r="W502">
            <v>0</v>
          </cell>
          <cell r="Y502">
            <v>0</v>
          </cell>
          <cell r="Z502">
            <v>2</v>
          </cell>
          <cell r="AA502" t="str">
            <v>MS#</v>
          </cell>
          <cell r="AB502" t="str">
            <v xml:space="preserve">   998014506</v>
          </cell>
          <cell r="AC502" t="str">
            <v>BCH</v>
          </cell>
          <cell r="AD502" t="str">
            <v>018725</v>
          </cell>
          <cell r="AE502" t="str">
            <v>TML</v>
          </cell>
          <cell r="AF502" t="str">
            <v>12017</v>
          </cell>
          <cell r="AG502" t="str">
            <v>SRL</v>
          </cell>
          <cell r="AH502" t="str">
            <v>0368</v>
          </cell>
          <cell r="AI502" t="str">
            <v>DLV</v>
          </cell>
          <cell r="AJ502" t="str">
            <v>000</v>
          </cell>
          <cell r="AK502" t="str">
            <v>REL</v>
          </cell>
          <cell r="AL502" t="str">
            <v>000</v>
          </cell>
          <cell r="AM502" t="str">
            <v>LN#</v>
          </cell>
          <cell r="AO502" t="str">
            <v>UOI</v>
          </cell>
          <cell r="AP502" t="str">
            <v>EA</v>
          </cell>
          <cell r="AU502" t="str">
            <v>0</v>
          </cell>
          <cell r="AW502" t="str">
            <v>000</v>
          </cell>
          <cell r="AX502" t="str">
            <v>00</v>
          </cell>
          <cell r="AY502" t="str">
            <v>0</v>
          </cell>
          <cell r="AZ502" t="str">
            <v>FPL Fibernet</v>
          </cell>
        </row>
        <row r="503">
          <cell r="A503" t="str">
            <v>107100</v>
          </cell>
          <cell r="B503" t="str">
            <v>0312</v>
          </cell>
          <cell r="C503" t="str">
            <v>06080</v>
          </cell>
          <cell r="D503" t="str">
            <v>0ELECT</v>
          </cell>
          <cell r="E503" t="str">
            <v>312000</v>
          </cell>
          <cell r="F503" t="str">
            <v>0676</v>
          </cell>
          <cell r="G503" t="str">
            <v>11450</v>
          </cell>
          <cell r="H503" t="str">
            <v>A</v>
          </cell>
          <cell r="I503" t="str">
            <v>00000041</v>
          </cell>
          <cell r="J503">
            <v>65</v>
          </cell>
          <cell r="K503">
            <v>312</v>
          </cell>
          <cell r="L503">
            <v>6181</v>
          </cell>
          <cell r="M503">
            <v>398</v>
          </cell>
          <cell r="N503">
            <v>0</v>
          </cell>
          <cell r="O503">
            <v>1</v>
          </cell>
          <cell r="P503">
            <v>398.00099999999998</v>
          </cell>
          <cell r="Q503" t="str">
            <v>0676</v>
          </cell>
          <cell r="R503" t="str">
            <v>11450</v>
          </cell>
          <cell r="S503" t="str">
            <v>200212</v>
          </cell>
          <cell r="T503" t="str">
            <v>SA01</v>
          </cell>
          <cell r="U503">
            <v>36995.040000000001</v>
          </cell>
          <cell r="V503" t="str">
            <v>LDB</v>
          </cell>
          <cell r="W503">
            <v>0</v>
          </cell>
          <cell r="Y503">
            <v>0</v>
          </cell>
          <cell r="Z503">
            <v>2</v>
          </cell>
          <cell r="AA503" t="str">
            <v>MS#</v>
          </cell>
          <cell r="AB503" t="str">
            <v xml:space="preserve">   998014357</v>
          </cell>
          <cell r="AC503" t="str">
            <v>BCH</v>
          </cell>
          <cell r="AD503" t="str">
            <v>018721</v>
          </cell>
          <cell r="AE503" t="str">
            <v>TML</v>
          </cell>
          <cell r="AF503" t="str">
            <v>12017</v>
          </cell>
          <cell r="AG503" t="str">
            <v>SRL</v>
          </cell>
          <cell r="AH503" t="str">
            <v>0368</v>
          </cell>
          <cell r="AI503" t="str">
            <v>DLV</v>
          </cell>
          <cell r="AJ503" t="str">
            <v>000</v>
          </cell>
          <cell r="AK503" t="str">
            <v>REL</v>
          </cell>
          <cell r="AL503" t="str">
            <v>000</v>
          </cell>
          <cell r="AM503" t="str">
            <v>LN#</v>
          </cell>
          <cell r="AO503" t="str">
            <v>UOI</v>
          </cell>
          <cell r="AP503" t="str">
            <v>EA</v>
          </cell>
          <cell r="AU503" t="str">
            <v>0</v>
          </cell>
          <cell r="AW503" t="str">
            <v>000</v>
          </cell>
          <cell r="AX503" t="str">
            <v>00</v>
          </cell>
          <cell r="AY503" t="str">
            <v>0</v>
          </cell>
          <cell r="AZ503" t="str">
            <v>FPL Fibernet</v>
          </cell>
        </row>
        <row r="504">
          <cell r="A504" t="str">
            <v>107100</v>
          </cell>
          <cell r="B504" t="str">
            <v>0312</v>
          </cell>
          <cell r="C504" t="str">
            <v>06080</v>
          </cell>
          <cell r="D504" t="str">
            <v>0ELECT</v>
          </cell>
          <cell r="E504" t="str">
            <v>312000</v>
          </cell>
          <cell r="F504" t="str">
            <v>0676</v>
          </cell>
          <cell r="G504" t="str">
            <v>11450</v>
          </cell>
          <cell r="H504" t="str">
            <v>A</v>
          </cell>
          <cell r="I504" t="str">
            <v>00000041</v>
          </cell>
          <cell r="J504">
            <v>65</v>
          </cell>
          <cell r="K504">
            <v>312</v>
          </cell>
          <cell r="L504">
            <v>6181</v>
          </cell>
          <cell r="M504">
            <v>398</v>
          </cell>
          <cell r="N504">
            <v>0</v>
          </cell>
          <cell r="O504">
            <v>1</v>
          </cell>
          <cell r="P504">
            <v>398.00099999999998</v>
          </cell>
          <cell r="Q504" t="str">
            <v>0676</v>
          </cell>
          <cell r="R504" t="str">
            <v>11450</v>
          </cell>
          <cell r="S504" t="str">
            <v>200212</v>
          </cell>
          <cell r="T504" t="str">
            <v>SA01</v>
          </cell>
          <cell r="U504">
            <v>36995.040000000001</v>
          </cell>
          <cell r="V504" t="str">
            <v>LDB</v>
          </cell>
          <cell r="W504">
            <v>0</v>
          </cell>
          <cell r="Y504">
            <v>0</v>
          </cell>
          <cell r="Z504">
            <v>2</v>
          </cell>
          <cell r="AA504" t="str">
            <v>MS#</v>
          </cell>
          <cell r="AB504" t="str">
            <v xml:space="preserve">   998014357</v>
          </cell>
          <cell r="AC504" t="str">
            <v>BCH</v>
          </cell>
          <cell r="AD504" t="str">
            <v>018725</v>
          </cell>
          <cell r="AE504" t="str">
            <v>TML</v>
          </cell>
          <cell r="AF504" t="str">
            <v>12017</v>
          </cell>
          <cell r="AG504" t="str">
            <v>SRL</v>
          </cell>
          <cell r="AH504" t="str">
            <v>0368</v>
          </cell>
          <cell r="AI504" t="str">
            <v>DLV</v>
          </cell>
          <cell r="AJ504" t="str">
            <v>000</v>
          </cell>
          <cell r="AK504" t="str">
            <v>REL</v>
          </cell>
          <cell r="AL504" t="str">
            <v>000</v>
          </cell>
          <cell r="AM504" t="str">
            <v>LN#</v>
          </cell>
          <cell r="AO504" t="str">
            <v>UOI</v>
          </cell>
          <cell r="AP504" t="str">
            <v>EA</v>
          </cell>
          <cell r="AU504" t="str">
            <v>0</v>
          </cell>
          <cell r="AW504" t="str">
            <v>000</v>
          </cell>
          <cell r="AX504" t="str">
            <v>00</v>
          </cell>
          <cell r="AY504" t="str">
            <v>0</v>
          </cell>
          <cell r="AZ504" t="str">
            <v>FPL Fibernet</v>
          </cell>
        </row>
        <row r="505">
          <cell r="A505" t="str">
            <v>107100</v>
          </cell>
          <cell r="B505" t="str">
            <v>0312</v>
          </cell>
          <cell r="C505" t="str">
            <v>06080</v>
          </cell>
          <cell r="D505" t="str">
            <v>0ELECT</v>
          </cell>
          <cell r="E505" t="str">
            <v>312000</v>
          </cell>
          <cell r="F505" t="str">
            <v>0676</v>
          </cell>
          <cell r="G505" t="str">
            <v>12450</v>
          </cell>
          <cell r="H505" t="str">
            <v>A</v>
          </cell>
          <cell r="I505" t="str">
            <v>00000041</v>
          </cell>
          <cell r="J505">
            <v>65</v>
          </cell>
          <cell r="K505">
            <v>312</v>
          </cell>
          <cell r="L505">
            <v>6181</v>
          </cell>
          <cell r="M505">
            <v>398</v>
          </cell>
          <cell r="N505">
            <v>0</v>
          </cell>
          <cell r="O505">
            <v>1</v>
          </cell>
          <cell r="P505">
            <v>398.00099999999998</v>
          </cell>
          <cell r="Q505" t="str">
            <v>0676</v>
          </cell>
          <cell r="R505" t="str">
            <v>12450</v>
          </cell>
          <cell r="S505" t="str">
            <v>200212</v>
          </cell>
          <cell r="T505" t="str">
            <v>SA01</v>
          </cell>
          <cell r="U505">
            <v>9.74</v>
          </cell>
          <cell r="V505" t="str">
            <v>LDB</v>
          </cell>
          <cell r="W505">
            <v>0</v>
          </cell>
          <cell r="Y505">
            <v>0</v>
          </cell>
          <cell r="Z505">
            <v>1</v>
          </cell>
          <cell r="AA505" t="str">
            <v>MS#</v>
          </cell>
          <cell r="AB505" t="str">
            <v xml:space="preserve">   998014037</v>
          </cell>
          <cell r="AC505" t="str">
            <v>BCH</v>
          </cell>
          <cell r="AD505" t="str">
            <v>018724</v>
          </cell>
          <cell r="AE505" t="str">
            <v>TML</v>
          </cell>
          <cell r="AF505" t="str">
            <v>12017</v>
          </cell>
          <cell r="AG505" t="str">
            <v>SRL</v>
          </cell>
          <cell r="AH505" t="str">
            <v>0350</v>
          </cell>
          <cell r="AI505" t="str">
            <v>DLV</v>
          </cell>
          <cell r="AJ505" t="str">
            <v>000</v>
          </cell>
          <cell r="AK505" t="str">
            <v>REL</v>
          </cell>
          <cell r="AL505" t="str">
            <v>000</v>
          </cell>
          <cell r="AM505" t="str">
            <v>LN#</v>
          </cell>
          <cell r="AO505" t="str">
            <v>UOI</v>
          </cell>
          <cell r="AP505" t="str">
            <v>EA</v>
          </cell>
          <cell r="AU505" t="str">
            <v>0</v>
          </cell>
          <cell r="AW505" t="str">
            <v>000</v>
          </cell>
          <cell r="AX505" t="str">
            <v>00</v>
          </cell>
          <cell r="AY505" t="str">
            <v>0</v>
          </cell>
          <cell r="AZ505" t="str">
            <v>FPL Fibernet</v>
          </cell>
        </row>
        <row r="506">
          <cell r="A506" t="str">
            <v>107100</v>
          </cell>
          <cell r="B506" t="str">
            <v>0312</v>
          </cell>
          <cell r="C506" t="str">
            <v>06080</v>
          </cell>
          <cell r="D506" t="str">
            <v>0ELECT</v>
          </cell>
          <cell r="E506" t="str">
            <v>312000</v>
          </cell>
          <cell r="F506" t="str">
            <v>0676</v>
          </cell>
          <cell r="G506" t="str">
            <v>12450</v>
          </cell>
          <cell r="H506" t="str">
            <v>A</v>
          </cell>
          <cell r="I506" t="str">
            <v>00000041</v>
          </cell>
          <cell r="J506">
            <v>65</v>
          </cell>
          <cell r="K506">
            <v>312</v>
          </cell>
          <cell r="L506">
            <v>6181</v>
          </cell>
          <cell r="M506">
            <v>398</v>
          </cell>
          <cell r="N506">
            <v>0</v>
          </cell>
          <cell r="O506">
            <v>1</v>
          </cell>
          <cell r="P506">
            <v>398.00099999999998</v>
          </cell>
          <cell r="Q506" t="str">
            <v>0676</v>
          </cell>
          <cell r="R506" t="str">
            <v>12450</v>
          </cell>
          <cell r="S506" t="str">
            <v>200212</v>
          </cell>
          <cell r="T506" t="str">
            <v>SA01</v>
          </cell>
          <cell r="U506">
            <v>399.82</v>
          </cell>
          <cell r="V506" t="str">
            <v>LDB</v>
          </cell>
          <cell r="W506">
            <v>0</v>
          </cell>
          <cell r="Y506">
            <v>0</v>
          </cell>
          <cell r="Z506">
            <v>1</v>
          </cell>
          <cell r="AA506" t="str">
            <v>MS#</v>
          </cell>
          <cell r="AB506" t="str">
            <v xml:space="preserve">   998003502</v>
          </cell>
          <cell r="AC506" t="str">
            <v>BCH</v>
          </cell>
          <cell r="AD506" t="str">
            <v>018724</v>
          </cell>
          <cell r="AE506" t="str">
            <v>TML</v>
          </cell>
          <cell r="AF506" t="str">
            <v>12017</v>
          </cell>
          <cell r="AG506" t="str">
            <v>SRL</v>
          </cell>
          <cell r="AH506" t="str">
            <v>0368</v>
          </cell>
          <cell r="AI506" t="str">
            <v>DLV</v>
          </cell>
          <cell r="AJ506" t="str">
            <v>000</v>
          </cell>
          <cell r="AK506" t="str">
            <v>REL</v>
          </cell>
          <cell r="AL506" t="str">
            <v>000</v>
          </cell>
          <cell r="AM506" t="str">
            <v>LN#</v>
          </cell>
          <cell r="AO506" t="str">
            <v>UOI</v>
          </cell>
          <cell r="AP506" t="str">
            <v>EA</v>
          </cell>
          <cell r="AU506" t="str">
            <v>0</v>
          </cell>
          <cell r="AW506" t="str">
            <v>000</v>
          </cell>
          <cell r="AX506" t="str">
            <v>00</v>
          </cell>
          <cell r="AY506" t="str">
            <v>0</v>
          </cell>
          <cell r="AZ506" t="str">
            <v>FPL Fibernet</v>
          </cell>
        </row>
        <row r="507">
          <cell r="A507" t="str">
            <v>107100</v>
          </cell>
          <cell r="B507" t="str">
            <v>0312</v>
          </cell>
          <cell r="C507" t="str">
            <v>06080</v>
          </cell>
          <cell r="D507" t="str">
            <v>0ELECT</v>
          </cell>
          <cell r="E507" t="str">
            <v>312000</v>
          </cell>
          <cell r="F507" t="str">
            <v>0676</v>
          </cell>
          <cell r="G507" t="str">
            <v>12450</v>
          </cell>
          <cell r="H507" t="str">
            <v>A</v>
          </cell>
          <cell r="I507" t="str">
            <v>00000041</v>
          </cell>
          <cell r="J507">
            <v>65</v>
          </cell>
          <cell r="K507">
            <v>312</v>
          </cell>
          <cell r="L507">
            <v>6181</v>
          </cell>
          <cell r="M507">
            <v>398</v>
          </cell>
          <cell r="N507">
            <v>0</v>
          </cell>
          <cell r="O507">
            <v>1</v>
          </cell>
          <cell r="P507">
            <v>398.00099999999998</v>
          </cell>
          <cell r="Q507" t="str">
            <v>0676</v>
          </cell>
          <cell r="R507" t="str">
            <v>12450</v>
          </cell>
          <cell r="S507" t="str">
            <v>200212</v>
          </cell>
          <cell r="T507" t="str">
            <v>SA01</v>
          </cell>
          <cell r="U507">
            <v>795.96</v>
          </cell>
          <cell r="V507" t="str">
            <v>LDB</v>
          </cell>
          <cell r="W507">
            <v>0</v>
          </cell>
          <cell r="Y507">
            <v>0</v>
          </cell>
          <cell r="Z507">
            <v>6</v>
          </cell>
          <cell r="AA507" t="str">
            <v>MS#</v>
          </cell>
          <cell r="AB507" t="str">
            <v xml:space="preserve">   998003509</v>
          </cell>
          <cell r="AC507" t="str">
            <v>BCH</v>
          </cell>
          <cell r="AD507" t="str">
            <v>018724</v>
          </cell>
          <cell r="AE507" t="str">
            <v>TML</v>
          </cell>
          <cell r="AF507" t="str">
            <v>12017</v>
          </cell>
          <cell r="AG507" t="str">
            <v>SRL</v>
          </cell>
          <cell r="AH507" t="str">
            <v>0368</v>
          </cell>
          <cell r="AI507" t="str">
            <v>DLV</v>
          </cell>
          <cell r="AJ507" t="str">
            <v>000</v>
          </cell>
          <cell r="AK507" t="str">
            <v>REL</v>
          </cell>
          <cell r="AL507" t="str">
            <v>000</v>
          </cell>
          <cell r="AM507" t="str">
            <v>LN#</v>
          </cell>
          <cell r="AO507" t="str">
            <v>UOI</v>
          </cell>
          <cell r="AP507" t="str">
            <v>EA</v>
          </cell>
          <cell r="AU507" t="str">
            <v>0</v>
          </cell>
          <cell r="AW507" t="str">
            <v>000</v>
          </cell>
          <cell r="AX507" t="str">
            <v>00</v>
          </cell>
          <cell r="AY507" t="str">
            <v>0</v>
          </cell>
          <cell r="AZ507" t="str">
            <v>FPL Fibernet</v>
          </cell>
        </row>
        <row r="508">
          <cell r="A508" t="str">
            <v>107100</v>
          </cell>
          <cell r="B508" t="str">
            <v>0312</v>
          </cell>
          <cell r="C508" t="str">
            <v>06080</v>
          </cell>
          <cell r="D508" t="str">
            <v>0ELECT</v>
          </cell>
          <cell r="E508" t="str">
            <v>312000</v>
          </cell>
          <cell r="F508" t="str">
            <v>0676</v>
          </cell>
          <cell r="G508" t="str">
            <v>12450</v>
          </cell>
          <cell r="H508" t="str">
            <v>A</v>
          </cell>
          <cell r="I508" t="str">
            <v>00000041</v>
          </cell>
          <cell r="J508">
            <v>65</v>
          </cell>
          <cell r="K508">
            <v>312</v>
          </cell>
          <cell r="L508">
            <v>6181</v>
          </cell>
          <cell r="M508">
            <v>398</v>
          </cell>
          <cell r="N508">
            <v>0</v>
          </cell>
          <cell r="O508">
            <v>1</v>
          </cell>
          <cell r="P508">
            <v>398.00099999999998</v>
          </cell>
          <cell r="Q508" t="str">
            <v>0676</v>
          </cell>
          <cell r="R508" t="str">
            <v>12450</v>
          </cell>
          <cell r="S508" t="str">
            <v>200212</v>
          </cell>
          <cell r="T508" t="str">
            <v>SA01</v>
          </cell>
          <cell r="U508">
            <v>-194.88</v>
          </cell>
          <cell r="V508" t="str">
            <v>LDB</v>
          </cell>
          <cell r="W508">
            <v>0</v>
          </cell>
          <cell r="Y508">
            <v>0</v>
          </cell>
          <cell r="Z508">
            <v>-1</v>
          </cell>
          <cell r="AA508" t="str">
            <v>MS#</v>
          </cell>
          <cell r="AB508" t="str">
            <v xml:space="preserve">   998014037</v>
          </cell>
          <cell r="AC508" t="str">
            <v>BCH</v>
          </cell>
          <cell r="AD508" t="str">
            <v>018723</v>
          </cell>
          <cell r="AE508" t="str">
            <v>TML</v>
          </cell>
          <cell r="AF508" t="str">
            <v>12017</v>
          </cell>
          <cell r="AG508" t="str">
            <v>SRL</v>
          </cell>
          <cell r="AH508" t="str">
            <v>0368</v>
          </cell>
          <cell r="AI508" t="str">
            <v>DLV</v>
          </cell>
          <cell r="AJ508" t="str">
            <v>000</v>
          </cell>
          <cell r="AK508" t="str">
            <v>REL</v>
          </cell>
          <cell r="AL508" t="str">
            <v>000</v>
          </cell>
          <cell r="AM508" t="str">
            <v>LN#</v>
          </cell>
          <cell r="AO508" t="str">
            <v>UOI</v>
          </cell>
          <cell r="AP508" t="str">
            <v>EA</v>
          </cell>
          <cell r="AU508" t="str">
            <v>0</v>
          </cell>
          <cell r="AW508" t="str">
            <v>000</v>
          </cell>
          <cell r="AX508" t="str">
            <v>00</v>
          </cell>
          <cell r="AY508" t="str">
            <v>0</v>
          </cell>
          <cell r="AZ508" t="str">
            <v>FPL Fibernet</v>
          </cell>
        </row>
        <row r="509">
          <cell r="A509" t="str">
            <v>107100</v>
          </cell>
          <cell r="B509" t="str">
            <v>0312</v>
          </cell>
          <cell r="C509" t="str">
            <v>06080</v>
          </cell>
          <cell r="D509" t="str">
            <v>0ELECT</v>
          </cell>
          <cell r="E509" t="str">
            <v>312000</v>
          </cell>
          <cell r="F509" t="str">
            <v>0676</v>
          </cell>
          <cell r="G509" t="str">
            <v>12450</v>
          </cell>
          <cell r="H509" t="str">
            <v>A</v>
          </cell>
          <cell r="I509" t="str">
            <v>00000041</v>
          </cell>
          <cell r="J509">
            <v>65</v>
          </cell>
          <cell r="K509">
            <v>312</v>
          </cell>
          <cell r="L509">
            <v>6181</v>
          </cell>
          <cell r="M509">
            <v>398</v>
          </cell>
          <cell r="N509">
            <v>0</v>
          </cell>
          <cell r="O509">
            <v>1</v>
          </cell>
          <cell r="P509">
            <v>398.00099999999998</v>
          </cell>
          <cell r="Q509" t="str">
            <v>0676</v>
          </cell>
          <cell r="R509" t="str">
            <v>12450</v>
          </cell>
          <cell r="S509" t="str">
            <v>200212</v>
          </cell>
          <cell r="T509" t="str">
            <v>SA01</v>
          </cell>
          <cell r="U509">
            <v>-399.82</v>
          </cell>
          <cell r="V509" t="str">
            <v>LDB</v>
          </cell>
          <cell r="W509">
            <v>0</v>
          </cell>
          <cell r="Y509">
            <v>0</v>
          </cell>
          <cell r="Z509">
            <v>-1</v>
          </cell>
          <cell r="AA509" t="str">
            <v>MS#</v>
          </cell>
          <cell r="AB509" t="str">
            <v xml:space="preserve">   998003502</v>
          </cell>
          <cell r="AC509" t="str">
            <v>BCH</v>
          </cell>
          <cell r="AD509" t="str">
            <v>018723</v>
          </cell>
          <cell r="AE509" t="str">
            <v>TML</v>
          </cell>
          <cell r="AF509" t="str">
            <v>12017</v>
          </cell>
          <cell r="AG509" t="str">
            <v>SRL</v>
          </cell>
          <cell r="AH509" t="str">
            <v>0368</v>
          </cell>
          <cell r="AI509" t="str">
            <v>DLV</v>
          </cell>
          <cell r="AJ509" t="str">
            <v>000</v>
          </cell>
          <cell r="AK509" t="str">
            <v>REL</v>
          </cell>
          <cell r="AL509" t="str">
            <v>000</v>
          </cell>
          <cell r="AM509" t="str">
            <v>LN#</v>
          </cell>
          <cell r="AO509" t="str">
            <v>UOI</v>
          </cell>
          <cell r="AP509" t="str">
            <v>EA</v>
          </cell>
          <cell r="AU509" t="str">
            <v>0</v>
          </cell>
          <cell r="AW509" t="str">
            <v>000</v>
          </cell>
          <cell r="AX509" t="str">
            <v>00</v>
          </cell>
          <cell r="AY509" t="str">
            <v>0</v>
          </cell>
          <cell r="AZ509" t="str">
            <v>FPL Fibernet</v>
          </cell>
        </row>
        <row r="510">
          <cell r="A510" t="str">
            <v>107100</v>
          </cell>
          <cell r="B510" t="str">
            <v>0312</v>
          </cell>
          <cell r="C510" t="str">
            <v>06080</v>
          </cell>
          <cell r="D510" t="str">
            <v>0ELECT</v>
          </cell>
          <cell r="E510" t="str">
            <v>312000</v>
          </cell>
          <cell r="F510" t="str">
            <v>0676</v>
          </cell>
          <cell r="G510" t="str">
            <v>12450</v>
          </cell>
          <cell r="H510" t="str">
            <v>A</v>
          </cell>
          <cell r="I510" t="str">
            <v>00000041</v>
          </cell>
          <cell r="J510">
            <v>65</v>
          </cell>
          <cell r="K510">
            <v>312</v>
          </cell>
          <cell r="L510">
            <v>6181</v>
          </cell>
          <cell r="M510">
            <v>398</v>
          </cell>
          <cell r="N510">
            <v>0</v>
          </cell>
          <cell r="O510">
            <v>1</v>
          </cell>
          <cell r="P510">
            <v>398.00099999999998</v>
          </cell>
          <cell r="Q510" t="str">
            <v>0676</v>
          </cell>
          <cell r="R510" t="str">
            <v>12450</v>
          </cell>
          <cell r="S510" t="str">
            <v>200212</v>
          </cell>
          <cell r="T510" t="str">
            <v>SA01</v>
          </cell>
          <cell r="U510">
            <v>-795.96</v>
          </cell>
          <cell r="V510" t="str">
            <v>LDB</v>
          </cell>
          <cell r="W510">
            <v>0</v>
          </cell>
          <cell r="Y510">
            <v>0</v>
          </cell>
          <cell r="Z510">
            <v>-6</v>
          </cell>
          <cell r="AA510" t="str">
            <v>MS#</v>
          </cell>
          <cell r="AB510" t="str">
            <v xml:space="preserve">   998003509</v>
          </cell>
          <cell r="AC510" t="str">
            <v>BCH</v>
          </cell>
          <cell r="AD510" t="str">
            <v>018723</v>
          </cell>
          <cell r="AE510" t="str">
            <v>TML</v>
          </cell>
          <cell r="AF510" t="str">
            <v>12017</v>
          </cell>
          <cell r="AG510" t="str">
            <v>SRL</v>
          </cell>
          <cell r="AH510" t="str">
            <v>0368</v>
          </cell>
          <cell r="AI510" t="str">
            <v>DLV</v>
          </cell>
          <cell r="AJ510" t="str">
            <v>000</v>
          </cell>
          <cell r="AK510" t="str">
            <v>REL</v>
          </cell>
          <cell r="AL510" t="str">
            <v>000</v>
          </cell>
          <cell r="AM510" t="str">
            <v>LN#</v>
          </cell>
          <cell r="AO510" t="str">
            <v>UOI</v>
          </cell>
          <cell r="AP510" t="str">
            <v>EA</v>
          </cell>
          <cell r="AU510" t="str">
            <v>0</v>
          </cell>
          <cell r="AW510" t="str">
            <v>000</v>
          </cell>
          <cell r="AX510" t="str">
            <v>00</v>
          </cell>
          <cell r="AY510" t="str">
            <v>0</v>
          </cell>
          <cell r="AZ510" t="str">
            <v>FPL Fibernet</v>
          </cell>
        </row>
        <row r="511">
          <cell r="A511" t="str">
            <v>107100</v>
          </cell>
          <cell r="B511" t="str">
            <v>0312</v>
          </cell>
          <cell r="C511" t="str">
            <v>06080</v>
          </cell>
          <cell r="D511" t="str">
            <v>0ELECT</v>
          </cell>
          <cell r="E511" t="str">
            <v>312000</v>
          </cell>
          <cell r="F511" t="str">
            <v>0676</v>
          </cell>
          <cell r="G511" t="str">
            <v>12450</v>
          </cell>
          <cell r="H511" t="str">
            <v>A</v>
          </cell>
          <cell r="I511" t="str">
            <v>00000041</v>
          </cell>
          <cell r="J511">
            <v>65</v>
          </cell>
          <cell r="K511">
            <v>312</v>
          </cell>
          <cell r="L511">
            <v>6181</v>
          </cell>
          <cell r="M511">
            <v>398</v>
          </cell>
          <cell r="N511">
            <v>0</v>
          </cell>
          <cell r="O511">
            <v>1</v>
          </cell>
          <cell r="P511">
            <v>398.00099999999998</v>
          </cell>
          <cell r="Q511" t="str">
            <v>0676</v>
          </cell>
          <cell r="R511" t="str">
            <v>12450</v>
          </cell>
          <cell r="S511" t="str">
            <v>200212</v>
          </cell>
          <cell r="T511" t="str">
            <v>SA01</v>
          </cell>
          <cell r="U511">
            <v>-795.96</v>
          </cell>
          <cell r="V511" t="str">
            <v>LDB</v>
          </cell>
          <cell r="W511">
            <v>0</v>
          </cell>
          <cell r="Y511">
            <v>0</v>
          </cell>
          <cell r="Z511">
            <v>-6</v>
          </cell>
          <cell r="AA511" t="str">
            <v>MS#</v>
          </cell>
          <cell r="AB511" t="str">
            <v xml:space="preserve">   998003509</v>
          </cell>
          <cell r="AC511" t="str">
            <v>BCH</v>
          </cell>
          <cell r="AD511" t="str">
            <v>018727</v>
          </cell>
          <cell r="AE511" t="str">
            <v>TML</v>
          </cell>
          <cell r="AF511" t="str">
            <v>12017</v>
          </cell>
          <cell r="AG511" t="str">
            <v>SRL</v>
          </cell>
          <cell r="AH511" t="str">
            <v>0368</v>
          </cell>
          <cell r="AI511" t="str">
            <v>DLV</v>
          </cell>
          <cell r="AJ511" t="str">
            <v>000</v>
          </cell>
          <cell r="AK511" t="str">
            <v>REL</v>
          </cell>
          <cell r="AL511" t="str">
            <v>000</v>
          </cell>
          <cell r="AM511" t="str">
            <v>LN#</v>
          </cell>
          <cell r="AO511" t="str">
            <v>UOI</v>
          </cell>
          <cell r="AP511" t="str">
            <v>EA</v>
          </cell>
          <cell r="AU511" t="str">
            <v>0</v>
          </cell>
          <cell r="AW511" t="str">
            <v>000</v>
          </cell>
          <cell r="AX511" t="str">
            <v>00</v>
          </cell>
          <cell r="AY511" t="str">
            <v>0</v>
          </cell>
          <cell r="AZ511" t="str">
            <v>FPL Fibernet</v>
          </cell>
        </row>
        <row r="512">
          <cell r="A512" t="str">
            <v>107100</v>
          </cell>
          <cell r="B512" t="str">
            <v>0312</v>
          </cell>
          <cell r="C512" t="str">
            <v>06080</v>
          </cell>
          <cell r="D512" t="str">
            <v>0ELECT</v>
          </cell>
          <cell r="E512" t="str">
            <v>312000</v>
          </cell>
          <cell r="F512" t="str">
            <v>0790</v>
          </cell>
          <cell r="G512" t="str">
            <v>65000</v>
          </cell>
          <cell r="H512" t="str">
            <v>A</v>
          </cell>
          <cell r="I512" t="str">
            <v>00000041</v>
          </cell>
          <cell r="J512">
            <v>65</v>
          </cell>
          <cell r="K512">
            <v>312</v>
          </cell>
          <cell r="L512">
            <v>6181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0790</v>
          </cell>
          <cell r="R512" t="str">
            <v>65000</v>
          </cell>
          <cell r="S512" t="str">
            <v>200212</v>
          </cell>
          <cell r="T512" t="str">
            <v>CA01</v>
          </cell>
          <cell r="U512">
            <v>12200</v>
          </cell>
          <cell r="V512" t="str">
            <v>LDB</v>
          </cell>
          <cell r="W512">
            <v>0</v>
          </cell>
          <cell r="Y512">
            <v>0</v>
          </cell>
          <cell r="Z512">
            <v>0</v>
          </cell>
          <cell r="AA512" t="str">
            <v>BCH</v>
          </cell>
          <cell r="AB512" t="str">
            <v>0011</v>
          </cell>
          <cell r="AC512" t="str">
            <v>WKS</v>
          </cell>
          <cell r="AE512" t="str">
            <v>JV#</v>
          </cell>
          <cell r="AF512" t="str">
            <v>1232</v>
          </cell>
          <cell r="AG512" t="str">
            <v>FRN</v>
          </cell>
          <cell r="AH512" t="str">
            <v>6181</v>
          </cell>
          <cell r="AI512" t="str">
            <v>RP#</v>
          </cell>
          <cell r="AJ512" t="str">
            <v>000</v>
          </cell>
          <cell r="AK512" t="str">
            <v>CTL</v>
          </cell>
          <cell r="AM512" t="str">
            <v>RF#</v>
          </cell>
          <cell r="AU512" t="str">
            <v>ACCRUAL OF OCT 02 CAPITAL</v>
          </cell>
          <cell r="AZ512" t="str">
            <v>FPL Fibernet</v>
          </cell>
        </row>
        <row r="513">
          <cell r="A513" t="str">
            <v>107100</v>
          </cell>
          <cell r="B513" t="str">
            <v>0312</v>
          </cell>
          <cell r="C513" t="str">
            <v>06080</v>
          </cell>
          <cell r="D513" t="str">
            <v>0ELECT</v>
          </cell>
          <cell r="E513" t="str">
            <v>312000</v>
          </cell>
          <cell r="F513" t="str">
            <v>0803</v>
          </cell>
          <cell r="G513" t="str">
            <v>36000</v>
          </cell>
          <cell r="H513" t="str">
            <v>A</v>
          </cell>
          <cell r="I513" t="str">
            <v>00000041</v>
          </cell>
          <cell r="J513">
            <v>65</v>
          </cell>
          <cell r="K513">
            <v>312</v>
          </cell>
          <cell r="L513">
            <v>6181</v>
          </cell>
          <cell r="M513">
            <v>107</v>
          </cell>
          <cell r="N513">
            <v>10</v>
          </cell>
          <cell r="O513">
            <v>0</v>
          </cell>
          <cell r="P513">
            <v>107.1</v>
          </cell>
          <cell r="Q513" t="str">
            <v>0803</v>
          </cell>
          <cell r="R513" t="str">
            <v>36000</v>
          </cell>
          <cell r="S513" t="str">
            <v>200212</v>
          </cell>
          <cell r="T513" t="str">
            <v>PY42</v>
          </cell>
          <cell r="U513">
            <v>1875</v>
          </cell>
          <cell r="V513" t="str">
            <v>LDB</v>
          </cell>
          <cell r="W513">
            <v>0</v>
          </cell>
          <cell r="X513" t="str">
            <v>SHR</v>
          </cell>
          <cell r="Y513">
            <v>60</v>
          </cell>
          <cell r="Z513">
            <v>60</v>
          </cell>
          <cell r="AA513" t="str">
            <v>PYP</v>
          </cell>
          <cell r="AB513" t="str">
            <v xml:space="preserve"> 0000026</v>
          </cell>
          <cell r="AC513" t="str">
            <v>PYL</v>
          </cell>
          <cell r="AD513" t="str">
            <v>004366</v>
          </cell>
          <cell r="AE513" t="str">
            <v>EMP</v>
          </cell>
          <cell r="AF513" t="str">
            <v>49098</v>
          </cell>
          <cell r="AG513" t="str">
            <v>JUL</v>
          </cell>
          <cell r="AH513" t="str">
            <v xml:space="preserve"> 000.00</v>
          </cell>
          <cell r="AI513" t="str">
            <v>BCH</v>
          </cell>
          <cell r="AJ513" t="str">
            <v>500</v>
          </cell>
          <cell r="AK513" t="str">
            <v>CLS</v>
          </cell>
          <cell r="AL513" t="str">
            <v>R450</v>
          </cell>
          <cell r="AM513" t="str">
            <v>DTA</v>
          </cell>
          <cell r="AN513" t="str">
            <v xml:space="preserve"> 00000000000.00</v>
          </cell>
          <cell r="AO513" t="str">
            <v>DTH</v>
          </cell>
          <cell r="AP513" t="str">
            <v xml:space="preserve"> 00000000000.00</v>
          </cell>
          <cell r="AV513" t="str">
            <v>000000000</v>
          </cell>
          <cell r="AW513" t="str">
            <v>000</v>
          </cell>
          <cell r="AX513" t="str">
            <v>00</v>
          </cell>
          <cell r="AY513" t="str">
            <v>0</v>
          </cell>
          <cell r="AZ513" t="str">
            <v>FPL Fibernet</v>
          </cell>
        </row>
        <row r="514">
          <cell r="A514" t="str">
            <v>107100</v>
          </cell>
          <cell r="B514" t="str">
            <v>0312</v>
          </cell>
          <cell r="C514" t="str">
            <v>06080</v>
          </cell>
          <cell r="D514" t="str">
            <v>0FIBER</v>
          </cell>
          <cell r="E514" t="str">
            <v>312000</v>
          </cell>
          <cell r="F514" t="str">
            <v>0803</v>
          </cell>
          <cell r="G514" t="str">
            <v>36000</v>
          </cell>
          <cell r="H514" t="str">
            <v>A</v>
          </cell>
          <cell r="I514" t="str">
            <v>00000041</v>
          </cell>
          <cell r="J514">
            <v>60</v>
          </cell>
          <cell r="K514">
            <v>312</v>
          </cell>
          <cell r="L514">
            <v>6181</v>
          </cell>
          <cell r="M514">
            <v>107</v>
          </cell>
          <cell r="N514">
            <v>10</v>
          </cell>
          <cell r="O514">
            <v>0</v>
          </cell>
          <cell r="P514">
            <v>107.1</v>
          </cell>
          <cell r="Q514" t="str">
            <v>0803</v>
          </cell>
          <cell r="R514" t="str">
            <v>36000</v>
          </cell>
          <cell r="S514" t="str">
            <v>200212</v>
          </cell>
          <cell r="T514" t="str">
            <v>PY42</v>
          </cell>
          <cell r="U514">
            <v>373.84</v>
          </cell>
          <cell r="V514" t="str">
            <v>LDB</v>
          </cell>
          <cell r="W514">
            <v>0</v>
          </cell>
          <cell r="X514" t="str">
            <v>SHR</v>
          </cell>
          <cell r="Y514">
            <v>9</v>
          </cell>
          <cell r="Z514">
            <v>9</v>
          </cell>
          <cell r="AA514" t="str">
            <v>PYP</v>
          </cell>
          <cell r="AB514" t="str">
            <v xml:space="preserve"> 0000026</v>
          </cell>
          <cell r="AC514" t="str">
            <v>PYL</v>
          </cell>
          <cell r="AD514" t="str">
            <v>003054</v>
          </cell>
          <cell r="AE514" t="str">
            <v>EMP</v>
          </cell>
          <cell r="AF514" t="str">
            <v>16244</v>
          </cell>
          <cell r="AG514" t="str">
            <v>JUL</v>
          </cell>
          <cell r="AH514" t="str">
            <v xml:space="preserve"> 000.00</v>
          </cell>
          <cell r="AI514" t="str">
            <v>BCH</v>
          </cell>
          <cell r="AJ514" t="str">
            <v>500</v>
          </cell>
          <cell r="AK514" t="str">
            <v>CLS</v>
          </cell>
          <cell r="AL514" t="str">
            <v>R513</v>
          </cell>
          <cell r="AM514" t="str">
            <v>DTA</v>
          </cell>
          <cell r="AN514" t="str">
            <v xml:space="preserve"> 00000000000.00</v>
          </cell>
          <cell r="AO514" t="str">
            <v>DTH</v>
          </cell>
          <cell r="AP514" t="str">
            <v xml:space="preserve"> 00000000000.00</v>
          </cell>
          <cell r="AV514" t="str">
            <v>000000000</v>
          </cell>
          <cell r="AW514" t="str">
            <v>000</v>
          </cell>
          <cell r="AX514" t="str">
            <v>00</v>
          </cell>
          <cell r="AY514" t="str">
            <v>0</v>
          </cell>
          <cell r="AZ514" t="str">
            <v>FPL Fibernet</v>
          </cell>
        </row>
        <row r="515">
          <cell r="A515" t="str">
            <v>107100</v>
          </cell>
          <cell r="B515" t="str">
            <v>0312</v>
          </cell>
          <cell r="C515" t="str">
            <v>06080</v>
          </cell>
          <cell r="D515" t="str">
            <v>0ELECT</v>
          </cell>
          <cell r="E515" t="str">
            <v>312000</v>
          </cell>
          <cell r="F515" t="str">
            <v>0676</v>
          </cell>
          <cell r="G515" t="str">
            <v>11450</v>
          </cell>
          <cell r="H515" t="str">
            <v>A</v>
          </cell>
          <cell r="I515" t="str">
            <v>00000041</v>
          </cell>
          <cell r="J515">
            <v>65</v>
          </cell>
          <cell r="K515">
            <v>312</v>
          </cell>
          <cell r="L515">
            <v>6182</v>
          </cell>
          <cell r="M515">
            <v>398</v>
          </cell>
          <cell r="N515">
            <v>0</v>
          </cell>
          <cell r="O515">
            <v>1</v>
          </cell>
          <cell r="P515">
            <v>398.00099999999998</v>
          </cell>
          <cell r="Q515" t="str">
            <v>0676</v>
          </cell>
          <cell r="R515" t="str">
            <v>11450</v>
          </cell>
          <cell r="S515" t="str">
            <v>200212</v>
          </cell>
          <cell r="T515" t="str">
            <v>SA01</v>
          </cell>
          <cell r="U515">
            <v>13699.92</v>
          </cell>
          <cell r="V515" t="str">
            <v>LDB</v>
          </cell>
          <cell r="W515">
            <v>0</v>
          </cell>
          <cell r="Y515">
            <v>0</v>
          </cell>
          <cell r="Z515">
            <v>2</v>
          </cell>
          <cell r="AA515" t="str">
            <v>MS#</v>
          </cell>
          <cell r="AB515" t="str">
            <v xml:space="preserve">   998014514</v>
          </cell>
          <cell r="AC515" t="str">
            <v>BCH</v>
          </cell>
          <cell r="AD515" t="str">
            <v>017208</v>
          </cell>
          <cell r="AE515" t="str">
            <v>TML</v>
          </cell>
          <cell r="AF515" t="str">
            <v>12018</v>
          </cell>
          <cell r="AG515" t="str">
            <v>SRL</v>
          </cell>
          <cell r="AH515" t="str">
            <v>0368</v>
          </cell>
          <cell r="AI515" t="str">
            <v>DLV</v>
          </cell>
          <cell r="AJ515" t="str">
            <v>000</v>
          </cell>
          <cell r="AK515" t="str">
            <v>REL</v>
          </cell>
          <cell r="AL515" t="str">
            <v>000</v>
          </cell>
          <cell r="AM515" t="str">
            <v>LN#</v>
          </cell>
          <cell r="AO515" t="str">
            <v>UOI</v>
          </cell>
          <cell r="AP515" t="str">
            <v>EA</v>
          </cell>
          <cell r="AU515" t="str">
            <v>0</v>
          </cell>
          <cell r="AW515" t="str">
            <v>000</v>
          </cell>
          <cell r="AX515" t="str">
            <v>00</v>
          </cell>
          <cell r="AY515" t="str">
            <v>0</v>
          </cell>
          <cell r="AZ515" t="str">
            <v>FPL Fibernet</v>
          </cell>
        </row>
        <row r="516">
          <cell r="A516" t="str">
            <v>107100</v>
          </cell>
          <cell r="B516" t="str">
            <v>0312</v>
          </cell>
          <cell r="C516" t="str">
            <v>06080</v>
          </cell>
          <cell r="D516" t="str">
            <v>0ELECT</v>
          </cell>
          <cell r="E516" t="str">
            <v>312000</v>
          </cell>
          <cell r="F516" t="str">
            <v>0803</v>
          </cell>
          <cell r="G516" t="str">
            <v>36000</v>
          </cell>
          <cell r="H516" t="str">
            <v>A</v>
          </cell>
          <cell r="I516" t="str">
            <v>00000041</v>
          </cell>
          <cell r="J516">
            <v>65</v>
          </cell>
          <cell r="K516">
            <v>312</v>
          </cell>
          <cell r="L516">
            <v>6182</v>
          </cell>
          <cell r="M516">
            <v>107</v>
          </cell>
          <cell r="N516">
            <v>10</v>
          </cell>
          <cell r="O516">
            <v>0</v>
          </cell>
          <cell r="P516">
            <v>107.1</v>
          </cell>
          <cell r="Q516" t="str">
            <v>0803</v>
          </cell>
          <cell r="R516" t="str">
            <v>36000</v>
          </cell>
          <cell r="S516" t="str">
            <v>200212</v>
          </cell>
          <cell r="T516" t="str">
            <v>PY42</v>
          </cell>
          <cell r="U516">
            <v>625</v>
          </cell>
          <cell r="V516" t="str">
            <v>LDB</v>
          </cell>
          <cell r="W516">
            <v>0</v>
          </cell>
          <cell r="X516" t="str">
            <v>SHR</v>
          </cell>
          <cell r="Y516">
            <v>20</v>
          </cell>
          <cell r="Z516">
            <v>20</v>
          </cell>
          <cell r="AA516" t="str">
            <v>PYP</v>
          </cell>
          <cell r="AB516" t="str">
            <v xml:space="preserve"> 0000026</v>
          </cell>
          <cell r="AC516" t="str">
            <v>PYL</v>
          </cell>
          <cell r="AD516" t="str">
            <v>004366</v>
          </cell>
          <cell r="AE516" t="str">
            <v>EMP</v>
          </cell>
          <cell r="AF516" t="str">
            <v>49098</v>
          </cell>
          <cell r="AG516" t="str">
            <v>JUL</v>
          </cell>
          <cell r="AH516" t="str">
            <v xml:space="preserve"> 000.00</v>
          </cell>
          <cell r="AI516" t="str">
            <v>BCH</v>
          </cell>
          <cell r="AJ516" t="str">
            <v>500</v>
          </cell>
          <cell r="AK516" t="str">
            <v>CLS</v>
          </cell>
          <cell r="AL516" t="str">
            <v>R450</v>
          </cell>
          <cell r="AM516" t="str">
            <v>DTA</v>
          </cell>
          <cell r="AN516" t="str">
            <v xml:space="preserve"> 00000000000.00</v>
          </cell>
          <cell r="AO516" t="str">
            <v>DTH</v>
          </cell>
          <cell r="AP516" t="str">
            <v xml:space="preserve"> 00000000000.00</v>
          </cell>
          <cell r="AV516" t="str">
            <v>000000000</v>
          </cell>
          <cell r="AW516" t="str">
            <v>000</v>
          </cell>
          <cell r="AX516" t="str">
            <v>00</v>
          </cell>
          <cell r="AY516" t="str">
            <v>0</v>
          </cell>
          <cell r="AZ516" t="str">
            <v>FPL Fibernet</v>
          </cell>
        </row>
        <row r="517">
          <cell r="A517" t="str">
            <v>107100</v>
          </cell>
          <cell r="B517" t="str">
            <v>0312</v>
          </cell>
          <cell r="C517" t="str">
            <v>06080</v>
          </cell>
          <cell r="D517" t="str">
            <v>0ELECT</v>
          </cell>
          <cell r="E517" t="str">
            <v>312000</v>
          </cell>
          <cell r="F517" t="str">
            <v>0803</v>
          </cell>
          <cell r="G517" t="str">
            <v>36000</v>
          </cell>
          <cell r="H517" t="str">
            <v>A</v>
          </cell>
          <cell r="I517" t="str">
            <v>00000041</v>
          </cell>
          <cell r="J517">
            <v>65</v>
          </cell>
          <cell r="K517">
            <v>312</v>
          </cell>
          <cell r="L517">
            <v>6182</v>
          </cell>
          <cell r="M517">
            <v>107</v>
          </cell>
          <cell r="N517">
            <v>10</v>
          </cell>
          <cell r="O517">
            <v>0</v>
          </cell>
          <cell r="P517">
            <v>107.1</v>
          </cell>
          <cell r="Q517" t="str">
            <v>0803</v>
          </cell>
          <cell r="R517" t="str">
            <v>36000</v>
          </cell>
          <cell r="S517" t="str">
            <v>200212</v>
          </cell>
          <cell r="T517" t="str">
            <v>PY42</v>
          </cell>
          <cell r="U517">
            <v>1031.25</v>
          </cell>
          <cell r="V517" t="str">
            <v>LDB</v>
          </cell>
          <cell r="W517">
            <v>0</v>
          </cell>
          <cell r="X517" t="str">
            <v>SHR</v>
          </cell>
          <cell r="Y517">
            <v>33</v>
          </cell>
          <cell r="Z517">
            <v>33</v>
          </cell>
          <cell r="AA517" t="str">
            <v>PYP</v>
          </cell>
          <cell r="AB517" t="str">
            <v xml:space="preserve"> 0000001</v>
          </cell>
          <cell r="AC517" t="str">
            <v>PYL</v>
          </cell>
          <cell r="AD517" t="str">
            <v>004366</v>
          </cell>
          <cell r="AE517" t="str">
            <v>EMP</v>
          </cell>
          <cell r="AF517" t="str">
            <v>49098</v>
          </cell>
          <cell r="AG517" t="str">
            <v>JUL</v>
          </cell>
          <cell r="AH517" t="str">
            <v xml:space="preserve"> 000.00</v>
          </cell>
          <cell r="AI517" t="str">
            <v>BCH</v>
          </cell>
          <cell r="AJ517" t="str">
            <v>500</v>
          </cell>
          <cell r="AK517" t="str">
            <v>CLS</v>
          </cell>
          <cell r="AL517" t="str">
            <v>R450</v>
          </cell>
          <cell r="AM517" t="str">
            <v>DTA</v>
          </cell>
          <cell r="AN517" t="str">
            <v xml:space="preserve"> 00000000000.00</v>
          </cell>
          <cell r="AO517" t="str">
            <v>DTH</v>
          </cell>
          <cell r="AP517" t="str">
            <v xml:space="preserve"> 00000000000.00</v>
          </cell>
          <cell r="AV517" t="str">
            <v>000000000</v>
          </cell>
          <cell r="AW517" t="str">
            <v>000</v>
          </cell>
          <cell r="AX517" t="str">
            <v>00</v>
          </cell>
          <cell r="AY517" t="str">
            <v>0</v>
          </cell>
          <cell r="AZ517" t="str">
            <v>FPL Fibernet</v>
          </cell>
        </row>
        <row r="518">
          <cell r="A518" t="str">
            <v>107100</v>
          </cell>
          <cell r="B518" t="str">
            <v>0312</v>
          </cell>
          <cell r="C518" t="str">
            <v>06080</v>
          </cell>
          <cell r="D518" t="str">
            <v>0ELECT</v>
          </cell>
          <cell r="E518" t="str">
            <v>312000</v>
          </cell>
          <cell r="F518" t="str">
            <v>0812</v>
          </cell>
          <cell r="G518" t="str">
            <v>51450</v>
          </cell>
          <cell r="H518" t="str">
            <v>A</v>
          </cell>
          <cell r="I518" t="str">
            <v>00000041</v>
          </cell>
          <cell r="J518">
            <v>67</v>
          </cell>
          <cell r="K518">
            <v>312</v>
          </cell>
          <cell r="L518">
            <v>6182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 t="str">
            <v>0812</v>
          </cell>
          <cell r="R518" t="str">
            <v>51450</v>
          </cell>
          <cell r="S518" t="str">
            <v>200212</v>
          </cell>
          <cell r="T518" t="str">
            <v>SA01</v>
          </cell>
          <cell r="U518">
            <v>6268.64</v>
          </cell>
          <cell r="W518">
            <v>0</v>
          </cell>
          <cell r="Y518">
            <v>0</v>
          </cell>
          <cell r="Z518">
            <v>1</v>
          </cell>
          <cell r="AA518" t="str">
            <v>BCH</v>
          </cell>
          <cell r="AB518" t="str">
            <v>450002354</v>
          </cell>
          <cell r="AC518" t="str">
            <v>PO#</v>
          </cell>
          <cell r="AD518" t="str">
            <v>4500021286</v>
          </cell>
          <cell r="AE518" t="str">
            <v>S/R</v>
          </cell>
          <cell r="AF518" t="str">
            <v>NET</v>
          </cell>
          <cell r="AI518" t="str">
            <v>PYN</v>
          </cell>
          <cell r="AJ518" t="str">
            <v>BELLSOUTH TELECOMMUNICATI</v>
          </cell>
          <cell r="AK518" t="str">
            <v>VND</v>
          </cell>
          <cell r="AL518" t="str">
            <v>580436120</v>
          </cell>
          <cell r="AM518" t="str">
            <v>FAC</v>
          </cell>
          <cell r="AN518" t="str">
            <v>000</v>
          </cell>
          <cell r="AQ518" t="str">
            <v>NVD</v>
          </cell>
          <cell r="AR518" t="str">
            <v>2002-12-</v>
          </cell>
          <cell r="AU518" t="str">
            <v>954 C01-0249 249PLUSBELLSOUTH TELECOMMUN5000003667</v>
          </cell>
          <cell r="AV518" t="str">
            <v>WF-BATCH</v>
          </cell>
          <cell r="AW518" t="str">
            <v>000</v>
          </cell>
          <cell r="AX518" t="str">
            <v>00</v>
          </cell>
          <cell r="AY518" t="str">
            <v>0</v>
          </cell>
          <cell r="AZ518" t="str">
            <v>FPL Fibernet</v>
          </cell>
        </row>
        <row r="519">
          <cell r="A519" t="str">
            <v>107100</v>
          </cell>
          <cell r="B519" t="str">
            <v>0312</v>
          </cell>
          <cell r="C519" t="str">
            <v>06080</v>
          </cell>
          <cell r="D519" t="str">
            <v>0FIBER</v>
          </cell>
          <cell r="E519" t="str">
            <v>312000</v>
          </cell>
          <cell r="F519" t="str">
            <v>0803</v>
          </cell>
          <cell r="G519" t="str">
            <v>36000</v>
          </cell>
          <cell r="H519" t="str">
            <v>A</v>
          </cell>
          <cell r="I519" t="str">
            <v>00000041</v>
          </cell>
          <cell r="J519">
            <v>60</v>
          </cell>
          <cell r="K519">
            <v>312</v>
          </cell>
          <cell r="L519">
            <v>6182</v>
          </cell>
          <cell r="M519">
            <v>107</v>
          </cell>
          <cell r="N519">
            <v>10</v>
          </cell>
          <cell r="O519">
            <v>0</v>
          </cell>
          <cell r="P519">
            <v>107.1</v>
          </cell>
          <cell r="Q519" t="str">
            <v>0803</v>
          </cell>
          <cell r="R519" t="str">
            <v>36000</v>
          </cell>
          <cell r="S519" t="str">
            <v>200212</v>
          </cell>
          <cell r="T519" t="str">
            <v>PY42</v>
          </cell>
          <cell r="U519">
            <v>207.69</v>
          </cell>
          <cell r="V519" t="str">
            <v>LDB</v>
          </cell>
          <cell r="W519">
            <v>0</v>
          </cell>
          <cell r="X519" t="str">
            <v>SHR</v>
          </cell>
          <cell r="Y519">
            <v>5</v>
          </cell>
          <cell r="Z519">
            <v>5</v>
          </cell>
          <cell r="AA519" t="str">
            <v>PYP</v>
          </cell>
          <cell r="AB519" t="str">
            <v xml:space="preserve"> 0000001</v>
          </cell>
          <cell r="AC519" t="str">
            <v>PYL</v>
          </cell>
          <cell r="AD519" t="str">
            <v>003054</v>
          </cell>
          <cell r="AE519" t="str">
            <v>EMP</v>
          </cell>
          <cell r="AF519" t="str">
            <v>16244</v>
          </cell>
          <cell r="AG519" t="str">
            <v>JUL</v>
          </cell>
          <cell r="AH519" t="str">
            <v xml:space="preserve"> 000.00</v>
          </cell>
          <cell r="AI519" t="str">
            <v>BCH</v>
          </cell>
          <cell r="AJ519" t="str">
            <v>500</v>
          </cell>
          <cell r="AK519" t="str">
            <v>CLS</v>
          </cell>
          <cell r="AL519" t="str">
            <v>R513</v>
          </cell>
          <cell r="AM519" t="str">
            <v>DTA</v>
          </cell>
          <cell r="AN519" t="str">
            <v xml:space="preserve"> 00000000000.00</v>
          </cell>
          <cell r="AO519" t="str">
            <v>DTH</v>
          </cell>
          <cell r="AP519" t="str">
            <v xml:space="preserve"> 00000000000.00</v>
          </cell>
          <cell r="AV519" t="str">
            <v>000000000</v>
          </cell>
          <cell r="AW519" t="str">
            <v>000</v>
          </cell>
          <cell r="AX519" t="str">
            <v>00</v>
          </cell>
          <cell r="AY519" t="str">
            <v>0</v>
          </cell>
          <cell r="AZ519" t="str">
            <v>FPL Fibernet</v>
          </cell>
        </row>
        <row r="520">
          <cell r="A520" t="str">
            <v>107100</v>
          </cell>
          <cell r="B520" t="str">
            <v>0312</v>
          </cell>
          <cell r="C520" t="str">
            <v>06080</v>
          </cell>
          <cell r="D520" t="str">
            <v>0FIBER</v>
          </cell>
          <cell r="E520" t="str">
            <v>312000</v>
          </cell>
          <cell r="F520" t="str">
            <v>0803</v>
          </cell>
          <cell r="G520" t="str">
            <v>36000</v>
          </cell>
          <cell r="H520" t="str">
            <v>A</v>
          </cell>
          <cell r="I520" t="str">
            <v>00000041</v>
          </cell>
          <cell r="J520">
            <v>60</v>
          </cell>
          <cell r="K520">
            <v>312</v>
          </cell>
          <cell r="L520">
            <v>6182</v>
          </cell>
          <cell r="M520">
            <v>107</v>
          </cell>
          <cell r="N520">
            <v>10</v>
          </cell>
          <cell r="O520">
            <v>0</v>
          </cell>
          <cell r="P520">
            <v>107.1</v>
          </cell>
          <cell r="Q520" t="str">
            <v>0803</v>
          </cell>
          <cell r="R520" t="str">
            <v>36000</v>
          </cell>
          <cell r="S520" t="str">
            <v>200212</v>
          </cell>
          <cell r="T520" t="str">
            <v>PY42</v>
          </cell>
          <cell r="U520">
            <v>221.13</v>
          </cell>
          <cell r="V520" t="str">
            <v>LDB</v>
          </cell>
          <cell r="W520">
            <v>0</v>
          </cell>
          <cell r="X520" t="str">
            <v>SHR</v>
          </cell>
          <cell r="Y520">
            <v>10</v>
          </cell>
          <cell r="Z520">
            <v>10</v>
          </cell>
          <cell r="AA520" t="str">
            <v>PYP</v>
          </cell>
          <cell r="AB520" t="str">
            <v xml:space="preserve"> 0000025</v>
          </cell>
          <cell r="AC520" t="str">
            <v>PYL</v>
          </cell>
          <cell r="AD520" t="str">
            <v>004340</v>
          </cell>
          <cell r="AE520" t="str">
            <v>EMP</v>
          </cell>
          <cell r="AF520" t="str">
            <v>96483</v>
          </cell>
          <cell r="AG520" t="str">
            <v>JUL</v>
          </cell>
          <cell r="AH520" t="str">
            <v xml:space="preserve"> 000.00</v>
          </cell>
          <cell r="AI520" t="str">
            <v>BCH</v>
          </cell>
          <cell r="AJ520" t="str">
            <v>500</v>
          </cell>
          <cell r="AK520" t="str">
            <v>CLS</v>
          </cell>
          <cell r="AL520" t="str">
            <v>R453</v>
          </cell>
          <cell r="AM520" t="str">
            <v>DTA</v>
          </cell>
          <cell r="AN520" t="str">
            <v xml:space="preserve"> 00000000000.00</v>
          </cell>
          <cell r="AO520" t="str">
            <v>DTH</v>
          </cell>
          <cell r="AP520" t="str">
            <v xml:space="preserve"> 00000000000.00</v>
          </cell>
          <cell r="AV520" t="str">
            <v>000000000</v>
          </cell>
          <cell r="AW520" t="str">
            <v>000</v>
          </cell>
          <cell r="AX520" t="str">
            <v>00</v>
          </cell>
          <cell r="AY520" t="str">
            <v>0</v>
          </cell>
          <cell r="AZ520" t="str">
            <v>FPL Fibernet</v>
          </cell>
        </row>
        <row r="521">
          <cell r="A521" t="str">
            <v>107100</v>
          </cell>
          <cell r="B521" t="str">
            <v>0312</v>
          </cell>
          <cell r="C521" t="str">
            <v>06075</v>
          </cell>
          <cell r="D521" t="str">
            <v>0FIBER</v>
          </cell>
          <cell r="E521" t="str">
            <v>312000</v>
          </cell>
          <cell r="F521" t="str">
            <v>0790</v>
          </cell>
          <cell r="G521" t="str">
            <v>65000</v>
          </cell>
          <cell r="H521" t="str">
            <v>A</v>
          </cell>
          <cell r="I521" t="str">
            <v>00000041</v>
          </cell>
          <cell r="J521">
            <v>63</v>
          </cell>
          <cell r="K521">
            <v>312</v>
          </cell>
          <cell r="L521">
            <v>6183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 t="str">
            <v>0790</v>
          </cell>
          <cell r="R521" t="str">
            <v>65000</v>
          </cell>
          <cell r="S521" t="str">
            <v>200212</v>
          </cell>
          <cell r="T521" t="str">
            <v>CA01</v>
          </cell>
          <cell r="U521">
            <v>171289</v>
          </cell>
          <cell r="V521" t="str">
            <v>LDB</v>
          </cell>
          <cell r="W521">
            <v>0</v>
          </cell>
          <cell r="Y521">
            <v>0</v>
          </cell>
          <cell r="Z521">
            <v>0</v>
          </cell>
          <cell r="AA521" t="str">
            <v>BCH</v>
          </cell>
          <cell r="AB521" t="str">
            <v>0044</v>
          </cell>
          <cell r="AC521" t="str">
            <v>WKS</v>
          </cell>
          <cell r="AE521" t="str">
            <v>JV#</v>
          </cell>
          <cell r="AF521" t="str">
            <v>1232</v>
          </cell>
          <cell r="AG521" t="str">
            <v>FRN</v>
          </cell>
          <cell r="AH521" t="str">
            <v>6183</v>
          </cell>
          <cell r="AI521" t="str">
            <v>RP#</v>
          </cell>
          <cell r="AJ521" t="str">
            <v>000</v>
          </cell>
          <cell r="AK521" t="str">
            <v>CTL</v>
          </cell>
          <cell r="AM521" t="str">
            <v>RF#</v>
          </cell>
          <cell r="AU521" t="str">
            <v>ACCRUAL OF DEC 02 CAPITAL</v>
          </cell>
          <cell r="AZ521" t="str">
            <v>FPL Fibernet</v>
          </cell>
        </row>
        <row r="522">
          <cell r="A522" t="str">
            <v>107100</v>
          </cell>
          <cell r="B522" t="str">
            <v>0312</v>
          </cell>
          <cell r="C522" t="str">
            <v>06075</v>
          </cell>
          <cell r="D522" t="str">
            <v>0FIBER</v>
          </cell>
          <cell r="E522" t="str">
            <v>312000</v>
          </cell>
          <cell r="F522" t="str">
            <v>0790</v>
          </cell>
          <cell r="G522" t="str">
            <v>65000</v>
          </cell>
          <cell r="H522" t="str">
            <v>A</v>
          </cell>
          <cell r="I522" t="str">
            <v>00000041</v>
          </cell>
          <cell r="J522">
            <v>63</v>
          </cell>
          <cell r="K522">
            <v>312</v>
          </cell>
          <cell r="L522">
            <v>6183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0790</v>
          </cell>
          <cell r="R522" t="str">
            <v>65000</v>
          </cell>
          <cell r="S522" t="str">
            <v>200212</v>
          </cell>
          <cell r="T522" t="str">
            <v>CA01</v>
          </cell>
          <cell r="U522">
            <v>197233</v>
          </cell>
          <cell r="V522" t="str">
            <v>LDB</v>
          </cell>
          <cell r="W522">
            <v>0</v>
          </cell>
          <cell r="Y522">
            <v>0</v>
          </cell>
          <cell r="Z522">
            <v>0</v>
          </cell>
          <cell r="AA522" t="str">
            <v>BCH</v>
          </cell>
          <cell r="AB522" t="str">
            <v>0014</v>
          </cell>
          <cell r="AC522" t="str">
            <v>WKS</v>
          </cell>
          <cell r="AE522" t="str">
            <v>JV#</v>
          </cell>
          <cell r="AF522" t="str">
            <v>1232</v>
          </cell>
          <cell r="AG522" t="str">
            <v>FRN</v>
          </cell>
          <cell r="AH522" t="str">
            <v>6183</v>
          </cell>
          <cell r="AI522" t="str">
            <v>RP#</v>
          </cell>
          <cell r="AJ522" t="str">
            <v>000</v>
          </cell>
          <cell r="AK522" t="str">
            <v>CTL</v>
          </cell>
          <cell r="AM522" t="str">
            <v>RF#</v>
          </cell>
          <cell r="AU522" t="str">
            <v>ACCRUAL OF DEC 02 CAPITAL</v>
          </cell>
          <cell r="AZ522" t="str">
            <v>FPL Fibernet</v>
          </cell>
        </row>
        <row r="523">
          <cell r="A523" t="str">
            <v>107100</v>
          </cell>
          <cell r="B523" t="str">
            <v>0312</v>
          </cell>
          <cell r="C523" t="str">
            <v>06075</v>
          </cell>
          <cell r="D523" t="str">
            <v>0FIBER</v>
          </cell>
          <cell r="E523" t="str">
            <v>312000</v>
          </cell>
          <cell r="F523" t="str">
            <v>0790</v>
          </cell>
          <cell r="G523" t="str">
            <v>65000</v>
          </cell>
          <cell r="H523" t="str">
            <v>A</v>
          </cell>
          <cell r="I523" t="str">
            <v>00000041</v>
          </cell>
          <cell r="J523">
            <v>63</v>
          </cell>
          <cell r="K523">
            <v>312</v>
          </cell>
          <cell r="L523">
            <v>6183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 t="str">
            <v>0790</v>
          </cell>
          <cell r="R523" t="str">
            <v>65000</v>
          </cell>
          <cell r="S523" t="str">
            <v>200212</v>
          </cell>
          <cell r="T523" t="str">
            <v>CA01</v>
          </cell>
          <cell r="U523">
            <v>-197233</v>
          </cell>
          <cell r="V523" t="str">
            <v>LDB</v>
          </cell>
          <cell r="W523">
            <v>0</v>
          </cell>
          <cell r="Y523">
            <v>0</v>
          </cell>
          <cell r="Z523">
            <v>0</v>
          </cell>
          <cell r="AA523" t="str">
            <v>BCH</v>
          </cell>
          <cell r="AB523" t="str">
            <v>0047</v>
          </cell>
          <cell r="AC523" t="str">
            <v>WKS</v>
          </cell>
          <cell r="AE523" t="str">
            <v>JV#</v>
          </cell>
          <cell r="AF523" t="str">
            <v>1232</v>
          </cell>
          <cell r="AG523" t="str">
            <v>FRN</v>
          </cell>
          <cell r="AH523" t="str">
            <v>6183</v>
          </cell>
          <cell r="AI523" t="str">
            <v>RP#</v>
          </cell>
          <cell r="AJ523" t="str">
            <v>000</v>
          </cell>
          <cell r="AK523" t="str">
            <v>CTL</v>
          </cell>
          <cell r="AM523" t="str">
            <v>RF#</v>
          </cell>
          <cell r="AU523" t="str">
            <v>ACCR REVERSAL OF DEC 02</v>
          </cell>
          <cell r="AZ523" t="str">
            <v>FPL Fibernet</v>
          </cell>
        </row>
        <row r="524">
          <cell r="A524" t="str">
            <v>107100</v>
          </cell>
          <cell r="B524" t="str">
            <v>0385</v>
          </cell>
          <cell r="C524" t="str">
            <v>06075</v>
          </cell>
          <cell r="D524" t="str">
            <v>0FIBER</v>
          </cell>
          <cell r="E524" t="str">
            <v>385000</v>
          </cell>
          <cell r="F524" t="str">
            <v>0662</v>
          </cell>
          <cell r="G524" t="str">
            <v>65000</v>
          </cell>
          <cell r="H524" t="str">
            <v>A</v>
          </cell>
          <cell r="I524" t="str">
            <v>00000041</v>
          </cell>
          <cell r="J524">
            <v>63</v>
          </cell>
          <cell r="K524">
            <v>385</v>
          </cell>
          <cell r="L524">
            <v>6183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 t="str">
            <v>0662</v>
          </cell>
          <cell r="R524" t="str">
            <v>65000</v>
          </cell>
          <cell r="S524" t="str">
            <v>200212</v>
          </cell>
          <cell r="T524" t="str">
            <v>CA01</v>
          </cell>
          <cell r="U524">
            <v>17524.14</v>
          </cell>
          <cell r="V524" t="str">
            <v>LDB</v>
          </cell>
          <cell r="W524">
            <v>0</v>
          </cell>
          <cell r="Y524">
            <v>0</v>
          </cell>
          <cell r="Z524">
            <v>0</v>
          </cell>
          <cell r="AA524" t="str">
            <v>BCH</v>
          </cell>
          <cell r="AB524" t="str">
            <v>0029</v>
          </cell>
          <cell r="AC524" t="str">
            <v>WKS</v>
          </cell>
          <cell r="AE524" t="str">
            <v>JV#</v>
          </cell>
          <cell r="AF524" t="str">
            <v>1232</v>
          </cell>
          <cell r="AG524" t="str">
            <v>FRN</v>
          </cell>
          <cell r="AH524" t="str">
            <v>6183</v>
          </cell>
          <cell r="AI524" t="str">
            <v>RP#</v>
          </cell>
          <cell r="AJ524" t="str">
            <v>000</v>
          </cell>
          <cell r="AK524" t="str">
            <v>CTL</v>
          </cell>
          <cell r="AM524" t="str">
            <v>RF#</v>
          </cell>
          <cell r="AU524" t="str">
            <v>ACCR WD COMM UNPAID INV</v>
          </cell>
          <cell r="AZ524" t="str">
            <v>FPL Fibernet</v>
          </cell>
        </row>
        <row r="525">
          <cell r="A525" t="str">
            <v>107100</v>
          </cell>
          <cell r="B525" t="str">
            <v>0385</v>
          </cell>
          <cell r="C525" t="str">
            <v>06075</v>
          </cell>
          <cell r="D525" t="str">
            <v>0FIBER</v>
          </cell>
          <cell r="E525" t="str">
            <v>385000</v>
          </cell>
          <cell r="F525" t="str">
            <v>0662</v>
          </cell>
          <cell r="G525" t="str">
            <v>65000</v>
          </cell>
          <cell r="H525" t="str">
            <v>A</v>
          </cell>
          <cell r="I525" t="str">
            <v>00000041</v>
          </cell>
          <cell r="J525">
            <v>63</v>
          </cell>
          <cell r="K525">
            <v>385</v>
          </cell>
          <cell r="L525">
            <v>6183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 t="str">
            <v>0662</v>
          </cell>
          <cell r="R525" t="str">
            <v>65000</v>
          </cell>
          <cell r="S525" t="str">
            <v>200212</v>
          </cell>
          <cell r="T525" t="str">
            <v>CA01</v>
          </cell>
          <cell r="U525">
            <v>17524.14</v>
          </cell>
          <cell r="V525" t="str">
            <v>LDB</v>
          </cell>
          <cell r="W525">
            <v>0</v>
          </cell>
          <cell r="Y525">
            <v>0</v>
          </cell>
          <cell r="Z525">
            <v>0</v>
          </cell>
          <cell r="AA525" t="str">
            <v>BCH</v>
          </cell>
          <cell r="AB525" t="str">
            <v>0033</v>
          </cell>
          <cell r="AC525" t="str">
            <v>WKS</v>
          </cell>
          <cell r="AE525" t="str">
            <v>JV#</v>
          </cell>
          <cell r="AF525" t="str">
            <v>1232</v>
          </cell>
          <cell r="AG525" t="str">
            <v>FRN</v>
          </cell>
          <cell r="AH525" t="str">
            <v>6183</v>
          </cell>
          <cell r="AI525" t="str">
            <v>RP#</v>
          </cell>
          <cell r="AJ525" t="str">
            <v>000</v>
          </cell>
          <cell r="AK525" t="str">
            <v>CTL</v>
          </cell>
          <cell r="AM525" t="str">
            <v>RF#</v>
          </cell>
          <cell r="AU525" t="str">
            <v>ACCR WD COMM UNPAID INV</v>
          </cell>
          <cell r="AZ525" t="str">
            <v>FPL Fibernet</v>
          </cell>
        </row>
        <row r="526">
          <cell r="A526" t="str">
            <v>107100</v>
          </cell>
          <cell r="B526" t="str">
            <v>0385</v>
          </cell>
          <cell r="C526" t="str">
            <v>06075</v>
          </cell>
          <cell r="D526" t="str">
            <v>0FIBER</v>
          </cell>
          <cell r="E526" t="str">
            <v>385000</v>
          </cell>
          <cell r="F526" t="str">
            <v>0662</v>
          </cell>
          <cell r="G526" t="str">
            <v>65000</v>
          </cell>
          <cell r="H526" t="str">
            <v>A</v>
          </cell>
          <cell r="I526" t="str">
            <v>00000041</v>
          </cell>
          <cell r="J526">
            <v>63</v>
          </cell>
          <cell r="K526">
            <v>385</v>
          </cell>
          <cell r="L526">
            <v>6183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0662</v>
          </cell>
          <cell r="R526" t="str">
            <v>65000</v>
          </cell>
          <cell r="S526" t="str">
            <v>200212</v>
          </cell>
          <cell r="T526" t="str">
            <v>CA01</v>
          </cell>
          <cell r="U526">
            <v>-17524.14</v>
          </cell>
          <cell r="V526" t="str">
            <v>LDB</v>
          </cell>
          <cell r="W526">
            <v>0</v>
          </cell>
          <cell r="Y526">
            <v>0</v>
          </cell>
          <cell r="Z526">
            <v>0</v>
          </cell>
          <cell r="AA526" t="str">
            <v>BCH</v>
          </cell>
          <cell r="AB526" t="str">
            <v>0034</v>
          </cell>
          <cell r="AC526" t="str">
            <v>WKS</v>
          </cell>
          <cell r="AE526" t="str">
            <v>JV#</v>
          </cell>
          <cell r="AF526" t="str">
            <v>1232</v>
          </cell>
          <cell r="AG526" t="str">
            <v>FRN</v>
          </cell>
          <cell r="AH526" t="str">
            <v>6183</v>
          </cell>
          <cell r="AI526" t="str">
            <v>RP#</v>
          </cell>
          <cell r="AJ526" t="str">
            <v>000</v>
          </cell>
          <cell r="AK526" t="str">
            <v>CTL</v>
          </cell>
          <cell r="AM526" t="str">
            <v>RF#</v>
          </cell>
          <cell r="AU526" t="str">
            <v>ACCR WD COMM UNPAID INV</v>
          </cell>
          <cell r="AZ526" t="str">
            <v>FPL Fibernet</v>
          </cell>
        </row>
        <row r="527">
          <cell r="A527" t="str">
            <v>107100</v>
          </cell>
          <cell r="B527" t="str">
            <v>0312</v>
          </cell>
          <cell r="C527" t="str">
            <v>06080</v>
          </cell>
          <cell r="D527" t="str">
            <v>0ELECT</v>
          </cell>
          <cell r="E527" t="str">
            <v>312000</v>
          </cell>
          <cell r="F527" t="str">
            <v>0676</v>
          </cell>
          <cell r="G527" t="str">
            <v>11450</v>
          </cell>
          <cell r="H527" t="str">
            <v>A</v>
          </cell>
          <cell r="I527" t="str">
            <v>00000041</v>
          </cell>
          <cell r="J527">
            <v>65</v>
          </cell>
          <cell r="K527">
            <v>312</v>
          </cell>
          <cell r="L527">
            <v>6184</v>
          </cell>
          <cell r="M527">
            <v>398</v>
          </cell>
          <cell r="N527">
            <v>0</v>
          </cell>
          <cell r="O527">
            <v>1</v>
          </cell>
          <cell r="P527">
            <v>398.00099999999998</v>
          </cell>
          <cell r="Q527" t="str">
            <v>0676</v>
          </cell>
          <cell r="R527" t="str">
            <v>11450</v>
          </cell>
          <cell r="S527" t="str">
            <v>200212</v>
          </cell>
          <cell r="T527" t="str">
            <v>SA01</v>
          </cell>
          <cell r="U527">
            <v>2</v>
          </cell>
          <cell r="V527" t="str">
            <v>LDB</v>
          </cell>
          <cell r="W527">
            <v>0</v>
          </cell>
          <cell r="Y527">
            <v>0</v>
          </cell>
          <cell r="Z527">
            <v>2</v>
          </cell>
          <cell r="AA527" t="str">
            <v>MS#</v>
          </cell>
          <cell r="AB527" t="str">
            <v xml:space="preserve">   998001569</v>
          </cell>
          <cell r="AC527" t="str">
            <v>BCH</v>
          </cell>
          <cell r="AD527" t="str">
            <v>012360</v>
          </cell>
          <cell r="AE527" t="str">
            <v>TML</v>
          </cell>
          <cell r="AF527" t="str">
            <v>12026</v>
          </cell>
          <cell r="AG527" t="str">
            <v>SRL</v>
          </cell>
          <cell r="AH527" t="str">
            <v>0368</v>
          </cell>
          <cell r="AI527" t="str">
            <v>DLV</v>
          </cell>
          <cell r="AJ527" t="str">
            <v>000</v>
          </cell>
          <cell r="AK527" t="str">
            <v>REL</v>
          </cell>
          <cell r="AL527" t="str">
            <v>000</v>
          </cell>
          <cell r="AM527" t="str">
            <v>LN#</v>
          </cell>
          <cell r="AO527" t="str">
            <v>UOI</v>
          </cell>
          <cell r="AP527" t="str">
            <v>EA</v>
          </cell>
          <cell r="AU527" t="str">
            <v>0</v>
          </cell>
          <cell r="AW527" t="str">
            <v>000</v>
          </cell>
          <cell r="AX527" t="str">
            <v>00</v>
          </cell>
          <cell r="AY527" t="str">
            <v>0</v>
          </cell>
          <cell r="AZ527" t="str">
            <v>FPL Fibernet</v>
          </cell>
        </row>
        <row r="528">
          <cell r="A528" t="str">
            <v>107100</v>
          </cell>
          <cell r="B528" t="str">
            <v>0312</v>
          </cell>
          <cell r="C528" t="str">
            <v>06080</v>
          </cell>
          <cell r="D528" t="str">
            <v>0ELECT</v>
          </cell>
          <cell r="E528" t="str">
            <v>312000</v>
          </cell>
          <cell r="F528" t="str">
            <v>0676</v>
          </cell>
          <cell r="G528" t="str">
            <v>11450</v>
          </cell>
          <cell r="H528" t="str">
            <v>A</v>
          </cell>
          <cell r="I528" t="str">
            <v>00000041</v>
          </cell>
          <cell r="J528">
            <v>65</v>
          </cell>
          <cell r="K528">
            <v>312</v>
          </cell>
          <cell r="L528">
            <v>6184</v>
          </cell>
          <cell r="M528">
            <v>398</v>
          </cell>
          <cell r="N528">
            <v>0</v>
          </cell>
          <cell r="O528">
            <v>1</v>
          </cell>
          <cell r="P528">
            <v>398.00099999999998</v>
          </cell>
          <cell r="Q528" t="str">
            <v>0676</v>
          </cell>
          <cell r="R528" t="str">
            <v>11450</v>
          </cell>
          <cell r="S528" t="str">
            <v>200212</v>
          </cell>
          <cell r="T528" t="str">
            <v>SA01</v>
          </cell>
          <cell r="U528">
            <v>2</v>
          </cell>
          <cell r="V528" t="str">
            <v>LDB</v>
          </cell>
          <cell r="W528">
            <v>0</v>
          </cell>
          <cell r="Y528">
            <v>0</v>
          </cell>
          <cell r="Z528">
            <v>2</v>
          </cell>
          <cell r="AA528" t="str">
            <v>MS#</v>
          </cell>
          <cell r="AB528" t="str">
            <v xml:space="preserve">   998001732</v>
          </cell>
          <cell r="AC528" t="str">
            <v>BCH</v>
          </cell>
          <cell r="AD528" t="str">
            <v>012360</v>
          </cell>
          <cell r="AE528" t="str">
            <v>TML</v>
          </cell>
          <cell r="AF528" t="str">
            <v>12026</v>
          </cell>
          <cell r="AG528" t="str">
            <v>SRL</v>
          </cell>
          <cell r="AH528" t="str">
            <v>0368</v>
          </cell>
          <cell r="AI528" t="str">
            <v>DLV</v>
          </cell>
          <cell r="AJ528" t="str">
            <v>000</v>
          </cell>
          <cell r="AK528" t="str">
            <v>REL</v>
          </cell>
          <cell r="AL528" t="str">
            <v>000</v>
          </cell>
          <cell r="AM528" t="str">
            <v>LN#</v>
          </cell>
          <cell r="AO528" t="str">
            <v>UOI</v>
          </cell>
          <cell r="AP528" t="str">
            <v>EA</v>
          </cell>
          <cell r="AU528" t="str">
            <v>0</v>
          </cell>
          <cell r="AW528" t="str">
            <v>000</v>
          </cell>
          <cell r="AX528" t="str">
            <v>00</v>
          </cell>
          <cell r="AY528" t="str">
            <v>0</v>
          </cell>
          <cell r="AZ528" t="str">
            <v>FPL Fibernet</v>
          </cell>
        </row>
        <row r="529">
          <cell r="A529" t="str">
            <v>107100</v>
          </cell>
          <cell r="B529" t="str">
            <v>0312</v>
          </cell>
          <cell r="C529" t="str">
            <v>06080</v>
          </cell>
          <cell r="D529" t="str">
            <v>0ELECT</v>
          </cell>
          <cell r="E529" t="str">
            <v>312000</v>
          </cell>
          <cell r="F529" t="str">
            <v>0676</v>
          </cell>
          <cell r="G529" t="str">
            <v>11450</v>
          </cell>
          <cell r="H529" t="str">
            <v>A</v>
          </cell>
          <cell r="I529" t="str">
            <v>00000041</v>
          </cell>
          <cell r="J529">
            <v>65</v>
          </cell>
          <cell r="K529">
            <v>312</v>
          </cell>
          <cell r="L529">
            <v>6184</v>
          </cell>
          <cell r="M529">
            <v>398</v>
          </cell>
          <cell r="N529">
            <v>0</v>
          </cell>
          <cell r="O529">
            <v>1</v>
          </cell>
          <cell r="P529">
            <v>398.00099999999998</v>
          </cell>
          <cell r="Q529" t="str">
            <v>0676</v>
          </cell>
          <cell r="R529" t="str">
            <v>11450</v>
          </cell>
          <cell r="S529" t="str">
            <v>200212</v>
          </cell>
          <cell r="T529" t="str">
            <v>SA01</v>
          </cell>
          <cell r="U529">
            <v>2.88</v>
          </cell>
          <cell r="V529" t="str">
            <v>LDB</v>
          </cell>
          <cell r="W529">
            <v>0</v>
          </cell>
          <cell r="Y529">
            <v>0</v>
          </cell>
          <cell r="Z529">
            <v>1</v>
          </cell>
          <cell r="AA529" t="str">
            <v>MS#</v>
          </cell>
          <cell r="AB529" t="str">
            <v xml:space="preserve">   998014606</v>
          </cell>
          <cell r="AC529" t="str">
            <v>BCH</v>
          </cell>
          <cell r="AD529" t="str">
            <v>012364</v>
          </cell>
          <cell r="AE529" t="str">
            <v>TML</v>
          </cell>
          <cell r="AF529" t="str">
            <v>12026</v>
          </cell>
          <cell r="AG529" t="str">
            <v>SRL</v>
          </cell>
          <cell r="AH529" t="str">
            <v>0350</v>
          </cell>
          <cell r="AI529" t="str">
            <v>DLV</v>
          </cell>
          <cell r="AJ529" t="str">
            <v>000</v>
          </cell>
          <cell r="AK529" t="str">
            <v>REL</v>
          </cell>
          <cell r="AL529" t="str">
            <v>000</v>
          </cell>
          <cell r="AM529" t="str">
            <v>LN#</v>
          </cell>
          <cell r="AO529" t="str">
            <v>UOI</v>
          </cell>
          <cell r="AP529" t="str">
            <v>EA</v>
          </cell>
          <cell r="AU529" t="str">
            <v>0</v>
          </cell>
          <cell r="AW529" t="str">
            <v>000</v>
          </cell>
          <cell r="AX529" t="str">
            <v>00</v>
          </cell>
          <cell r="AY529" t="str">
            <v>0</v>
          </cell>
          <cell r="AZ529" t="str">
            <v>FPL Fibernet</v>
          </cell>
        </row>
        <row r="530">
          <cell r="A530" t="str">
            <v>107100</v>
          </cell>
          <cell r="B530" t="str">
            <v>0312</v>
          </cell>
          <cell r="C530" t="str">
            <v>06080</v>
          </cell>
          <cell r="D530" t="str">
            <v>0ELECT</v>
          </cell>
          <cell r="E530" t="str">
            <v>312000</v>
          </cell>
          <cell r="F530" t="str">
            <v>0676</v>
          </cell>
          <cell r="G530" t="str">
            <v>11450</v>
          </cell>
          <cell r="H530" t="str">
            <v>A</v>
          </cell>
          <cell r="I530" t="str">
            <v>00000041</v>
          </cell>
          <cell r="J530">
            <v>65</v>
          </cell>
          <cell r="K530">
            <v>312</v>
          </cell>
          <cell r="L530">
            <v>6184</v>
          </cell>
          <cell r="M530">
            <v>398</v>
          </cell>
          <cell r="N530">
            <v>0</v>
          </cell>
          <cell r="O530">
            <v>1</v>
          </cell>
          <cell r="P530">
            <v>398.00099999999998</v>
          </cell>
          <cell r="Q530" t="str">
            <v>0676</v>
          </cell>
          <cell r="R530" t="str">
            <v>11450</v>
          </cell>
          <cell r="S530" t="str">
            <v>200212</v>
          </cell>
          <cell r="T530" t="str">
            <v>SA01</v>
          </cell>
          <cell r="U530">
            <v>4.08</v>
          </cell>
          <cell r="V530" t="str">
            <v>LDB</v>
          </cell>
          <cell r="W530">
            <v>0</v>
          </cell>
          <cell r="Y530">
            <v>0</v>
          </cell>
          <cell r="Z530">
            <v>2</v>
          </cell>
          <cell r="AA530" t="str">
            <v>MS#</v>
          </cell>
          <cell r="AB530" t="str">
            <v xml:space="preserve">   998014607</v>
          </cell>
          <cell r="AC530" t="str">
            <v>BCH</v>
          </cell>
          <cell r="AD530" t="str">
            <v>012364</v>
          </cell>
          <cell r="AE530" t="str">
            <v>TML</v>
          </cell>
          <cell r="AF530" t="str">
            <v>12026</v>
          </cell>
          <cell r="AG530" t="str">
            <v>SRL</v>
          </cell>
          <cell r="AH530" t="str">
            <v>0350</v>
          </cell>
          <cell r="AI530" t="str">
            <v>DLV</v>
          </cell>
          <cell r="AJ530" t="str">
            <v>000</v>
          </cell>
          <cell r="AK530" t="str">
            <v>REL</v>
          </cell>
          <cell r="AL530" t="str">
            <v>000</v>
          </cell>
          <cell r="AM530" t="str">
            <v>LN#</v>
          </cell>
          <cell r="AO530" t="str">
            <v>UOI</v>
          </cell>
          <cell r="AP530" t="str">
            <v>EA</v>
          </cell>
          <cell r="AU530" t="str">
            <v>0</v>
          </cell>
          <cell r="AW530" t="str">
            <v>000</v>
          </cell>
          <cell r="AX530" t="str">
            <v>00</v>
          </cell>
          <cell r="AY530" t="str">
            <v>0</v>
          </cell>
          <cell r="AZ530" t="str">
            <v>FPL Fibernet</v>
          </cell>
        </row>
        <row r="531">
          <cell r="A531" t="str">
            <v>107100</v>
          </cell>
          <cell r="B531" t="str">
            <v>0312</v>
          </cell>
          <cell r="C531" t="str">
            <v>06080</v>
          </cell>
          <cell r="D531" t="str">
            <v>0ELECT</v>
          </cell>
          <cell r="E531" t="str">
            <v>312000</v>
          </cell>
          <cell r="F531" t="str">
            <v>0676</v>
          </cell>
          <cell r="G531" t="str">
            <v>11450</v>
          </cell>
          <cell r="H531" t="str">
            <v>A</v>
          </cell>
          <cell r="I531" t="str">
            <v>00000041</v>
          </cell>
          <cell r="J531">
            <v>65</v>
          </cell>
          <cell r="K531">
            <v>312</v>
          </cell>
          <cell r="L531">
            <v>6184</v>
          </cell>
          <cell r="M531">
            <v>398</v>
          </cell>
          <cell r="N531">
            <v>0</v>
          </cell>
          <cell r="O531">
            <v>1</v>
          </cell>
          <cell r="P531">
            <v>398.00099999999998</v>
          </cell>
          <cell r="Q531" t="str">
            <v>0676</v>
          </cell>
          <cell r="R531" t="str">
            <v>11450</v>
          </cell>
          <cell r="S531" t="str">
            <v>200212</v>
          </cell>
          <cell r="T531" t="str">
            <v>SA01</v>
          </cell>
          <cell r="U531">
            <v>9.52</v>
          </cell>
          <cell r="V531" t="str">
            <v>LDB</v>
          </cell>
          <cell r="W531">
            <v>0</v>
          </cell>
          <cell r="Y531">
            <v>0</v>
          </cell>
          <cell r="Z531">
            <v>2</v>
          </cell>
          <cell r="AA531" t="str">
            <v>MS#</v>
          </cell>
          <cell r="AB531" t="str">
            <v xml:space="preserve">   998014114</v>
          </cell>
          <cell r="AC531" t="str">
            <v>BCH</v>
          </cell>
          <cell r="AD531" t="str">
            <v>012361</v>
          </cell>
          <cell r="AE531" t="str">
            <v>TML</v>
          </cell>
          <cell r="AF531" t="str">
            <v>12026</v>
          </cell>
          <cell r="AG531" t="str">
            <v>SRL</v>
          </cell>
          <cell r="AH531" t="str">
            <v>0350</v>
          </cell>
          <cell r="AI531" t="str">
            <v>DLV</v>
          </cell>
          <cell r="AJ531" t="str">
            <v>000</v>
          </cell>
          <cell r="AK531" t="str">
            <v>REL</v>
          </cell>
          <cell r="AL531" t="str">
            <v>000</v>
          </cell>
          <cell r="AM531" t="str">
            <v>LN#</v>
          </cell>
          <cell r="AO531" t="str">
            <v>UOI</v>
          </cell>
          <cell r="AP531" t="str">
            <v>EA</v>
          </cell>
          <cell r="AU531" t="str">
            <v>0</v>
          </cell>
          <cell r="AW531" t="str">
            <v>000</v>
          </cell>
          <cell r="AX531" t="str">
            <v>00</v>
          </cell>
          <cell r="AY531" t="str">
            <v>0</v>
          </cell>
          <cell r="AZ531" t="str">
            <v>FPL Fibernet</v>
          </cell>
        </row>
        <row r="532">
          <cell r="A532" t="str">
            <v>107100</v>
          </cell>
          <cell r="B532" t="str">
            <v>0312</v>
          </cell>
          <cell r="C532" t="str">
            <v>06080</v>
          </cell>
          <cell r="D532" t="str">
            <v>0ELECT</v>
          </cell>
          <cell r="E532" t="str">
            <v>312000</v>
          </cell>
          <cell r="F532" t="str">
            <v>0676</v>
          </cell>
          <cell r="G532" t="str">
            <v>11450</v>
          </cell>
          <cell r="H532" t="str">
            <v>A</v>
          </cell>
          <cell r="I532" t="str">
            <v>00000041</v>
          </cell>
          <cell r="J532">
            <v>65</v>
          </cell>
          <cell r="K532">
            <v>312</v>
          </cell>
          <cell r="L532">
            <v>6184</v>
          </cell>
          <cell r="M532">
            <v>398</v>
          </cell>
          <cell r="N532">
            <v>0</v>
          </cell>
          <cell r="O532">
            <v>1</v>
          </cell>
          <cell r="P532">
            <v>398.00099999999998</v>
          </cell>
          <cell r="Q532" t="str">
            <v>0676</v>
          </cell>
          <cell r="R532" t="str">
            <v>11450</v>
          </cell>
          <cell r="S532" t="str">
            <v>200212</v>
          </cell>
          <cell r="T532" t="str">
            <v>SA01</v>
          </cell>
          <cell r="U532">
            <v>9.52</v>
          </cell>
          <cell r="V532" t="str">
            <v>LDB</v>
          </cell>
          <cell r="W532">
            <v>0</v>
          </cell>
          <cell r="Y532">
            <v>0</v>
          </cell>
          <cell r="Z532">
            <v>2</v>
          </cell>
          <cell r="AA532" t="str">
            <v>MS#</v>
          </cell>
          <cell r="AB532" t="str">
            <v xml:space="preserve">   998014114</v>
          </cell>
          <cell r="AC532" t="str">
            <v>BCH</v>
          </cell>
          <cell r="AD532" t="str">
            <v>012364</v>
          </cell>
          <cell r="AE532" t="str">
            <v>TML</v>
          </cell>
          <cell r="AF532" t="str">
            <v>12026</v>
          </cell>
          <cell r="AG532" t="str">
            <v>SRL</v>
          </cell>
          <cell r="AH532" t="str">
            <v>0350</v>
          </cell>
          <cell r="AI532" t="str">
            <v>DLV</v>
          </cell>
          <cell r="AJ532" t="str">
            <v>000</v>
          </cell>
          <cell r="AK532" t="str">
            <v>REL</v>
          </cell>
          <cell r="AL532" t="str">
            <v>000</v>
          </cell>
          <cell r="AM532" t="str">
            <v>LN#</v>
          </cell>
          <cell r="AO532" t="str">
            <v>UOI</v>
          </cell>
          <cell r="AP532" t="str">
            <v>EA</v>
          </cell>
          <cell r="AU532" t="str">
            <v>0</v>
          </cell>
          <cell r="AW532" t="str">
            <v>000</v>
          </cell>
          <cell r="AX532" t="str">
            <v>00</v>
          </cell>
          <cell r="AY532" t="str">
            <v>0</v>
          </cell>
          <cell r="AZ532" t="str">
            <v>FPL Fibernet</v>
          </cell>
        </row>
        <row r="533">
          <cell r="A533" t="str">
            <v>107100</v>
          </cell>
          <cell r="B533" t="str">
            <v>0312</v>
          </cell>
          <cell r="C533" t="str">
            <v>06080</v>
          </cell>
          <cell r="D533" t="str">
            <v>0ELECT</v>
          </cell>
          <cell r="E533" t="str">
            <v>312000</v>
          </cell>
          <cell r="F533" t="str">
            <v>0676</v>
          </cell>
          <cell r="G533" t="str">
            <v>11450</v>
          </cell>
          <cell r="H533" t="str">
            <v>A</v>
          </cell>
          <cell r="I533" t="str">
            <v>00000041</v>
          </cell>
          <cell r="J533">
            <v>65</v>
          </cell>
          <cell r="K533">
            <v>312</v>
          </cell>
          <cell r="L533">
            <v>6184</v>
          </cell>
          <cell r="M533">
            <v>398</v>
          </cell>
          <cell r="N533">
            <v>0</v>
          </cell>
          <cell r="O533">
            <v>1</v>
          </cell>
          <cell r="P533">
            <v>398.00099999999998</v>
          </cell>
          <cell r="Q533" t="str">
            <v>0676</v>
          </cell>
          <cell r="R533" t="str">
            <v>11450</v>
          </cell>
          <cell r="S533" t="str">
            <v>200212</v>
          </cell>
          <cell r="T533" t="str">
            <v>SA01</v>
          </cell>
          <cell r="U533">
            <v>13.94</v>
          </cell>
          <cell r="V533" t="str">
            <v>LDB</v>
          </cell>
          <cell r="W533">
            <v>0</v>
          </cell>
          <cell r="Y533">
            <v>0</v>
          </cell>
          <cell r="Z533">
            <v>1</v>
          </cell>
          <cell r="AA533" t="str">
            <v>MS#</v>
          </cell>
          <cell r="AB533" t="str">
            <v xml:space="preserve">   998014284</v>
          </cell>
          <cell r="AC533" t="str">
            <v>BCH</v>
          </cell>
          <cell r="AD533" t="str">
            <v>012361</v>
          </cell>
          <cell r="AE533" t="str">
            <v>TML</v>
          </cell>
          <cell r="AF533" t="str">
            <v>12026</v>
          </cell>
          <cell r="AG533" t="str">
            <v>SRL</v>
          </cell>
          <cell r="AH533" t="str">
            <v>0350</v>
          </cell>
          <cell r="AI533" t="str">
            <v>DLV</v>
          </cell>
          <cell r="AJ533" t="str">
            <v>000</v>
          </cell>
          <cell r="AK533" t="str">
            <v>REL</v>
          </cell>
          <cell r="AL533" t="str">
            <v>000</v>
          </cell>
          <cell r="AM533" t="str">
            <v>LN#</v>
          </cell>
          <cell r="AO533" t="str">
            <v>UOI</v>
          </cell>
          <cell r="AP533" t="str">
            <v>EA</v>
          </cell>
          <cell r="AU533" t="str">
            <v>0</v>
          </cell>
          <cell r="AW533" t="str">
            <v>000</v>
          </cell>
          <cell r="AX533" t="str">
            <v>00</v>
          </cell>
          <cell r="AY533" t="str">
            <v>0</v>
          </cell>
          <cell r="AZ533" t="str">
            <v>FPL Fibernet</v>
          </cell>
        </row>
        <row r="534">
          <cell r="A534" t="str">
            <v>107100</v>
          </cell>
          <cell r="B534" t="str">
            <v>0312</v>
          </cell>
          <cell r="C534" t="str">
            <v>06080</v>
          </cell>
          <cell r="D534" t="str">
            <v>0ELECT</v>
          </cell>
          <cell r="E534" t="str">
            <v>312000</v>
          </cell>
          <cell r="F534" t="str">
            <v>0676</v>
          </cell>
          <cell r="G534" t="str">
            <v>11450</v>
          </cell>
          <cell r="H534" t="str">
            <v>A</v>
          </cell>
          <cell r="I534" t="str">
            <v>00000041</v>
          </cell>
          <cell r="J534">
            <v>65</v>
          </cell>
          <cell r="K534">
            <v>312</v>
          </cell>
          <cell r="L534">
            <v>6184</v>
          </cell>
          <cell r="M534">
            <v>398</v>
          </cell>
          <cell r="N534">
            <v>0</v>
          </cell>
          <cell r="O534">
            <v>1</v>
          </cell>
          <cell r="P534">
            <v>398.00099999999998</v>
          </cell>
          <cell r="Q534" t="str">
            <v>0676</v>
          </cell>
          <cell r="R534" t="str">
            <v>11450</v>
          </cell>
          <cell r="S534" t="str">
            <v>200212</v>
          </cell>
          <cell r="T534" t="str">
            <v>SA01</v>
          </cell>
          <cell r="U534">
            <v>24</v>
          </cell>
          <cell r="V534" t="str">
            <v>LDB</v>
          </cell>
          <cell r="W534">
            <v>0</v>
          </cell>
          <cell r="Y534">
            <v>0</v>
          </cell>
          <cell r="Z534">
            <v>1</v>
          </cell>
          <cell r="AA534" t="str">
            <v>MS#</v>
          </cell>
          <cell r="AB534" t="str">
            <v xml:space="preserve">   998000170</v>
          </cell>
          <cell r="AC534" t="str">
            <v>BCH</v>
          </cell>
          <cell r="AD534" t="str">
            <v>012363</v>
          </cell>
          <cell r="AE534" t="str">
            <v>TML</v>
          </cell>
          <cell r="AF534" t="str">
            <v>12026</v>
          </cell>
          <cell r="AG534" t="str">
            <v>SRL</v>
          </cell>
          <cell r="AH534" t="str">
            <v>0368</v>
          </cell>
          <cell r="AI534" t="str">
            <v>DLV</v>
          </cell>
          <cell r="AJ534" t="str">
            <v>000</v>
          </cell>
          <cell r="AK534" t="str">
            <v>REL</v>
          </cell>
          <cell r="AL534" t="str">
            <v>000</v>
          </cell>
          <cell r="AM534" t="str">
            <v>LN#</v>
          </cell>
          <cell r="AO534" t="str">
            <v>UOI</v>
          </cell>
          <cell r="AP534" t="str">
            <v>EA</v>
          </cell>
          <cell r="AU534" t="str">
            <v>0</v>
          </cell>
          <cell r="AW534" t="str">
            <v>000</v>
          </cell>
          <cell r="AX534" t="str">
            <v>00</v>
          </cell>
          <cell r="AY534" t="str">
            <v>0</v>
          </cell>
          <cell r="AZ534" t="str">
            <v>FPL Fibernet</v>
          </cell>
        </row>
        <row r="535">
          <cell r="A535" t="str">
            <v>107100</v>
          </cell>
          <cell r="B535" t="str">
            <v>0312</v>
          </cell>
          <cell r="C535" t="str">
            <v>06080</v>
          </cell>
          <cell r="D535" t="str">
            <v>0ELECT</v>
          </cell>
          <cell r="E535" t="str">
            <v>312000</v>
          </cell>
          <cell r="F535" t="str">
            <v>0676</v>
          </cell>
          <cell r="G535" t="str">
            <v>11450</v>
          </cell>
          <cell r="H535" t="str">
            <v>A</v>
          </cell>
          <cell r="I535" t="str">
            <v>00000041</v>
          </cell>
          <cell r="J535">
            <v>65</v>
          </cell>
          <cell r="K535">
            <v>312</v>
          </cell>
          <cell r="L535">
            <v>6184</v>
          </cell>
          <cell r="M535">
            <v>398</v>
          </cell>
          <cell r="N535">
            <v>0</v>
          </cell>
          <cell r="O535">
            <v>1</v>
          </cell>
          <cell r="P535">
            <v>398.00099999999998</v>
          </cell>
          <cell r="Q535" t="str">
            <v>0676</v>
          </cell>
          <cell r="R535" t="str">
            <v>11450</v>
          </cell>
          <cell r="S535" t="str">
            <v>200212</v>
          </cell>
          <cell r="T535" t="str">
            <v>SA01</v>
          </cell>
          <cell r="U535">
            <v>24.85</v>
          </cell>
          <cell r="V535" t="str">
            <v>LDB</v>
          </cell>
          <cell r="W535">
            <v>0</v>
          </cell>
          <cell r="Y535">
            <v>0</v>
          </cell>
          <cell r="Z535">
            <v>2</v>
          </cell>
          <cell r="AA535" t="str">
            <v>MS#</v>
          </cell>
          <cell r="AB535" t="str">
            <v xml:space="preserve">   998000189</v>
          </cell>
          <cell r="AC535" t="str">
            <v>BCH</v>
          </cell>
          <cell r="AD535" t="str">
            <v>012363</v>
          </cell>
          <cell r="AE535" t="str">
            <v>TML</v>
          </cell>
          <cell r="AF535" t="str">
            <v>12026</v>
          </cell>
          <cell r="AG535" t="str">
            <v>SRL</v>
          </cell>
          <cell r="AH535" t="str">
            <v>0368</v>
          </cell>
          <cell r="AI535" t="str">
            <v>DLV</v>
          </cell>
          <cell r="AJ535" t="str">
            <v>000</v>
          </cell>
          <cell r="AK535" t="str">
            <v>REL</v>
          </cell>
          <cell r="AL535" t="str">
            <v>000</v>
          </cell>
          <cell r="AM535" t="str">
            <v>LN#</v>
          </cell>
          <cell r="AO535" t="str">
            <v>UOI</v>
          </cell>
          <cell r="AP535" t="str">
            <v>EA</v>
          </cell>
          <cell r="AU535" t="str">
            <v>0</v>
          </cell>
          <cell r="AW535" t="str">
            <v>000</v>
          </cell>
          <cell r="AX535" t="str">
            <v>00</v>
          </cell>
          <cell r="AY535" t="str">
            <v>0</v>
          </cell>
          <cell r="AZ535" t="str">
            <v>FPL Fibernet</v>
          </cell>
        </row>
        <row r="536">
          <cell r="A536" t="str">
            <v>107100</v>
          </cell>
          <cell r="B536" t="str">
            <v>0312</v>
          </cell>
          <cell r="C536" t="str">
            <v>06080</v>
          </cell>
          <cell r="D536" t="str">
            <v>0ELECT</v>
          </cell>
          <cell r="E536" t="str">
            <v>312000</v>
          </cell>
          <cell r="F536" t="str">
            <v>0676</v>
          </cell>
          <cell r="G536" t="str">
            <v>11450</v>
          </cell>
          <cell r="H536" t="str">
            <v>A</v>
          </cell>
          <cell r="I536" t="str">
            <v>00000041</v>
          </cell>
          <cell r="J536">
            <v>65</v>
          </cell>
          <cell r="K536">
            <v>312</v>
          </cell>
          <cell r="L536">
            <v>6184</v>
          </cell>
          <cell r="M536">
            <v>398</v>
          </cell>
          <cell r="N536">
            <v>0</v>
          </cell>
          <cell r="O536">
            <v>1</v>
          </cell>
          <cell r="P536">
            <v>398.00099999999998</v>
          </cell>
          <cell r="Q536" t="str">
            <v>0676</v>
          </cell>
          <cell r="R536" t="str">
            <v>11450</v>
          </cell>
          <cell r="S536" t="str">
            <v>200212</v>
          </cell>
          <cell r="T536" t="str">
            <v>SA01</v>
          </cell>
          <cell r="U536">
            <v>27.88</v>
          </cell>
          <cell r="V536" t="str">
            <v>LDB</v>
          </cell>
          <cell r="W536">
            <v>0</v>
          </cell>
          <cell r="Y536">
            <v>0</v>
          </cell>
          <cell r="Z536">
            <v>2</v>
          </cell>
          <cell r="AA536" t="str">
            <v>MS#</v>
          </cell>
          <cell r="AB536" t="str">
            <v xml:space="preserve">   998014284</v>
          </cell>
          <cell r="AC536" t="str">
            <v>BCH</v>
          </cell>
          <cell r="AD536" t="str">
            <v>012364</v>
          </cell>
          <cell r="AE536" t="str">
            <v>TML</v>
          </cell>
          <cell r="AF536" t="str">
            <v>12026</v>
          </cell>
          <cell r="AG536" t="str">
            <v>SRL</v>
          </cell>
          <cell r="AH536" t="str">
            <v>0350</v>
          </cell>
          <cell r="AI536" t="str">
            <v>DLV</v>
          </cell>
          <cell r="AJ536" t="str">
            <v>000</v>
          </cell>
          <cell r="AK536" t="str">
            <v>REL</v>
          </cell>
          <cell r="AL536" t="str">
            <v>000</v>
          </cell>
          <cell r="AM536" t="str">
            <v>LN#</v>
          </cell>
          <cell r="AO536" t="str">
            <v>UOI</v>
          </cell>
          <cell r="AP536" t="str">
            <v>EA</v>
          </cell>
          <cell r="AU536" t="str">
            <v>0</v>
          </cell>
          <cell r="AW536" t="str">
            <v>000</v>
          </cell>
          <cell r="AX536" t="str">
            <v>00</v>
          </cell>
          <cell r="AY536" t="str">
            <v>0</v>
          </cell>
          <cell r="AZ536" t="str">
            <v>FPL Fibernet</v>
          </cell>
        </row>
        <row r="537">
          <cell r="A537" t="str">
            <v>107100</v>
          </cell>
          <cell r="B537" t="str">
            <v>0312</v>
          </cell>
          <cell r="C537" t="str">
            <v>06080</v>
          </cell>
          <cell r="D537" t="str">
            <v>0ELECT</v>
          </cell>
          <cell r="E537" t="str">
            <v>312000</v>
          </cell>
          <cell r="F537" t="str">
            <v>0676</v>
          </cell>
          <cell r="G537" t="str">
            <v>11450</v>
          </cell>
          <cell r="H537" t="str">
            <v>A</v>
          </cell>
          <cell r="I537" t="str">
            <v>00000041</v>
          </cell>
          <cell r="J537">
            <v>65</v>
          </cell>
          <cell r="K537">
            <v>312</v>
          </cell>
          <cell r="L537">
            <v>6184</v>
          </cell>
          <cell r="M537">
            <v>398</v>
          </cell>
          <cell r="N537">
            <v>0</v>
          </cell>
          <cell r="O537">
            <v>1</v>
          </cell>
          <cell r="P537">
            <v>398.00099999999998</v>
          </cell>
          <cell r="Q537" t="str">
            <v>0676</v>
          </cell>
          <cell r="R537" t="str">
            <v>11450</v>
          </cell>
          <cell r="S537" t="str">
            <v>200212</v>
          </cell>
          <cell r="T537" t="str">
            <v>SA01</v>
          </cell>
          <cell r="U537">
            <v>33.94</v>
          </cell>
          <cell r="V537" t="str">
            <v>LDB</v>
          </cell>
          <cell r="W537">
            <v>0</v>
          </cell>
          <cell r="Y537">
            <v>0</v>
          </cell>
          <cell r="Z537">
            <v>2</v>
          </cell>
          <cell r="AA537" t="str">
            <v>MS#</v>
          </cell>
          <cell r="AB537" t="str">
            <v xml:space="preserve">   998014517</v>
          </cell>
          <cell r="AC537" t="str">
            <v>BCH</v>
          </cell>
          <cell r="AD537" t="str">
            <v>012364</v>
          </cell>
          <cell r="AE537" t="str">
            <v>TML</v>
          </cell>
          <cell r="AF537" t="str">
            <v>12026</v>
          </cell>
          <cell r="AG537" t="str">
            <v>SRL</v>
          </cell>
          <cell r="AH537" t="str">
            <v>0350</v>
          </cell>
          <cell r="AI537" t="str">
            <v>DLV</v>
          </cell>
          <cell r="AJ537" t="str">
            <v>000</v>
          </cell>
          <cell r="AK537" t="str">
            <v>REL</v>
          </cell>
          <cell r="AL537" t="str">
            <v>000</v>
          </cell>
          <cell r="AM537" t="str">
            <v>LN#</v>
          </cell>
          <cell r="AO537" t="str">
            <v>UOI</v>
          </cell>
          <cell r="AP537" t="str">
            <v>EA</v>
          </cell>
          <cell r="AU537" t="str">
            <v>0</v>
          </cell>
          <cell r="AW537" t="str">
            <v>000</v>
          </cell>
          <cell r="AX537" t="str">
            <v>00</v>
          </cell>
          <cell r="AY537" t="str">
            <v>0</v>
          </cell>
          <cell r="AZ537" t="str">
            <v>FPL Fibernet</v>
          </cell>
        </row>
        <row r="538">
          <cell r="A538" t="str">
            <v>107100</v>
          </cell>
          <cell r="B538" t="str">
            <v>0312</v>
          </cell>
          <cell r="C538" t="str">
            <v>06080</v>
          </cell>
          <cell r="D538" t="str">
            <v>0ELECT</v>
          </cell>
          <cell r="E538" t="str">
            <v>312000</v>
          </cell>
          <cell r="F538" t="str">
            <v>0676</v>
          </cell>
          <cell r="G538" t="str">
            <v>11450</v>
          </cell>
          <cell r="H538" t="str">
            <v>A</v>
          </cell>
          <cell r="I538" t="str">
            <v>00000041</v>
          </cell>
          <cell r="J538">
            <v>65</v>
          </cell>
          <cell r="K538">
            <v>312</v>
          </cell>
          <cell r="L538">
            <v>6184</v>
          </cell>
          <cell r="M538">
            <v>398</v>
          </cell>
          <cell r="N538">
            <v>0</v>
          </cell>
          <cell r="O538">
            <v>1</v>
          </cell>
          <cell r="P538">
            <v>398.00099999999998</v>
          </cell>
          <cell r="Q538" t="str">
            <v>0676</v>
          </cell>
          <cell r="R538" t="str">
            <v>11450</v>
          </cell>
          <cell r="S538" t="str">
            <v>200212</v>
          </cell>
          <cell r="T538" t="str">
            <v>SA01</v>
          </cell>
          <cell r="U538">
            <v>35.68</v>
          </cell>
          <cell r="V538" t="str">
            <v>LDB</v>
          </cell>
          <cell r="W538">
            <v>0</v>
          </cell>
          <cell r="Y538">
            <v>0</v>
          </cell>
          <cell r="Z538">
            <v>4</v>
          </cell>
          <cell r="AA538" t="str">
            <v>MS#</v>
          </cell>
          <cell r="AB538" t="str">
            <v xml:space="preserve">   998000167</v>
          </cell>
          <cell r="AC538" t="str">
            <v>BCH</v>
          </cell>
          <cell r="AD538" t="str">
            <v>012363</v>
          </cell>
          <cell r="AE538" t="str">
            <v>TML</v>
          </cell>
          <cell r="AF538" t="str">
            <v>12026</v>
          </cell>
          <cell r="AG538" t="str">
            <v>SRL</v>
          </cell>
          <cell r="AH538" t="str">
            <v>0368</v>
          </cell>
          <cell r="AI538" t="str">
            <v>DLV</v>
          </cell>
          <cell r="AJ538" t="str">
            <v>000</v>
          </cell>
          <cell r="AK538" t="str">
            <v>REL</v>
          </cell>
          <cell r="AL538" t="str">
            <v>000</v>
          </cell>
          <cell r="AM538" t="str">
            <v>LN#</v>
          </cell>
          <cell r="AO538" t="str">
            <v>UOI</v>
          </cell>
          <cell r="AP538" t="str">
            <v>EA</v>
          </cell>
          <cell r="AU538" t="str">
            <v>0</v>
          </cell>
          <cell r="AW538" t="str">
            <v>000</v>
          </cell>
          <cell r="AX538" t="str">
            <v>00</v>
          </cell>
          <cell r="AY538" t="str">
            <v>0</v>
          </cell>
          <cell r="AZ538" t="str">
            <v>FPL Fibernet</v>
          </cell>
        </row>
        <row r="539">
          <cell r="A539" t="str">
            <v>107100</v>
          </cell>
          <cell r="B539" t="str">
            <v>0312</v>
          </cell>
          <cell r="C539" t="str">
            <v>06080</v>
          </cell>
          <cell r="D539" t="str">
            <v>0ELECT</v>
          </cell>
          <cell r="E539" t="str">
            <v>312000</v>
          </cell>
          <cell r="F539" t="str">
            <v>0676</v>
          </cell>
          <cell r="G539" t="str">
            <v>11450</v>
          </cell>
          <cell r="H539" t="str">
            <v>A</v>
          </cell>
          <cell r="I539" t="str">
            <v>00000041</v>
          </cell>
          <cell r="J539">
            <v>65</v>
          </cell>
          <cell r="K539">
            <v>312</v>
          </cell>
          <cell r="L539">
            <v>6184</v>
          </cell>
          <cell r="M539">
            <v>398</v>
          </cell>
          <cell r="N539">
            <v>0</v>
          </cell>
          <cell r="O539">
            <v>1</v>
          </cell>
          <cell r="P539">
            <v>398.00099999999998</v>
          </cell>
          <cell r="Q539" t="str">
            <v>0676</v>
          </cell>
          <cell r="R539" t="str">
            <v>11450</v>
          </cell>
          <cell r="S539" t="str">
            <v>200212</v>
          </cell>
          <cell r="T539" t="str">
            <v>SA01</v>
          </cell>
          <cell r="U539">
            <v>36.799999999999997</v>
          </cell>
          <cell r="V539" t="str">
            <v>LDB</v>
          </cell>
          <cell r="W539">
            <v>0</v>
          </cell>
          <cell r="Y539">
            <v>0</v>
          </cell>
          <cell r="Z539">
            <v>80</v>
          </cell>
          <cell r="AA539" t="str">
            <v>MS#</v>
          </cell>
          <cell r="AB539" t="str">
            <v xml:space="preserve">   998000141</v>
          </cell>
          <cell r="AC539" t="str">
            <v>BCH</v>
          </cell>
          <cell r="AD539" t="str">
            <v>012363</v>
          </cell>
          <cell r="AE539" t="str">
            <v>TML</v>
          </cell>
          <cell r="AF539" t="str">
            <v>12026</v>
          </cell>
          <cell r="AG539" t="str">
            <v>SRL</v>
          </cell>
          <cell r="AH539" t="str">
            <v>0368</v>
          </cell>
          <cell r="AI539" t="str">
            <v>DLV</v>
          </cell>
          <cell r="AJ539" t="str">
            <v>000</v>
          </cell>
          <cell r="AK539" t="str">
            <v>REL</v>
          </cell>
          <cell r="AL539" t="str">
            <v>000</v>
          </cell>
          <cell r="AM539" t="str">
            <v>LN#</v>
          </cell>
          <cell r="AO539" t="str">
            <v>UOI</v>
          </cell>
          <cell r="AP539" t="str">
            <v>FT</v>
          </cell>
          <cell r="AU539" t="str">
            <v>0</v>
          </cell>
          <cell r="AW539" t="str">
            <v>000</v>
          </cell>
          <cell r="AX539" t="str">
            <v>00</v>
          </cell>
          <cell r="AY539" t="str">
            <v>0</v>
          </cell>
          <cell r="AZ539" t="str">
            <v>FPL Fibernet</v>
          </cell>
        </row>
        <row r="540">
          <cell r="A540" t="str">
            <v>107100</v>
          </cell>
          <cell r="B540" t="str">
            <v>0312</v>
          </cell>
          <cell r="C540" t="str">
            <v>06080</v>
          </cell>
          <cell r="D540" t="str">
            <v>0ELECT</v>
          </cell>
          <cell r="E540" t="str">
            <v>312000</v>
          </cell>
          <cell r="F540" t="str">
            <v>0676</v>
          </cell>
          <cell r="G540" t="str">
            <v>11450</v>
          </cell>
          <cell r="H540" t="str">
            <v>A</v>
          </cell>
          <cell r="I540" t="str">
            <v>00000041</v>
          </cell>
          <cell r="J540">
            <v>65</v>
          </cell>
          <cell r="K540">
            <v>312</v>
          </cell>
          <cell r="L540">
            <v>6184</v>
          </cell>
          <cell r="M540">
            <v>398</v>
          </cell>
          <cell r="N540">
            <v>0</v>
          </cell>
          <cell r="O540">
            <v>1</v>
          </cell>
          <cell r="P540">
            <v>398.00099999999998</v>
          </cell>
          <cell r="Q540" t="str">
            <v>0676</v>
          </cell>
          <cell r="R540" t="str">
            <v>11450</v>
          </cell>
          <cell r="S540" t="str">
            <v>200212</v>
          </cell>
          <cell r="T540" t="str">
            <v>SA01</v>
          </cell>
          <cell r="U540">
            <v>62.75</v>
          </cell>
          <cell r="V540" t="str">
            <v>LDB</v>
          </cell>
          <cell r="W540">
            <v>0</v>
          </cell>
          <cell r="Y540">
            <v>0</v>
          </cell>
          <cell r="Z540">
            <v>1</v>
          </cell>
          <cell r="AA540" t="str">
            <v>MS#</v>
          </cell>
          <cell r="AB540" t="str">
            <v xml:space="preserve">   998014502</v>
          </cell>
          <cell r="AC540" t="str">
            <v>BCH</v>
          </cell>
          <cell r="AD540" t="str">
            <v>012364</v>
          </cell>
          <cell r="AE540" t="str">
            <v>TML</v>
          </cell>
          <cell r="AF540" t="str">
            <v>12026</v>
          </cell>
          <cell r="AG540" t="str">
            <v>SRL</v>
          </cell>
          <cell r="AH540" t="str">
            <v>0350</v>
          </cell>
          <cell r="AI540" t="str">
            <v>DLV</v>
          </cell>
          <cell r="AJ540" t="str">
            <v>000</v>
          </cell>
          <cell r="AK540" t="str">
            <v>REL</v>
          </cell>
          <cell r="AL540" t="str">
            <v>000</v>
          </cell>
          <cell r="AM540" t="str">
            <v>LN#</v>
          </cell>
          <cell r="AO540" t="str">
            <v>UOI</v>
          </cell>
          <cell r="AP540" t="str">
            <v>EA</v>
          </cell>
          <cell r="AU540" t="str">
            <v>0</v>
          </cell>
          <cell r="AW540" t="str">
            <v>000</v>
          </cell>
          <cell r="AX540" t="str">
            <v>00</v>
          </cell>
          <cell r="AY540" t="str">
            <v>0</v>
          </cell>
          <cell r="AZ540" t="str">
            <v>FPL Fibernet</v>
          </cell>
        </row>
        <row r="541">
          <cell r="A541" t="str">
            <v>107100</v>
          </cell>
          <cell r="B541" t="str">
            <v>0312</v>
          </cell>
          <cell r="C541" t="str">
            <v>06080</v>
          </cell>
          <cell r="D541" t="str">
            <v>0ELECT</v>
          </cell>
          <cell r="E541" t="str">
            <v>312000</v>
          </cell>
          <cell r="F541" t="str">
            <v>0676</v>
          </cell>
          <cell r="G541" t="str">
            <v>11450</v>
          </cell>
          <cell r="H541" t="str">
            <v>A</v>
          </cell>
          <cell r="I541" t="str">
            <v>00000041</v>
          </cell>
          <cell r="J541">
            <v>65</v>
          </cell>
          <cell r="K541">
            <v>312</v>
          </cell>
          <cell r="L541">
            <v>6184</v>
          </cell>
          <cell r="M541">
            <v>398</v>
          </cell>
          <cell r="N541">
            <v>0</v>
          </cell>
          <cell r="O541">
            <v>1</v>
          </cell>
          <cell r="P541">
            <v>398.00099999999998</v>
          </cell>
          <cell r="Q541" t="str">
            <v>0676</v>
          </cell>
          <cell r="R541" t="str">
            <v>11450</v>
          </cell>
          <cell r="S541" t="str">
            <v>200212</v>
          </cell>
          <cell r="T541" t="str">
            <v>SA01</v>
          </cell>
          <cell r="U541">
            <v>73.040000000000006</v>
          </cell>
          <cell r="V541" t="str">
            <v>LDB</v>
          </cell>
          <cell r="W541">
            <v>0</v>
          </cell>
          <cell r="Y541">
            <v>0</v>
          </cell>
          <cell r="Z541">
            <v>1</v>
          </cell>
          <cell r="AA541" t="str">
            <v>MS#</v>
          </cell>
          <cell r="AB541" t="str">
            <v xml:space="preserve">   998000172</v>
          </cell>
          <cell r="AC541" t="str">
            <v>BCH</v>
          </cell>
          <cell r="AD541" t="str">
            <v>012363</v>
          </cell>
          <cell r="AE541" t="str">
            <v>TML</v>
          </cell>
          <cell r="AF541" t="str">
            <v>12026</v>
          </cell>
          <cell r="AG541" t="str">
            <v>SRL</v>
          </cell>
          <cell r="AH541" t="str">
            <v>0368</v>
          </cell>
          <cell r="AI541" t="str">
            <v>DLV</v>
          </cell>
          <cell r="AJ541" t="str">
            <v>000</v>
          </cell>
          <cell r="AK541" t="str">
            <v>REL</v>
          </cell>
          <cell r="AL541" t="str">
            <v>000</v>
          </cell>
          <cell r="AM541" t="str">
            <v>LN#</v>
          </cell>
          <cell r="AO541" t="str">
            <v>UOI</v>
          </cell>
          <cell r="AP541" t="str">
            <v>EA</v>
          </cell>
          <cell r="AU541" t="str">
            <v>0</v>
          </cell>
          <cell r="AW541" t="str">
            <v>000</v>
          </cell>
          <cell r="AX541" t="str">
            <v>00</v>
          </cell>
          <cell r="AY541" t="str">
            <v>0</v>
          </cell>
          <cell r="AZ541" t="str">
            <v>FPL Fibernet</v>
          </cell>
        </row>
        <row r="542">
          <cell r="A542" t="str">
            <v>107100</v>
          </cell>
          <cell r="B542" t="str">
            <v>0312</v>
          </cell>
          <cell r="C542" t="str">
            <v>06080</v>
          </cell>
          <cell r="D542" t="str">
            <v>0ELECT</v>
          </cell>
          <cell r="E542" t="str">
            <v>312000</v>
          </cell>
          <cell r="F542" t="str">
            <v>0676</v>
          </cell>
          <cell r="G542" t="str">
            <v>11450</v>
          </cell>
          <cell r="H542" t="str">
            <v>A</v>
          </cell>
          <cell r="I542" t="str">
            <v>00000041</v>
          </cell>
          <cell r="J542">
            <v>65</v>
          </cell>
          <cell r="K542">
            <v>312</v>
          </cell>
          <cell r="L542">
            <v>6184</v>
          </cell>
          <cell r="M542">
            <v>398</v>
          </cell>
          <cell r="N542">
            <v>0</v>
          </cell>
          <cell r="O542">
            <v>1</v>
          </cell>
          <cell r="P542">
            <v>398.00099999999998</v>
          </cell>
          <cell r="Q542" t="str">
            <v>0676</v>
          </cell>
          <cell r="R542" t="str">
            <v>11450</v>
          </cell>
          <cell r="S542" t="str">
            <v>200212</v>
          </cell>
          <cell r="T542" t="str">
            <v>SA01</v>
          </cell>
          <cell r="U542">
            <v>73.53</v>
          </cell>
          <cell r="V542" t="str">
            <v>LDB</v>
          </cell>
          <cell r="W542">
            <v>0</v>
          </cell>
          <cell r="Y542">
            <v>0</v>
          </cell>
          <cell r="Z542">
            <v>1</v>
          </cell>
          <cell r="AA542" t="str">
            <v>MS#</v>
          </cell>
          <cell r="AB542" t="str">
            <v xml:space="preserve">   998014105</v>
          </cell>
          <cell r="AC542" t="str">
            <v>BCH</v>
          </cell>
          <cell r="AD542" t="str">
            <v>012360</v>
          </cell>
          <cell r="AE542" t="str">
            <v>TML</v>
          </cell>
          <cell r="AF542" t="str">
            <v>12026</v>
          </cell>
          <cell r="AG542" t="str">
            <v>SRL</v>
          </cell>
          <cell r="AH542" t="str">
            <v>0368</v>
          </cell>
          <cell r="AI542" t="str">
            <v>DLV</v>
          </cell>
          <cell r="AJ542" t="str">
            <v>000</v>
          </cell>
          <cell r="AK542" t="str">
            <v>REL</v>
          </cell>
          <cell r="AL542" t="str">
            <v>000</v>
          </cell>
          <cell r="AM542" t="str">
            <v>LN#</v>
          </cell>
          <cell r="AO542" t="str">
            <v>UOI</v>
          </cell>
          <cell r="AP542" t="str">
            <v>EA</v>
          </cell>
          <cell r="AU542" t="str">
            <v>0</v>
          </cell>
          <cell r="AW542" t="str">
            <v>000</v>
          </cell>
          <cell r="AX542" t="str">
            <v>00</v>
          </cell>
          <cell r="AY542" t="str">
            <v>0</v>
          </cell>
          <cell r="AZ542" t="str">
            <v>FPL Fibernet</v>
          </cell>
        </row>
        <row r="543">
          <cell r="A543" t="str">
            <v>107100</v>
          </cell>
          <cell r="B543" t="str">
            <v>0312</v>
          </cell>
          <cell r="C543" t="str">
            <v>06080</v>
          </cell>
          <cell r="D543" t="str">
            <v>0ELECT</v>
          </cell>
          <cell r="E543" t="str">
            <v>312000</v>
          </cell>
          <cell r="F543" t="str">
            <v>0676</v>
          </cell>
          <cell r="G543" t="str">
            <v>11450</v>
          </cell>
          <cell r="H543" t="str">
            <v>A</v>
          </cell>
          <cell r="I543" t="str">
            <v>00000041</v>
          </cell>
          <cell r="J543">
            <v>65</v>
          </cell>
          <cell r="K543">
            <v>312</v>
          </cell>
          <cell r="L543">
            <v>6184</v>
          </cell>
          <cell r="M543">
            <v>398</v>
          </cell>
          <cell r="N543">
            <v>0</v>
          </cell>
          <cell r="O543">
            <v>1</v>
          </cell>
          <cell r="P543">
            <v>398.00099999999998</v>
          </cell>
          <cell r="Q543" t="str">
            <v>0676</v>
          </cell>
          <cell r="R543" t="str">
            <v>11450</v>
          </cell>
          <cell r="S543" t="str">
            <v>200212</v>
          </cell>
          <cell r="T543" t="str">
            <v>SA01</v>
          </cell>
          <cell r="U543">
            <v>83.2</v>
          </cell>
          <cell r="V543" t="str">
            <v>LDB</v>
          </cell>
          <cell r="W543">
            <v>0</v>
          </cell>
          <cell r="Y543">
            <v>0</v>
          </cell>
          <cell r="Z543">
            <v>4</v>
          </cell>
          <cell r="AA543" t="str">
            <v>MS#</v>
          </cell>
          <cell r="AB543" t="str">
            <v xml:space="preserve">   998003028</v>
          </cell>
          <cell r="AC543" t="str">
            <v>BCH</v>
          </cell>
          <cell r="AD543" t="str">
            <v>012635</v>
          </cell>
          <cell r="AE543" t="str">
            <v>TML</v>
          </cell>
          <cell r="AF543" t="str">
            <v>12027</v>
          </cell>
          <cell r="AG543" t="str">
            <v>SRL</v>
          </cell>
          <cell r="AH543" t="str">
            <v>0368</v>
          </cell>
          <cell r="AI543" t="str">
            <v>DLV</v>
          </cell>
          <cell r="AJ543" t="str">
            <v>000</v>
          </cell>
          <cell r="AK543" t="str">
            <v>REL</v>
          </cell>
          <cell r="AL543" t="str">
            <v>000</v>
          </cell>
          <cell r="AM543" t="str">
            <v>LN#</v>
          </cell>
          <cell r="AO543" t="str">
            <v>UOI</v>
          </cell>
          <cell r="AP543" t="str">
            <v>EA</v>
          </cell>
          <cell r="AU543" t="str">
            <v>0</v>
          </cell>
          <cell r="AW543" t="str">
            <v>000</v>
          </cell>
          <cell r="AX543" t="str">
            <v>00</v>
          </cell>
          <cell r="AY543" t="str">
            <v>0</v>
          </cell>
          <cell r="AZ543" t="str">
            <v>FPL Fibernet</v>
          </cell>
        </row>
        <row r="544">
          <cell r="A544" t="str">
            <v>107100</v>
          </cell>
          <cell r="B544" t="str">
            <v>0312</v>
          </cell>
          <cell r="C544" t="str">
            <v>06080</v>
          </cell>
          <cell r="D544" t="str">
            <v>0ELECT</v>
          </cell>
          <cell r="E544" t="str">
            <v>312000</v>
          </cell>
          <cell r="F544" t="str">
            <v>0676</v>
          </cell>
          <cell r="G544" t="str">
            <v>11450</v>
          </cell>
          <cell r="H544" t="str">
            <v>A</v>
          </cell>
          <cell r="I544" t="str">
            <v>00000041</v>
          </cell>
          <cell r="J544">
            <v>65</v>
          </cell>
          <cell r="K544">
            <v>312</v>
          </cell>
          <cell r="L544">
            <v>6184</v>
          </cell>
          <cell r="M544">
            <v>398</v>
          </cell>
          <cell r="N544">
            <v>0</v>
          </cell>
          <cell r="O544">
            <v>1</v>
          </cell>
          <cell r="P544">
            <v>398.00099999999998</v>
          </cell>
          <cell r="Q544" t="str">
            <v>0676</v>
          </cell>
          <cell r="R544" t="str">
            <v>11450</v>
          </cell>
          <cell r="S544" t="str">
            <v>200212</v>
          </cell>
          <cell r="T544" t="str">
            <v>SA01</v>
          </cell>
          <cell r="U544">
            <v>92</v>
          </cell>
          <cell r="V544" t="str">
            <v>LDB</v>
          </cell>
          <cell r="W544">
            <v>0</v>
          </cell>
          <cell r="Y544">
            <v>0</v>
          </cell>
          <cell r="Z544">
            <v>5</v>
          </cell>
          <cell r="AA544" t="str">
            <v>MS#</v>
          </cell>
          <cell r="AB544" t="str">
            <v xml:space="preserve">   998000199</v>
          </cell>
          <cell r="AC544" t="str">
            <v>BCH</v>
          </cell>
          <cell r="AD544" t="str">
            <v>012363</v>
          </cell>
          <cell r="AE544" t="str">
            <v>TML</v>
          </cell>
          <cell r="AF544" t="str">
            <v>12026</v>
          </cell>
          <cell r="AG544" t="str">
            <v>SRL</v>
          </cell>
          <cell r="AH544" t="str">
            <v>0368</v>
          </cell>
          <cell r="AI544" t="str">
            <v>DLV</v>
          </cell>
          <cell r="AJ544" t="str">
            <v>000</v>
          </cell>
          <cell r="AK544" t="str">
            <v>REL</v>
          </cell>
          <cell r="AL544" t="str">
            <v>000</v>
          </cell>
          <cell r="AM544" t="str">
            <v>LN#</v>
          </cell>
          <cell r="AO544" t="str">
            <v>UOI</v>
          </cell>
          <cell r="AP544" t="str">
            <v>EA</v>
          </cell>
          <cell r="AU544" t="str">
            <v>0</v>
          </cell>
          <cell r="AW544" t="str">
            <v>000</v>
          </cell>
          <cell r="AX544" t="str">
            <v>00</v>
          </cell>
          <cell r="AY544" t="str">
            <v>0</v>
          </cell>
          <cell r="AZ544" t="str">
            <v>FPL Fibernet</v>
          </cell>
        </row>
        <row r="545">
          <cell r="A545" t="str">
            <v>107100</v>
          </cell>
          <cell r="B545" t="str">
            <v>0312</v>
          </cell>
          <cell r="C545" t="str">
            <v>06080</v>
          </cell>
          <cell r="D545" t="str">
            <v>0ELECT</v>
          </cell>
          <cell r="E545" t="str">
            <v>312000</v>
          </cell>
          <cell r="F545" t="str">
            <v>0676</v>
          </cell>
          <cell r="G545" t="str">
            <v>11450</v>
          </cell>
          <cell r="H545" t="str">
            <v>A</v>
          </cell>
          <cell r="I545" t="str">
            <v>00000041</v>
          </cell>
          <cell r="J545">
            <v>65</v>
          </cell>
          <cell r="K545">
            <v>312</v>
          </cell>
          <cell r="L545">
            <v>6184</v>
          </cell>
          <cell r="M545">
            <v>398</v>
          </cell>
          <cell r="N545">
            <v>0</v>
          </cell>
          <cell r="O545">
            <v>1</v>
          </cell>
          <cell r="P545">
            <v>398.00099999999998</v>
          </cell>
          <cell r="Q545" t="str">
            <v>0676</v>
          </cell>
          <cell r="R545" t="str">
            <v>11450</v>
          </cell>
          <cell r="S545" t="str">
            <v>200212</v>
          </cell>
          <cell r="T545" t="str">
            <v>SA01</v>
          </cell>
          <cell r="U545">
            <v>135.24</v>
          </cell>
          <cell r="V545" t="str">
            <v>LDB</v>
          </cell>
          <cell r="W545">
            <v>0</v>
          </cell>
          <cell r="Y545">
            <v>0</v>
          </cell>
          <cell r="Z545">
            <v>69</v>
          </cell>
          <cell r="AA545" t="str">
            <v>MS#</v>
          </cell>
          <cell r="AB545" t="str">
            <v xml:space="preserve">   998000502</v>
          </cell>
          <cell r="AC545" t="str">
            <v>BCH</v>
          </cell>
          <cell r="AD545" t="str">
            <v>012363</v>
          </cell>
          <cell r="AE545" t="str">
            <v>TML</v>
          </cell>
          <cell r="AF545" t="str">
            <v>12026</v>
          </cell>
          <cell r="AG545" t="str">
            <v>SRL</v>
          </cell>
          <cell r="AH545" t="str">
            <v>0368</v>
          </cell>
          <cell r="AI545" t="str">
            <v>DLV</v>
          </cell>
          <cell r="AJ545" t="str">
            <v>000</v>
          </cell>
          <cell r="AK545" t="str">
            <v>REL</v>
          </cell>
          <cell r="AL545" t="str">
            <v>000</v>
          </cell>
          <cell r="AM545" t="str">
            <v>LN#</v>
          </cell>
          <cell r="AO545" t="str">
            <v>UOI</v>
          </cell>
          <cell r="AP545" t="str">
            <v>EA</v>
          </cell>
          <cell r="AU545" t="str">
            <v>0</v>
          </cell>
          <cell r="AW545" t="str">
            <v>000</v>
          </cell>
          <cell r="AX545" t="str">
            <v>00</v>
          </cell>
          <cell r="AY545" t="str">
            <v>0</v>
          </cell>
          <cell r="AZ545" t="str">
            <v>FPL Fibernet</v>
          </cell>
        </row>
        <row r="546">
          <cell r="A546" t="str">
            <v>107100</v>
          </cell>
          <cell r="B546" t="str">
            <v>0312</v>
          </cell>
          <cell r="C546" t="str">
            <v>06080</v>
          </cell>
          <cell r="D546" t="str">
            <v>0ELECT</v>
          </cell>
          <cell r="E546" t="str">
            <v>312000</v>
          </cell>
          <cell r="F546" t="str">
            <v>0676</v>
          </cell>
          <cell r="G546" t="str">
            <v>11450</v>
          </cell>
          <cell r="H546" t="str">
            <v>A</v>
          </cell>
          <cell r="I546" t="str">
            <v>00000041</v>
          </cell>
          <cell r="J546">
            <v>65</v>
          </cell>
          <cell r="K546">
            <v>312</v>
          </cell>
          <cell r="L546">
            <v>6184</v>
          </cell>
          <cell r="M546">
            <v>398</v>
          </cell>
          <cell r="N546">
            <v>0</v>
          </cell>
          <cell r="O546">
            <v>1</v>
          </cell>
          <cell r="P546">
            <v>398.00099999999998</v>
          </cell>
          <cell r="Q546" t="str">
            <v>0676</v>
          </cell>
          <cell r="R546" t="str">
            <v>11450</v>
          </cell>
          <cell r="S546" t="str">
            <v>200212</v>
          </cell>
          <cell r="T546" t="str">
            <v>SA01</v>
          </cell>
          <cell r="U546">
            <v>221.55</v>
          </cell>
          <cell r="V546" t="str">
            <v>LDB</v>
          </cell>
          <cell r="W546">
            <v>0</v>
          </cell>
          <cell r="Y546">
            <v>0</v>
          </cell>
          <cell r="Z546">
            <v>3</v>
          </cell>
          <cell r="AA546" t="str">
            <v>MS#</v>
          </cell>
          <cell r="AB546" t="str">
            <v xml:space="preserve">   998000171</v>
          </cell>
          <cell r="AC546" t="str">
            <v>BCH</v>
          </cell>
          <cell r="AD546" t="str">
            <v>012363</v>
          </cell>
          <cell r="AE546" t="str">
            <v>TML</v>
          </cell>
          <cell r="AF546" t="str">
            <v>12026</v>
          </cell>
          <cell r="AG546" t="str">
            <v>SRL</v>
          </cell>
          <cell r="AH546" t="str">
            <v>0368</v>
          </cell>
          <cell r="AI546" t="str">
            <v>DLV</v>
          </cell>
          <cell r="AJ546" t="str">
            <v>000</v>
          </cell>
          <cell r="AK546" t="str">
            <v>REL</v>
          </cell>
          <cell r="AL546" t="str">
            <v>000</v>
          </cell>
          <cell r="AM546" t="str">
            <v>LN#</v>
          </cell>
          <cell r="AO546" t="str">
            <v>UOI</v>
          </cell>
          <cell r="AP546" t="str">
            <v>EA</v>
          </cell>
          <cell r="AU546" t="str">
            <v>0</v>
          </cell>
          <cell r="AW546" t="str">
            <v>000</v>
          </cell>
          <cell r="AX546" t="str">
            <v>00</v>
          </cell>
          <cell r="AY546" t="str">
            <v>0</v>
          </cell>
          <cell r="AZ546" t="str">
            <v>FPL Fibernet</v>
          </cell>
        </row>
        <row r="547">
          <cell r="A547" t="str">
            <v>107100</v>
          </cell>
          <cell r="B547" t="str">
            <v>0312</v>
          </cell>
          <cell r="C547" t="str">
            <v>06080</v>
          </cell>
          <cell r="D547" t="str">
            <v>0ELECT</v>
          </cell>
          <cell r="E547" t="str">
            <v>312000</v>
          </cell>
          <cell r="F547" t="str">
            <v>0676</v>
          </cell>
          <cell r="G547" t="str">
            <v>11450</v>
          </cell>
          <cell r="H547" t="str">
            <v>A</v>
          </cell>
          <cell r="I547" t="str">
            <v>00000041</v>
          </cell>
          <cell r="J547">
            <v>65</v>
          </cell>
          <cell r="K547">
            <v>312</v>
          </cell>
          <cell r="L547">
            <v>6184</v>
          </cell>
          <cell r="M547">
            <v>398</v>
          </cell>
          <cell r="N547">
            <v>0</v>
          </cell>
          <cell r="O547">
            <v>1</v>
          </cell>
          <cell r="P547">
            <v>398.00099999999998</v>
          </cell>
          <cell r="Q547" t="str">
            <v>0676</v>
          </cell>
          <cell r="R547" t="str">
            <v>11450</v>
          </cell>
          <cell r="S547" t="str">
            <v>200212</v>
          </cell>
          <cell r="T547" t="str">
            <v>SA01</v>
          </cell>
          <cell r="U547">
            <v>392.2</v>
          </cell>
          <cell r="V547" t="str">
            <v>LDB</v>
          </cell>
          <cell r="W547">
            <v>0</v>
          </cell>
          <cell r="Y547">
            <v>0</v>
          </cell>
          <cell r="Z547">
            <v>200</v>
          </cell>
          <cell r="AA547" t="str">
            <v>MS#</v>
          </cell>
          <cell r="AB547" t="str">
            <v xml:space="preserve">   998000502</v>
          </cell>
          <cell r="AC547" t="str">
            <v>BCH</v>
          </cell>
          <cell r="AD547" t="str">
            <v>012360</v>
          </cell>
          <cell r="AE547" t="str">
            <v>TML</v>
          </cell>
          <cell r="AF547" t="str">
            <v>12026</v>
          </cell>
          <cell r="AG547" t="str">
            <v>SRL</v>
          </cell>
          <cell r="AH547" t="str">
            <v>0368</v>
          </cell>
          <cell r="AI547" t="str">
            <v>DLV</v>
          </cell>
          <cell r="AJ547" t="str">
            <v>000</v>
          </cell>
          <cell r="AK547" t="str">
            <v>REL</v>
          </cell>
          <cell r="AL547" t="str">
            <v>000</v>
          </cell>
          <cell r="AM547" t="str">
            <v>LN#</v>
          </cell>
          <cell r="AO547" t="str">
            <v>UOI</v>
          </cell>
          <cell r="AP547" t="str">
            <v>EA</v>
          </cell>
          <cell r="AU547" t="str">
            <v>0</v>
          </cell>
          <cell r="AW547" t="str">
            <v>000</v>
          </cell>
          <cell r="AX547" t="str">
            <v>00</v>
          </cell>
          <cell r="AY547" t="str">
            <v>0</v>
          </cell>
          <cell r="AZ547" t="str">
            <v>FPL Fibernet</v>
          </cell>
        </row>
        <row r="548">
          <cell r="A548" t="str">
            <v>107100</v>
          </cell>
          <cell r="B548" t="str">
            <v>0312</v>
          </cell>
          <cell r="C548" t="str">
            <v>06080</v>
          </cell>
          <cell r="D548" t="str">
            <v>0ELECT</v>
          </cell>
          <cell r="E548" t="str">
            <v>312000</v>
          </cell>
          <cell r="F548" t="str">
            <v>0676</v>
          </cell>
          <cell r="G548" t="str">
            <v>11450</v>
          </cell>
          <cell r="H548" t="str">
            <v>A</v>
          </cell>
          <cell r="I548" t="str">
            <v>00000041</v>
          </cell>
          <cell r="J548">
            <v>65</v>
          </cell>
          <cell r="K548">
            <v>312</v>
          </cell>
          <cell r="L548">
            <v>6184</v>
          </cell>
          <cell r="M548">
            <v>398</v>
          </cell>
          <cell r="N548">
            <v>0</v>
          </cell>
          <cell r="O548">
            <v>1</v>
          </cell>
          <cell r="P548">
            <v>398.00099999999998</v>
          </cell>
          <cell r="Q548" t="str">
            <v>0676</v>
          </cell>
          <cell r="R548" t="str">
            <v>11450</v>
          </cell>
          <cell r="S548" t="str">
            <v>200212</v>
          </cell>
          <cell r="T548" t="str">
            <v>SA01</v>
          </cell>
          <cell r="U548">
            <v>423</v>
          </cell>
          <cell r="V548" t="str">
            <v>LDB</v>
          </cell>
          <cell r="W548">
            <v>0</v>
          </cell>
          <cell r="Y548">
            <v>0</v>
          </cell>
          <cell r="Z548">
            <v>300</v>
          </cell>
          <cell r="AA548" t="str">
            <v>MS#</v>
          </cell>
          <cell r="AB548" t="str">
            <v xml:space="preserve">   998000092</v>
          </cell>
          <cell r="AC548" t="str">
            <v>BCH</v>
          </cell>
          <cell r="AD548" t="str">
            <v>012363</v>
          </cell>
          <cell r="AE548" t="str">
            <v>TML</v>
          </cell>
          <cell r="AF548" t="str">
            <v>12026</v>
          </cell>
          <cell r="AG548" t="str">
            <v>SRL</v>
          </cell>
          <cell r="AH548" t="str">
            <v>0368</v>
          </cell>
          <cell r="AI548" t="str">
            <v>DLV</v>
          </cell>
          <cell r="AJ548" t="str">
            <v>000</v>
          </cell>
          <cell r="AK548" t="str">
            <v>REL</v>
          </cell>
          <cell r="AL548" t="str">
            <v>000</v>
          </cell>
          <cell r="AM548" t="str">
            <v>LN#</v>
          </cell>
          <cell r="AO548" t="str">
            <v>UOI</v>
          </cell>
          <cell r="AP548" t="str">
            <v>FT</v>
          </cell>
          <cell r="AU548" t="str">
            <v>0</v>
          </cell>
          <cell r="AW548" t="str">
            <v>000</v>
          </cell>
          <cell r="AX548" t="str">
            <v>00</v>
          </cell>
          <cell r="AY548" t="str">
            <v>0</v>
          </cell>
          <cell r="AZ548" t="str">
            <v>FPL Fibernet</v>
          </cell>
        </row>
        <row r="549">
          <cell r="A549" t="str">
            <v>107100</v>
          </cell>
          <cell r="B549" t="str">
            <v>0312</v>
          </cell>
          <cell r="C549" t="str">
            <v>06080</v>
          </cell>
          <cell r="D549" t="str">
            <v>0ELECT</v>
          </cell>
          <cell r="E549" t="str">
            <v>312000</v>
          </cell>
          <cell r="F549" t="str">
            <v>0676</v>
          </cell>
          <cell r="G549" t="str">
            <v>11450</v>
          </cell>
          <cell r="H549" t="str">
            <v>A</v>
          </cell>
          <cell r="I549" t="str">
            <v>00000041</v>
          </cell>
          <cell r="J549">
            <v>65</v>
          </cell>
          <cell r="K549">
            <v>312</v>
          </cell>
          <cell r="L549">
            <v>6184</v>
          </cell>
          <cell r="M549">
            <v>398</v>
          </cell>
          <cell r="N549">
            <v>0</v>
          </cell>
          <cell r="O549">
            <v>1</v>
          </cell>
          <cell r="P549">
            <v>398.00099999999998</v>
          </cell>
          <cell r="Q549" t="str">
            <v>0676</v>
          </cell>
          <cell r="R549" t="str">
            <v>11450</v>
          </cell>
          <cell r="S549" t="str">
            <v>200212</v>
          </cell>
          <cell r="T549" t="str">
            <v>SA01</v>
          </cell>
          <cell r="U549">
            <v>585.12</v>
          </cell>
          <cell r="V549" t="str">
            <v>LDB</v>
          </cell>
          <cell r="W549">
            <v>0</v>
          </cell>
          <cell r="Y549">
            <v>0</v>
          </cell>
          <cell r="Z549">
            <v>3</v>
          </cell>
          <cell r="AA549" t="str">
            <v>MS#</v>
          </cell>
          <cell r="AB549" t="str">
            <v xml:space="preserve">   998000209</v>
          </cell>
          <cell r="AC549" t="str">
            <v>BCH</v>
          </cell>
          <cell r="AD549" t="str">
            <v>012363</v>
          </cell>
          <cell r="AE549" t="str">
            <v>TML</v>
          </cell>
          <cell r="AF549" t="str">
            <v>12026</v>
          </cell>
          <cell r="AG549" t="str">
            <v>SRL</v>
          </cell>
          <cell r="AH549" t="str">
            <v>0368</v>
          </cell>
          <cell r="AI549" t="str">
            <v>DLV</v>
          </cell>
          <cell r="AJ549" t="str">
            <v>000</v>
          </cell>
          <cell r="AK549" t="str">
            <v>REL</v>
          </cell>
          <cell r="AL549" t="str">
            <v>000</v>
          </cell>
          <cell r="AM549" t="str">
            <v>LN#</v>
          </cell>
          <cell r="AO549" t="str">
            <v>UOI</v>
          </cell>
          <cell r="AP549" t="str">
            <v>FT</v>
          </cell>
          <cell r="AU549" t="str">
            <v>0</v>
          </cell>
          <cell r="AW549" t="str">
            <v>000</v>
          </cell>
          <cell r="AX549" t="str">
            <v>00</v>
          </cell>
          <cell r="AY549" t="str">
            <v>0</v>
          </cell>
          <cell r="AZ549" t="str">
            <v>FPL Fibernet</v>
          </cell>
        </row>
        <row r="550">
          <cell r="A550" t="str">
            <v>107100</v>
          </cell>
          <cell r="B550" t="str">
            <v>0312</v>
          </cell>
          <cell r="C550" t="str">
            <v>06080</v>
          </cell>
          <cell r="D550" t="str">
            <v>0ELECT</v>
          </cell>
          <cell r="E550" t="str">
            <v>312000</v>
          </cell>
          <cell r="F550" t="str">
            <v>0676</v>
          </cell>
          <cell r="G550" t="str">
            <v>11450</v>
          </cell>
          <cell r="H550" t="str">
            <v>A</v>
          </cell>
          <cell r="I550" t="str">
            <v>00000041</v>
          </cell>
          <cell r="J550">
            <v>65</v>
          </cell>
          <cell r="K550">
            <v>312</v>
          </cell>
          <cell r="L550">
            <v>6184</v>
          </cell>
          <cell r="M550">
            <v>398</v>
          </cell>
          <cell r="N550">
            <v>0</v>
          </cell>
          <cell r="O550">
            <v>1</v>
          </cell>
          <cell r="P550">
            <v>398.00099999999998</v>
          </cell>
          <cell r="Q550" t="str">
            <v>0676</v>
          </cell>
          <cell r="R550" t="str">
            <v>11450</v>
          </cell>
          <cell r="S550" t="str">
            <v>200212</v>
          </cell>
          <cell r="T550" t="str">
            <v>SA01</v>
          </cell>
          <cell r="U550">
            <v>748.13</v>
          </cell>
          <cell r="V550" t="str">
            <v>LDB</v>
          </cell>
          <cell r="W550">
            <v>0</v>
          </cell>
          <cell r="Y550">
            <v>0</v>
          </cell>
          <cell r="Z550">
            <v>2</v>
          </cell>
          <cell r="AA550" t="str">
            <v>MS#</v>
          </cell>
          <cell r="AB550" t="str">
            <v xml:space="preserve">   998003502</v>
          </cell>
          <cell r="AC550" t="str">
            <v>BCH</v>
          </cell>
          <cell r="AD550" t="str">
            <v>012360</v>
          </cell>
          <cell r="AE550" t="str">
            <v>TML</v>
          </cell>
          <cell r="AF550" t="str">
            <v>12026</v>
          </cell>
          <cell r="AG550" t="str">
            <v>SRL</v>
          </cell>
          <cell r="AH550" t="str">
            <v>0368</v>
          </cell>
          <cell r="AI550" t="str">
            <v>DLV</v>
          </cell>
          <cell r="AJ550" t="str">
            <v>000</v>
          </cell>
          <cell r="AK550" t="str">
            <v>REL</v>
          </cell>
          <cell r="AL550" t="str">
            <v>000</v>
          </cell>
          <cell r="AM550" t="str">
            <v>LN#</v>
          </cell>
          <cell r="AO550" t="str">
            <v>UOI</v>
          </cell>
          <cell r="AP550" t="str">
            <v>EA</v>
          </cell>
          <cell r="AU550" t="str">
            <v>0</v>
          </cell>
          <cell r="AW550" t="str">
            <v>000</v>
          </cell>
          <cell r="AX550" t="str">
            <v>00</v>
          </cell>
          <cell r="AY550" t="str">
            <v>0</v>
          </cell>
          <cell r="AZ550" t="str">
            <v>FPL Fibernet</v>
          </cell>
        </row>
        <row r="551">
          <cell r="A551" t="str">
            <v>107100</v>
          </cell>
          <cell r="B551" t="str">
            <v>0312</v>
          </cell>
          <cell r="C551" t="str">
            <v>06080</v>
          </cell>
          <cell r="D551" t="str">
            <v>0ELECT</v>
          </cell>
          <cell r="E551" t="str">
            <v>312000</v>
          </cell>
          <cell r="F551" t="str">
            <v>0676</v>
          </cell>
          <cell r="G551" t="str">
            <v>11450</v>
          </cell>
          <cell r="H551" t="str">
            <v>A</v>
          </cell>
          <cell r="I551" t="str">
            <v>00000041</v>
          </cell>
          <cell r="J551">
            <v>65</v>
          </cell>
          <cell r="K551">
            <v>312</v>
          </cell>
          <cell r="L551">
            <v>6184</v>
          </cell>
          <cell r="M551">
            <v>398</v>
          </cell>
          <cell r="N551">
            <v>0</v>
          </cell>
          <cell r="O551">
            <v>1</v>
          </cell>
          <cell r="P551">
            <v>398.00099999999998</v>
          </cell>
          <cell r="Q551" t="str">
            <v>0676</v>
          </cell>
          <cell r="R551" t="str">
            <v>11450</v>
          </cell>
          <cell r="S551" t="str">
            <v>200212</v>
          </cell>
          <cell r="T551" t="str">
            <v>SA01</v>
          </cell>
          <cell r="U551">
            <v>987</v>
          </cell>
          <cell r="V551" t="str">
            <v>LDB</v>
          </cell>
          <cell r="W551">
            <v>0</v>
          </cell>
          <cell r="Y551">
            <v>0</v>
          </cell>
          <cell r="Z551">
            <v>700</v>
          </cell>
          <cell r="AA551" t="str">
            <v>MS#</v>
          </cell>
          <cell r="AB551" t="str">
            <v xml:space="preserve">   998000092</v>
          </cell>
          <cell r="AC551" t="str">
            <v>BCH</v>
          </cell>
          <cell r="AD551" t="str">
            <v>012360</v>
          </cell>
          <cell r="AE551" t="str">
            <v>TML</v>
          </cell>
          <cell r="AF551" t="str">
            <v>12026</v>
          </cell>
          <cell r="AG551" t="str">
            <v>SRL</v>
          </cell>
          <cell r="AH551" t="str">
            <v>0368</v>
          </cell>
          <cell r="AI551" t="str">
            <v>DLV</v>
          </cell>
          <cell r="AJ551" t="str">
            <v>000</v>
          </cell>
          <cell r="AK551" t="str">
            <v>REL</v>
          </cell>
          <cell r="AL551" t="str">
            <v>000</v>
          </cell>
          <cell r="AM551" t="str">
            <v>LN#</v>
          </cell>
          <cell r="AO551" t="str">
            <v>UOI</v>
          </cell>
          <cell r="AP551" t="str">
            <v>FT</v>
          </cell>
          <cell r="AU551" t="str">
            <v>0</v>
          </cell>
          <cell r="AW551" t="str">
            <v>000</v>
          </cell>
          <cell r="AX551" t="str">
            <v>00</v>
          </cell>
          <cell r="AY551" t="str">
            <v>0</v>
          </cell>
          <cell r="AZ551" t="str">
            <v>FPL Fibernet</v>
          </cell>
        </row>
        <row r="552">
          <cell r="A552" t="str">
            <v>107100</v>
          </cell>
          <cell r="B552" t="str">
            <v>0312</v>
          </cell>
          <cell r="C552" t="str">
            <v>06080</v>
          </cell>
          <cell r="D552" t="str">
            <v>0ELECT</v>
          </cell>
          <cell r="E552" t="str">
            <v>312000</v>
          </cell>
          <cell r="F552" t="str">
            <v>0676</v>
          </cell>
          <cell r="G552" t="str">
            <v>11450</v>
          </cell>
          <cell r="H552" t="str">
            <v>A</v>
          </cell>
          <cell r="I552" t="str">
            <v>00000041</v>
          </cell>
          <cell r="J552">
            <v>65</v>
          </cell>
          <cell r="K552">
            <v>312</v>
          </cell>
          <cell r="L552">
            <v>6184</v>
          </cell>
          <cell r="M552">
            <v>398</v>
          </cell>
          <cell r="N552">
            <v>0</v>
          </cell>
          <cell r="O552">
            <v>1</v>
          </cell>
          <cell r="P552">
            <v>398.00099999999998</v>
          </cell>
          <cell r="Q552" t="str">
            <v>0676</v>
          </cell>
          <cell r="R552" t="str">
            <v>11450</v>
          </cell>
          <cell r="S552" t="str">
            <v>200212</v>
          </cell>
          <cell r="T552" t="str">
            <v>SA01</v>
          </cell>
          <cell r="U552">
            <v>1120.5999999999999</v>
          </cell>
          <cell r="V552" t="str">
            <v>LDB</v>
          </cell>
          <cell r="W552">
            <v>0</v>
          </cell>
          <cell r="Y552">
            <v>0</v>
          </cell>
          <cell r="Z552">
            <v>4</v>
          </cell>
          <cell r="AA552" t="str">
            <v>MS#</v>
          </cell>
          <cell r="AB552" t="str">
            <v xml:space="preserve">   998014689</v>
          </cell>
          <cell r="AC552" t="str">
            <v>BCH</v>
          </cell>
          <cell r="AD552" t="str">
            <v>012638</v>
          </cell>
          <cell r="AE552" t="str">
            <v>TML</v>
          </cell>
          <cell r="AF552" t="str">
            <v>12027</v>
          </cell>
          <cell r="AG552" t="str">
            <v>SRL</v>
          </cell>
          <cell r="AH552" t="str">
            <v>0368</v>
          </cell>
          <cell r="AI552" t="str">
            <v>DLV</v>
          </cell>
          <cell r="AJ552" t="str">
            <v>000</v>
          </cell>
          <cell r="AK552" t="str">
            <v>REL</v>
          </cell>
          <cell r="AL552" t="str">
            <v>000</v>
          </cell>
          <cell r="AM552" t="str">
            <v>LN#</v>
          </cell>
          <cell r="AO552" t="str">
            <v>UOI</v>
          </cell>
          <cell r="AP552" t="str">
            <v>EA</v>
          </cell>
          <cell r="AU552" t="str">
            <v>0</v>
          </cell>
          <cell r="AW552" t="str">
            <v>000</v>
          </cell>
          <cell r="AX552" t="str">
            <v>00</v>
          </cell>
          <cell r="AY552" t="str">
            <v>0</v>
          </cell>
          <cell r="AZ552" t="str">
            <v>FPL Fibernet</v>
          </cell>
        </row>
        <row r="553">
          <cell r="A553" t="str">
            <v>107100</v>
          </cell>
          <cell r="B553" t="str">
            <v>0312</v>
          </cell>
          <cell r="C553" t="str">
            <v>06080</v>
          </cell>
          <cell r="D553" t="str">
            <v>0ELECT</v>
          </cell>
          <cell r="E553" t="str">
            <v>312000</v>
          </cell>
          <cell r="F553" t="str">
            <v>0676</v>
          </cell>
          <cell r="G553" t="str">
            <v>11450</v>
          </cell>
          <cell r="H553" t="str">
            <v>A</v>
          </cell>
          <cell r="I553" t="str">
            <v>00000041</v>
          </cell>
          <cell r="J553">
            <v>65</v>
          </cell>
          <cell r="K553">
            <v>312</v>
          </cell>
          <cell r="L553">
            <v>6184</v>
          </cell>
          <cell r="M553">
            <v>398</v>
          </cell>
          <cell r="N553">
            <v>0</v>
          </cell>
          <cell r="O553">
            <v>1</v>
          </cell>
          <cell r="P553">
            <v>398.00099999999998</v>
          </cell>
          <cell r="Q553" t="str">
            <v>0676</v>
          </cell>
          <cell r="R553" t="str">
            <v>11450</v>
          </cell>
          <cell r="S553" t="str">
            <v>200212</v>
          </cell>
          <cell r="T553" t="str">
            <v>SA01</v>
          </cell>
          <cell r="U553">
            <v>1591.92</v>
          </cell>
          <cell r="V553" t="str">
            <v>LDB</v>
          </cell>
          <cell r="W553">
            <v>0</v>
          </cell>
          <cell r="Y553">
            <v>0</v>
          </cell>
          <cell r="Z553">
            <v>12</v>
          </cell>
          <cell r="AA553" t="str">
            <v>MS#</v>
          </cell>
          <cell r="AB553" t="str">
            <v xml:space="preserve">   998003509</v>
          </cell>
          <cell r="AC553" t="str">
            <v>BCH</v>
          </cell>
          <cell r="AD553" t="str">
            <v>012360</v>
          </cell>
          <cell r="AE553" t="str">
            <v>TML</v>
          </cell>
          <cell r="AF553" t="str">
            <v>12026</v>
          </cell>
          <cell r="AG553" t="str">
            <v>SRL</v>
          </cell>
          <cell r="AH553" t="str">
            <v>0368</v>
          </cell>
          <cell r="AI553" t="str">
            <v>DLV</v>
          </cell>
          <cell r="AJ553" t="str">
            <v>000</v>
          </cell>
          <cell r="AK553" t="str">
            <v>REL</v>
          </cell>
          <cell r="AL553" t="str">
            <v>000</v>
          </cell>
          <cell r="AM553" t="str">
            <v>LN#</v>
          </cell>
          <cell r="AO553" t="str">
            <v>UOI</v>
          </cell>
          <cell r="AP553" t="str">
            <v>EA</v>
          </cell>
          <cell r="AU553" t="str">
            <v>0</v>
          </cell>
          <cell r="AW553" t="str">
            <v>000</v>
          </cell>
          <cell r="AX553" t="str">
            <v>00</v>
          </cell>
          <cell r="AY553" t="str">
            <v>0</v>
          </cell>
          <cell r="AZ553" t="str">
            <v>FPL Fibernet</v>
          </cell>
        </row>
        <row r="554">
          <cell r="A554" t="str">
            <v>107100</v>
          </cell>
          <cell r="B554" t="str">
            <v>0312</v>
          </cell>
          <cell r="C554" t="str">
            <v>06080</v>
          </cell>
          <cell r="D554" t="str">
            <v>0ELECT</v>
          </cell>
          <cell r="E554" t="str">
            <v>312000</v>
          </cell>
          <cell r="F554" t="str">
            <v>0676</v>
          </cell>
          <cell r="G554" t="str">
            <v>11450</v>
          </cell>
          <cell r="H554" t="str">
            <v>A</v>
          </cell>
          <cell r="I554" t="str">
            <v>00000041</v>
          </cell>
          <cell r="J554">
            <v>65</v>
          </cell>
          <cell r="K554">
            <v>312</v>
          </cell>
          <cell r="L554">
            <v>6184</v>
          </cell>
          <cell r="M554">
            <v>398</v>
          </cell>
          <cell r="N554">
            <v>0</v>
          </cell>
          <cell r="O554">
            <v>1</v>
          </cell>
          <cell r="P554">
            <v>398.00099999999998</v>
          </cell>
          <cell r="Q554" t="str">
            <v>0676</v>
          </cell>
          <cell r="R554" t="str">
            <v>11450</v>
          </cell>
          <cell r="S554" t="str">
            <v>200212</v>
          </cell>
          <cell r="T554" t="str">
            <v>SA01</v>
          </cell>
          <cell r="U554">
            <v>2004.73</v>
          </cell>
          <cell r="V554" t="str">
            <v>LDB</v>
          </cell>
          <cell r="W554">
            <v>0</v>
          </cell>
          <cell r="Y554">
            <v>0</v>
          </cell>
          <cell r="Z554">
            <v>1</v>
          </cell>
          <cell r="AA554" t="str">
            <v>MS#</v>
          </cell>
          <cell r="AB554" t="str">
            <v xml:space="preserve">   998000787</v>
          </cell>
          <cell r="AC554" t="str">
            <v>BCH</v>
          </cell>
          <cell r="AD554" t="str">
            <v>012638</v>
          </cell>
          <cell r="AE554" t="str">
            <v>TML</v>
          </cell>
          <cell r="AF554" t="str">
            <v>12027</v>
          </cell>
          <cell r="AG554" t="str">
            <v>SRL</v>
          </cell>
          <cell r="AH554" t="str">
            <v>0368</v>
          </cell>
          <cell r="AI554" t="str">
            <v>DLV</v>
          </cell>
          <cell r="AJ554" t="str">
            <v>000</v>
          </cell>
          <cell r="AK554" t="str">
            <v>REL</v>
          </cell>
          <cell r="AL554" t="str">
            <v>000</v>
          </cell>
          <cell r="AM554" t="str">
            <v>LN#</v>
          </cell>
          <cell r="AO554" t="str">
            <v>UOI</v>
          </cell>
          <cell r="AP554" t="str">
            <v>EA</v>
          </cell>
          <cell r="AU554" t="str">
            <v>0</v>
          </cell>
          <cell r="AW554" t="str">
            <v>000</v>
          </cell>
          <cell r="AX554" t="str">
            <v>00</v>
          </cell>
          <cell r="AY554" t="str">
            <v>0</v>
          </cell>
          <cell r="AZ554" t="str">
            <v>FPL Fibernet</v>
          </cell>
        </row>
        <row r="555">
          <cell r="A555" t="str">
            <v>107100</v>
          </cell>
          <cell r="B555" t="str">
            <v>0312</v>
          </cell>
          <cell r="C555" t="str">
            <v>06080</v>
          </cell>
          <cell r="D555" t="str">
            <v>0ELECT</v>
          </cell>
          <cell r="E555" t="str">
            <v>312000</v>
          </cell>
          <cell r="F555" t="str">
            <v>0676</v>
          </cell>
          <cell r="G555" t="str">
            <v>11450</v>
          </cell>
          <cell r="H555" t="str">
            <v>A</v>
          </cell>
          <cell r="I555" t="str">
            <v>00000041</v>
          </cell>
          <cell r="J555">
            <v>65</v>
          </cell>
          <cell r="K555">
            <v>312</v>
          </cell>
          <cell r="L555">
            <v>6184</v>
          </cell>
          <cell r="M555">
            <v>398</v>
          </cell>
          <cell r="N555">
            <v>0</v>
          </cell>
          <cell r="O555">
            <v>1</v>
          </cell>
          <cell r="P555">
            <v>398.00099999999998</v>
          </cell>
          <cell r="Q555" t="str">
            <v>0676</v>
          </cell>
          <cell r="R555" t="str">
            <v>11450</v>
          </cell>
          <cell r="S555" t="str">
            <v>200212</v>
          </cell>
          <cell r="T555" t="str">
            <v>SA01</v>
          </cell>
          <cell r="U555">
            <v>7535.4</v>
          </cell>
          <cell r="V555" t="str">
            <v>LDB</v>
          </cell>
          <cell r="W555">
            <v>0</v>
          </cell>
          <cell r="Y555">
            <v>0</v>
          </cell>
          <cell r="Z555">
            <v>2</v>
          </cell>
          <cell r="AA555" t="str">
            <v>MS#</v>
          </cell>
          <cell r="AB555" t="str">
            <v xml:space="preserve">   998014271</v>
          </cell>
          <cell r="AC555" t="str">
            <v>BCH</v>
          </cell>
          <cell r="AD555" t="str">
            <v>012360</v>
          </cell>
          <cell r="AE555" t="str">
            <v>TML</v>
          </cell>
          <cell r="AF555" t="str">
            <v>12026</v>
          </cell>
          <cell r="AG555" t="str">
            <v>SRL</v>
          </cell>
          <cell r="AH555" t="str">
            <v>0368</v>
          </cell>
          <cell r="AI555" t="str">
            <v>DLV</v>
          </cell>
          <cell r="AJ555" t="str">
            <v>000</v>
          </cell>
          <cell r="AK555" t="str">
            <v>REL</v>
          </cell>
          <cell r="AL555" t="str">
            <v>000</v>
          </cell>
          <cell r="AM555" t="str">
            <v>LN#</v>
          </cell>
          <cell r="AO555" t="str">
            <v>UOI</v>
          </cell>
          <cell r="AP555" t="str">
            <v>EA</v>
          </cell>
          <cell r="AU555" t="str">
            <v>0</v>
          </cell>
          <cell r="AW555" t="str">
            <v>000</v>
          </cell>
          <cell r="AX555" t="str">
            <v>00</v>
          </cell>
          <cell r="AY555" t="str">
            <v>0</v>
          </cell>
          <cell r="AZ555" t="str">
            <v>FPL Fibernet</v>
          </cell>
        </row>
        <row r="556">
          <cell r="A556" t="str">
            <v>107100</v>
          </cell>
          <cell r="B556" t="str">
            <v>0312</v>
          </cell>
          <cell r="C556" t="str">
            <v>06080</v>
          </cell>
          <cell r="D556" t="str">
            <v>0ELECT</v>
          </cell>
          <cell r="E556" t="str">
            <v>312000</v>
          </cell>
          <cell r="F556" t="str">
            <v>0676</v>
          </cell>
          <cell r="G556" t="str">
            <v>11450</v>
          </cell>
          <cell r="H556" t="str">
            <v>A</v>
          </cell>
          <cell r="I556" t="str">
            <v>00000041</v>
          </cell>
          <cell r="J556">
            <v>65</v>
          </cell>
          <cell r="K556">
            <v>312</v>
          </cell>
          <cell r="L556">
            <v>6184</v>
          </cell>
          <cell r="M556">
            <v>398</v>
          </cell>
          <cell r="N556">
            <v>0</v>
          </cell>
          <cell r="O556">
            <v>1</v>
          </cell>
          <cell r="P556">
            <v>398.00099999999998</v>
          </cell>
          <cell r="Q556" t="str">
            <v>0676</v>
          </cell>
          <cell r="R556" t="str">
            <v>11450</v>
          </cell>
          <cell r="S556" t="str">
            <v>200212</v>
          </cell>
          <cell r="T556" t="str">
            <v>SA01</v>
          </cell>
          <cell r="U556">
            <v>7535.4</v>
          </cell>
          <cell r="V556" t="str">
            <v>LDB</v>
          </cell>
          <cell r="W556">
            <v>0</v>
          </cell>
          <cell r="Y556">
            <v>0</v>
          </cell>
          <cell r="Z556">
            <v>2</v>
          </cell>
          <cell r="AA556" t="str">
            <v>MS#</v>
          </cell>
          <cell r="AB556" t="str">
            <v xml:space="preserve">   998014271</v>
          </cell>
          <cell r="AC556" t="str">
            <v>BCH</v>
          </cell>
          <cell r="AD556" t="str">
            <v>012363</v>
          </cell>
          <cell r="AE556" t="str">
            <v>TML</v>
          </cell>
          <cell r="AF556" t="str">
            <v>12026</v>
          </cell>
          <cell r="AG556" t="str">
            <v>SRL</v>
          </cell>
          <cell r="AH556" t="str">
            <v>0368</v>
          </cell>
          <cell r="AI556" t="str">
            <v>DLV</v>
          </cell>
          <cell r="AJ556" t="str">
            <v>000</v>
          </cell>
          <cell r="AK556" t="str">
            <v>REL</v>
          </cell>
          <cell r="AL556" t="str">
            <v>000</v>
          </cell>
          <cell r="AM556" t="str">
            <v>LN#</v>
          </cell>
          <cell r="AO556" t="str">
            <v>UOI</v>
          </cell>
          <cell r="AP556" t="str">
            <v>EA</v>
          </cell>
          <cell r="AU556" t="str">
            <v>0</v>
          </cell>
          <cell r="AW556" t="str">
            <v>000</v>
          </cell>
          <cell r="AX556" t="str">
            <v>00</v>
          </cell>
          <cell r="AY556" t="str">
            <v>0</v>
          </cell>
          <cell r="AZ556" t="str">
            <v>FPL Fibernet</v>
          </cell>
        </row>
        <row r="557">
          <cell r="A557" t="str">
            <v>107100</v>
          </cell>
          <cell r="B557" t="str">
            <v>0312</v>
          </cell>
          <cell r="C557" t="str">
            <v>06080</v>
          </cell>
          <cell r="D557" t="str">
            <v>0ELECT</v>
          </cell>
          <cell r="E557" t="str">
            <v>312000</v>
          </cell>
          <cell r="F557" t="str">
            <v>0676</v>
          </cell>
          <cell r="G557" t="str">
            <v>11450</v>
          </cell>
          <cell r="H557" t="str">
            <v>A</v>
          </cell>
          <cell r="I557" t="str">
            <v>00000041</v>
          </cell>
          <cell r="J557">
            <v>65</v>
          </cell>
          <cell r="K557">
            <v>312</v>
          </cell>
          <cell r="L557">
            <v>6184</v>
          </cell>
          <cell r="M557">
            <v>398</v>
          </cell>
          <cell r="N557">
            <v>0</v>
          </cell>
          <cell r="O557">
            <v>1</v>
          </cell>
          <cell r="P557">
            <v>398.00099999999998</v>
          </cell>
          <cell r="Q557" t="str">
            <v>0676</v>
          </cell>
          <cell r="R557" t="str">
            <v>11450</v>
          </cell>
          <cell r="S557" t="str">
            <v>200212</v>
          </cell>
          <cell r="T557" t="str">
            <v>SA01</v>
          </cell>
          <cell r="U557">
            <v>44974.5</v>
          </cell>
          <cell r="V557" t="str">
            <v>LDB</v>
          </cell>
          <cell r="W557">
            <v>0</v>
          </cell>
          <cell r="Y557">
            <v>0</v>
          </cell>
          <cell r="Z557">
            <v>1</v>
          </cell>
          <cell r="AA557" t="str">
            <v>MS#</v>
          </cell>
          <cell r="AB557" t="str">
            <v xml:space="preserve">   998014276</v>
          </cell>
          <cell r="AC557" t="str">
            <v>BCH</v>
          </cell>
          <cell r="AD557" t="str">
            <v>012360</v>
          </cell>
          <cell r="AE557" t="str">
            <v>TML</v>
          </cell>
          <cell r="AF557" t="str">
            <v>12026</v>
          </cell>
          <cell r="AG557" t="str">
            <v>SRL</v>
          </cell>
          <cell r="AH557" t="str">
            <v>0368</v>
          </cell>
          <cell r="AI557" t="str">
            <v>DLV</v>
          </cell>
          <cell r="AJ557" t="str">
            <v>000</v>
          </cell>
          <cell r="AK557" t="str">
            <v>REL</v>
          </cell>
          <cell r="AL557" t="str">
            <v>000</v>
          </cell>
          <cell r="AM557" t="str">
            <v>LN#</v>
          </cell>
          <cell r="AO557" t="str">
            <v>UOI</v>
          </cell>
          <cell r="AP557" t="str">
            <v>EA</v>
          </cell>
          <cell r="AU557" t="str">
            <v>0</v>
          </cell>
          <cell r="AW557" t="str">
            <v>000</v>
          </cell>
          <cell r="AX557" t="str">
            <v>00</v>
          </cell>
          <cell r="AY557" t="str">
            <v>0</v>
          </cell>
          <cell r="AZ557" t="str">
            <v>FPL Fibernet</v>
          </cell>
        </row>
        <row r="558">
          <cell r="A558" t="str">
            <v>107100</v>
          </cell>
          <cell r="B558" t="str">
            <v>0312</v>
          </cell>
          <cell r="C558" t="str">
            <v>06080</v>
          </cell>
          <cell r="D558" t="str">
            <v>0ELECT</v>
          </cell>
          <cell r="E558" t="str">
            <v>312000</v>
          </cell>
          <cell r="F558" t="str">
            <v>0676</v>
          </cell>
          <cell r="G558" t="str">
            <v>11450</v>
          </cell>
          <cell r="H558" t="str">
            <v>A</v>
          </cell>
          <cell r="I558" t="str">
            <v>00000041</v>
          </cell>
          <cell r="J558">
            <v>65</v>
          </cell>
          <cell r="K558">
            <v>312</v>
          </cell>
          <cell r="L558">
            <v>6184</v>
          </cell>
          <cell r="M558">
            <v>398</v>
          </cell>
          <cell r="N558">
            <v>0</v>
          </cell>
          <cell r="O558">
            <v>1</v>
          </cell>
          <cell r="P558">
            <v>398.00099999999998</v>
          </cell>
          <cell r="Q558" t="str">
            <v>0676</v>
          </cell>
          <cell r="R558" t="str">
            <v>11450</v>
          </cell>
          <cell r="S558" t="str">
            <v>200212</v>
          </cell>
          <cell r="T558" t="str">
            <v>SA01</v>
          </cell>
          <cell r="U558">
            <v>44974.5</v>
          </cell>
          <cell r="V558" t="str">
            <v>LDB</v>
          </cell>
          <cell r="W558">
            <v>0</v>
          </cell>
          <cell r="Y558">
            <v>0</v>
          </cell>
          <cell r="Z558">
            <v>1</v>
          </cell>
          <cell r="AA558" t="str">
            <v>MS#</v>
          </cell>
          <cell r="AB558" t="str">
            <v xml:space="preserve">   998014276</v>
          </cell>
          <cell r="AC558" t="str">
            <v>BCH</v>
          </cell>
          <cell r="AD558" t="str">
            <v>012363</v>
          </cell>
          <cell r="AE558" t="str">
            <v>TML</v>
          </cell>
          <cell r="AF558" t="str">
            <v>12026</v>
          </cell>
          <cell r="AG558" t="str">
            <v>SRL</v>
          </cell>
          <cell r="AH558" t="str">
            <v>0368</v>
          </cell>
          <cell r="AI558" t="str">
            <v>DLV</v>
          </cell>
          <cell r="AJ558" t="str">
            <v>000</v>
          </cell>
          <cell r="AK558" t="str">
            <v>REL</v>
          </cell>
          <cell r="AL558" t="str">
            <v>000</v>
          </cell>
          <cell r="AM558" t="str">
            <v>LN#</v>
          </cell>
          <cell r="AO558" t="str">
            <v>UOI</v>
          </cell>
          <cell r="AP558" t="str">
            <v>EA</v>
          </cell>
          <cell r="AU558" t="str">
            <v>0</v>
          </cell>
          <cell r="AW558" t="str">
            <v>000</v>
          </cell>
          <cell r="AX558" t="str">
            <v>00</v>
          </cell>
          <cell r="AY558" t="str">
            <v>0</v>
          </cell>
          <cell r="AZ558" t="str">
            <v>FPL Fibernet</v>
          </cell>
        </row>
        <row r="559">
          <cell r="A559" t="str">
            <v>107100</v>
          </cell>
          <cell r="B559" t="str">
            <v>0312</v>
          </cell>
          <cell r="C559" t="str">
            <v>06080</v>
          </cell>
          <cell r="D559" t="str">
            <v>0ELECT</v>
          </cell>
          <cell r="E559" t="str">
            <v>312000</v>
          </cell>
          <cell r="F559" t="str">
            <v>0676</v>
          </cell>
          <cell r="G559" t="str">
            <v>11450</v>
          </cell>
          <cell r="H559" t="str">
            <v>A</v>
          </cell>
          <cell r="I559" t="str">
            <v>00000041</v>
          </cell>
          <cell r="J559">
            <v>65</v>
          </cell>
          <cell r="K559">
            <v>312</v>
          </cell>
          <cell r="L559">
            <v>6184</v>
          </cell>
          <cell r="M559">
            <v>398</v>
          </cell>
          <cell r="N559">
            <v>0</v>
          </cell>
          <cell r="O559">
            <v>1</v>
          </cell>
          <cell r="P559">
            <v>398.00099999999998</v>
          </cell>
          <cell r="Q559" t="str">
            <v>0676</v>
          </cell>
          <cell r="R559" t="str">
            <v>11450</v>
          </cell>
          <cell r="S559" t="str">
            <v>200212</v>
          </cell>
          <cell r="T559" t="str">
            <v>SA01</v>
          </cell>
          <cell r="U559">
            <v>47223</v>
          </cell>
          <cell r="V559" t="str">
            <v>LDB</v>
          </cell>
          <cell r="W559">
            <v>0</v>
          </cell>
          <cell r="Y559">
            <v>0</v>
          </cell>
          <cell r="Z559">
            <v>1</v>
          </cell>
          <cell r="AA559" t="str">
            <v>MS#</v>
          </cell>
          <cell r="AB559" t="str">
            <v xml:space="preserve">   998014279</v>
          </cell>
          <cell r="AC559" t="str">
            <v>BCH</v>
          </cell>
          <cell r="AD559" t="str">
            <v>012360</v>
          </cell>
          <cell r="AE559" t="str">
            <v>TML</v>
          </cell>
          <cell r="AF559" t="str">
            <v>12026</v>
          </cell>
          <cell r="AG559" t="str">
            <v>SRL</v>
          </cell>
          <cell r="AH559" t="str">
            <v>0368</v>
          </cell>
          <cell r="AI559" t="str">
            <v>DLV</v>
          </cell>
          <cell r="AJ559" t="str">
            <v>000</v>
          </cell>
          <cell r="AK559" t="str">
            <v>REL</v>
          </cell>
          <cell r="AL559" t="str">
            <v>000</v>
          </cell>
          <cell r="AM559" t="str">
            <v>LN#</v>
          </cell>
          <cell r="AO559" t="str">
            <v>UOI</v>
          </cell>
          <cell r="AP559" t="str">
            <v>EA</v>
          </cell>
          <cell r="AU559" t="str">
            <v>0</v>
          </cell>
          <cell r="AW559" t="str">
            <v>000</v>
          </cell>
          <cell r="AX559" t="str">
            <v>00</v>
          </cell>
          <cell r="AY559" t="str">
            <v>0</v>
          </cell>
          <cell r="AZ559" t="str">
            <v>FPL Fibernet</v>
          </cell>
        </row>
        <row r="560">
          <cell r="A560" t="str">
            <v>107100</v>
          </cell>
          <cell r="B560" t="str">
            <v>0312</v>
          </cell>
          <cell r="C560" t="str">
            <v>06080</v>
          </cell>
          <cell r="D560" t="str">
            <v>0ELECT</v>
          </cell>
          <cell r="E560" t="str">
            <v>312000</v>
          </cell>
          <cell r="F560" t="str">
            <v>0676</v>
          </cell>
          <cell r="G560" t="str">
            <v>11450</v>
          </cell>
          <cell r="H560" t="str">
            <v>A</v>
          </cell>
          <cell r="I560" t="str">
            <v>00000041</v>
          </cell>
          <cell r="J560">
            <v>65</v>
          </cell>
          <cell r="K560">
            <v>312</v>
          </cell>
          <cell r="L560">
            <v>6184</v>
          </cell>
          <cell r="M560">
            <v>398</v>
          </cell>
          <cell r="N560">
            <v>0</v>
          </cell>
          <cell r="O560">
            <v>1</v>
          </cell>
          <cell r="P560">
            <v>398.00099999999998</v>
          </cell>
          <cell r="Q560" t="str">
            <v>0676</v>
          </cell>
          <cell r="R560" t="str">
            <v>11450</v>
          </cell>
          <cell r="S560" t="str">
            <v>200212</v>
          </cell>
          <cell r="T560" t="str">
            <v>SA01</v>
          </cell>
          <cell r="U560">
            <v>47223</v>
          </cell>
          <cell r="V560" t="str">
            <v>LDB</v>
          </cell>
          <cell r="W560">
            <v>0</v>
          </cell>
          <cell r="Y560">
            <v>0</v>
          </cell>
          <cell r="Z560">
            <v>1</v>
          </cell>
          <cell r="AA560" t="str">
            <v>MS#</v>
          </cell>
          <cell r="AB560" t="str">
            <v xml:space="preserve">   998014279</v>
          </cell>
          <cell r="AC560" t="str">
            <v>BCH</v>
          </cell>
          <cell r="AD560" t="str">
            <v>012363</v>
          </cell>
          <cell r="AE560" t="str">
            <v>TML</v>
          </cell>
          <cell r="AF560" t="str">
            <v>12026</v>
          </cell>
          <cell r="AG560" t="str">
            <v>SRL</v>
          </cell>
          <cell r="AH560" t="str">
            <v>0368</v>
          </cell>
          <cell r="AI560" t="str">
            <v>DLV</v>
          </cell>
          <cell r="AJ560" t="str">
            <v>000</v>
          </cell>
          <cell r="AK560" t="str">
            <v>REL</v>
          </cell>
          <cell r="AL560" t="str">
            <v>000</v>
          </cell>
          <cell r="AM560" t="str">
            <v>LN#</v>
          </cell>
          <cell r="AO560" t="str">
            <v>UOI</v>
          </cell>
          <cell r="AP560" t="str">
            <v>EA</v>
          </cell>
          <cell r="AU560" t="str">
            <v>0</v>
          </cell>
          <cell r="AW560" t="str">
            <v>000</v>
          </cell>
          <cell r="AX560" t="str">
            <v>00</v>
          </cell>
          <cell r="AY560" t="str">
            <v>0</v>
          </cell>
          <cell r="AZ560" t="str">
            <v>FPL Fibernet</v>
          </cell>
        </row>
        <row r="561">
          <cell r="A561" t="str">
            <v>107100</v>
          </cell>
          <cell r="B561" t="str">
            <v>0312</v>
          </cell>
          <cell r="C561" t="str">
            <v>06080</v>
          </cell>
          <cell r="D561" t="str">
            <v>0ELECT</v>
          </cell>
          <cell r="E561" t="str">
            <v>312000</v>
          </cell>
          <cell r="F561" t="str">
            <v>0790</v>
          </cell>
          <cell r="G561" t="str">
            <v>65000</v>
          </cell>
          <cell r="H561" t="str">
            <v>A</v>
          </cell>
          <cell r="I561" t="str">
            <v>00000041</v>
          </cell>
          <cell r="J561">
            <v>65</v>
          </cell>
          <cell r="K561">
            <v>312</v>
          </cell>
          <cell r="L561">
            <v>6184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 t="str">
            <v>0790</v>
          </cell>
          <cell r="R561" t="str">
            <v>65000</v>
          </cell>
          <cell r="S561" t="str">
            <v>200212</v>
          </cell>
          <cell r="T561" t="str">
            <v>CA01</v>
          </cell>
          <cell r="U561">
            <v>116000</v>
          </cell>
          <cell r="V561" t="str">
            <v>LDB</v>
          </cell>
          <cell r="W561">
            <v>0</v>
          </cell>
          <cell r="Y561">
            <v>0</v>
          </cell>
          <cell r="Z561">
            <v>0</v>
          </cell>
          <cell r="AA561" t="str">
            <v>BCH</v>
          </cell>
          <cell r="AB561" t="str">
            <v>0011</v>
          </cell>
          <cell r="AC561" t="str">
            <v>WKS</v>
          </cell>
          <cell r="AE561" t="str">
            <v>JV#</v>
          </cell>
          <cell r="AF561" t="str">
            <v>1232</v>
          </cell>
          <cell r="AG561" t="str">
            <v>FRN</v>
          </cell>
          <cell r="AH561" t="str">
            <v>6184</v>
          </cell>
          <cell r="AI561" t="str">
            <v>RP#</v>
          </cell>
          <cell r="AJ561" t="str">
            <v>000</v>
          </cell>
          <cell r="AK561" t="str">
            <v>CTL</v>
          </cell>
          <cell r="AM561" t="str">
            <v>RF#</v>
          </cell>
          <cell r="AU561" t="str">
            <v>ACCRUAL OF OCT 02 CAPITAL</v>
          </cell>
          <cell r="AZ561" t="str">
            <v>FPL Fibernet</v>
          </cell>
        </row>
        <row r="562">
          <cell r="A562" t="str">
            <v>107100</v>
          </cell>
          <cell r="B562" t="str">
            <v>0312</v>
          </cell>
          <cell r="C562" t="str">
            <v>06080</v>
          </cell>
          <cell r="D562" t="str">
            <v>0ELECT</v>
          </cell>
          <cell r="E562" t="str">
            <v>312000</v>
          </cell>
          <cell r="F562" t="str">
            <v>0803</v>
          </cell>
          <cell r="G562" t="str">
            <v>36000</v>
          </cell>
          <cell r="H562" t="str">
            <v>A</v>
          </cell>
          <cell r="I562" t="str">
            <v>00000041</v>
          </cell>
          <cell r="J562">
            <v>65</v>
          </cell>
          <cell r="K562">
            <v>312</v>
          </cell>
          <cell r="L562">
            <v>6184</v>
          </cell>
          <cell r="M562">
            <v>107</v>
          </cell>
          <cell r="N562">
            <v>10</v>
          </cell>
          <cell r="O562">
            <v>0</v>
          </cell>
          <cell r="P562">
            <v>107.1</v>
          </cell>
          <cell r="Q562" t="str">
            <v>0803</v>
          </cell>
          <cell r="R562" t="str">
            <v>36000</v>
          </cell>
          <cell r="S562" t="str">
            <v>200212</v>
          </cell>
          <cell r="T562" t="str">
            <v>PY42</v>
          </cell>
          <cell r="U562">
            <v>375</v>
          </cell>
          <cell r="V562" t="str">
            <v>LDB</v>
          </cell>
          <cell r="W562">
            <v>0</v>
          </cell>
          <cell r="X562" t="str">
            <v>SHR</v>
          </cell>
          <cell r="Y562">
            <v>12</v>
          </cell>
          <cell r="Z562">
            <v>12</v>
          </cell>
          <cell r="AA562" t="str">
            <v>PYP</v>
          </cell>
          <cell r="AB562" t="str">
            <v xml:space="preserve"> 0000025</v>
          </cell>
          <cell r="AC562" t="str">
            <v>PYL</v>
          </cell>
          <cell r="AD562" t="str">
            <v>004366</v>
          </cell>
          <cell r="AE562" t="str">
            <v>EMP</v>
          </cell>
          <cell r="AF562" t="str">
            <v>70959</v>
          </cell>
          <cell r="AG562" t="str">
            <v>JUL</v>
          </cell>
          <cell r="AH562" t="str">
            <v xml:space="preserve"> 000.00</v>
          </cell>
          <cell r="AI562" t="str">
            <v>BCH</v>
          </cell>
          <cell r="AJ562" t="str">
            <v>500</v>
          </cell>
          <cell r="AK562" t="str">
            <v>CLS</v>
          </cell>
          <cell r="AL562" t="str">
            <v>R450</v>
          </cell>
          <cell r="AM562" t="str">
            <v>DTA</v>
          </cell>
          <cell r="AN562" t="str">
            <v xml:space="preserve"> 00000000000.00</v>
          </cell>
          <cell r="AO562" t="str">
            <v>DTH</v>
          </cell>
          <cell r="AP562" t="str">
            <v xml:space="preserve"> 00000000000.00</v>
          </cell>
          <cell r="AV562" t="str">
            <v>000000000</v>
          </cell>
          <cell r="AW562" t="str">
            <v>000</v>
          </cell>
          <cell r="AX562" t="str">
            <v>00</v>
          </cell>
          <cell r="AY562" t="str">
            <v>0</v>
          </cell>
          <cell r="AZ562" t="str">
            <v>FPL Fibernet</v>
          </cell>
        </row>
        <row r="563">
          <cell r="A563" t="str">
            <v>107100</v>
          </cell>
          <cell r="B563" t="str">
            <v>0312</v>
          </cell>
          <cell r="C563" t="str">
            <v>06080</v>
          </cell>
          <cell r="D563" t="str">
            <v>0ELECT</v>
          </cell>
          <cell r="E563" t="str">
            <v>312000</v>
          </cell>
          <cell r="F563" t="str">
            <v>0803</v>
          </cell>
          <cell r="G563" t="str">
            <v>36000</v>
          </cell>
          <cell r="H563" t="str">
            <v>A</v>
          </cell>
          <cell r="I563" t="str">
            <v>00000041</v>
          </cell>
          <cell r="J563">
            <v>67</v>
          </cell>
          <cell r="K563">
            <v>312</v>
          </cell>
          <cell r="L563">
            <v>6184</v>
          </cell>
          <cell r="M563">
            <v>107</v>
          </cell>
          <cell r="N563">
            <v>10</v>
          </cell>
          <cell r="O563">
            <v>0</v>
          </cell>
          <cell r="P563">
            <v>107.1</v>
          </cell>
          <cell r="Q563" t="str">
            <v>0803</v>
          </cell>
          <cell r="R563" t="str">
            <v>36000</v>
          </cell>
          <cell r="S563" t="str">
            <v>200212</v>
          </cell>
          <cell r="T563" t="str">
            <v>PY42</v>
          </cell>
          <cell r="U563">
            <v>221.13</v>
          </cell>
          <cell r="V563" t="str">
            <v>LDB</v>
          </cell>
          <cell r="W563">
            <v>0</v>
          </cell>
          <cell r="X563" t="str">
            <v>SHR</v>
          </cell>
          <cell r="Y563">
            <v>10</v>
          </cell>
          <cell r="Z563">
            <v>10</v>
          </cell>
          <cell r="AA563" t="str">
            <v>PYP</v>
          </cell>
          <cell r="AB563" t="str">
            <v xml:space="preserve"> 0000025</v>
          </cell>
          <cell r="AC563" t="str">
            <v>PYL</v>
          </cell>
          <cell r="AD563" t="str">
            <v>004340</v>
          </cell>
          <cell r="AE563" t="str">
            <v>EMP</v>
          </cell>
          <cell r="AF563" t="str">
            <v>96483</v>
          </cell>
          <cell r="AG563" t="str">
            <v>JUL</v>
          </cell>
          <cell r="AH563" t="str">
            <v xml:space="preserve"> 000.00</v>
          </cell>
          <cell r="AI563" t="str">
            <v>BCH</v>
          </cell>
          <cell r="AJ563" t="str">
            <v>500</v>
          </cell>
          <cell r="AK563" t="str">
            <v>CLS</v>
          </cell>
          <cell r="AL563" t="str">
            <v>R453</v>
          </cell>
          <cell r="AM563" t="str">
            <v>DTA</v>
          </cell>
          <cell r="AN563" t="str">
            <v xml:space="preserve"> 00000000000.00</v>
          </cell>
          <cell r="AO563" t="str">
            <v>DTH</v>
          </cell>
          <cell r="AP563" t="str">
            <v xml:space="preserve"> 00000000000.00</v>
          </cell>
          <cell r="AV563" t="str">
            <v>000000000</v>
          </cell>
          <cell r="AW563" t="str">
            <v>000</v>
          </cell>
          <cell r="AX563" t="str">
            <v>00</v>
          </cell>
          <cell r="AY563" t="str">
            <v>0</v>
          </cell>
          <cell r="AZ563" t="str">
            <v>FPL Fibernet</v>
          </cell>
        </row>
        <row r="564">
          <cell r="A564" t="str">
            <v>107100</v>
          </cell>
          <cell r="B564" t="str">
            <v>0312</v>
          </cell>
          <cell r="C564" t="str">
            <v>06080</v>
          </cell>
          <cell r="D564" t="str">
            <v>0ELECT</v>
          </cell>
          <cell r="E564" t="str">
            <v>312000</v>
          </cell>
          <cell r="F564" t="str">
            <v>0812</v>
          </cell>
          <cell r="G564" t="str">
            <v>51450</v>
          </cell>
          <cell r="H564" t="str">
            <v>A</v>
          </cell>
          <cell r="I564" t="str">
            <v>00000041</v>
          </cell>
          <cell r="J564">
            <v>67</v>
          </cell>
          <cell r="K564">
            <v>312</v>
          </cell>
          <cell r="L564">
            <v>6184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 t="str">
            <v>0812</v>
          </cell>
          <cell r="R564" t="str">
            <v>51450</v>
          </cell>
          <cell r="S564" t="str">
            <v>200212</v>
          </cell>
          <cell r="T564" t="str">
            <v>SA01</v>
          </cell>
          <cell r="U564">
            <v>5982.62</v>
          </cell>
          <cell r="W564">
            <v>0</v>
          </cell>
          <cell r="Y564">
            <v>0</v>
          </cell>
          <cell r="Z564">
            <v>1</v>
          </cell>
          <cell r="AA564" t="str">
            <v>BCH</v>
          </cell>
          <cell r="AB564" t="str">
            <v>450002339</v>
          </cell>
          <cell r="AC564" t="str">
            <v>PO#</v>
          </cell>
          <cell r="AD564" t="str">
            <v>4500021286</v>
          </cell>
          <cell r="AE564" t="str">
            <v>S/R</v>
          </cell>
          <cell r="AF564" t="str">
            <v>NET</v>
          </cell>
          <cell r="AI564" t="str">
            <v>PYN</v>
          </cell>
          <cell r="AJ564" t="str">
            <v>BELLSOUTH TELECOMMUNICATI</v>
          </cell>
          <cell r="AK564" t="str">
            <v>VND</v>
          </cell>
          <cell r="AL564" t="str">
            <v>580436120</v>
          </cell>
          <cell r="AM564" t="str">
            <v>FAC</v>
          </cell>
          <cell r="AN564" t="str">
            <v>000</v>
          </cell>
          <cell r="AQ564" t="str">
            <v>NVD</v>
          </cell>
          <cell r="AR564" t="str">
            <v>2002-12-</v>
          </cell>
          <cell r="AU564" t="str">
            <v>305 C01-0701 701    BELLSOUTH TELECOMMUN5000003504</v>
          </cell>
          <cell r="AV564" t="str">
            <v>WF-BATCH</v>
          </cell>
          <cell r="AW564" t="str">
            <v>000</v>
          </cell>
          <cell r="AX564" t="str">
            <v>00</v>
          </cell>
          <cell r="AY564" t="str">
            <v>0</v>
          </cell>
          <cell r="AZ564" t="str">
            <v>FPL Fibernet</v>
          </cell>
        </row>
        <row r="565">
          <cell r="A565" t="str">
            <v>107100</v>
          </cell>
          <cell r="B565" t="str">
            <v>0312</v>
          </cell>
          <cell r="C565" t="str">
            <v>06080</v>
          </cell>
          <cell r="D565" t="str">
            <v>0FIBER</v>
          </cell>
          <cell r="E565" t="str">
            <v>312000</v>
          </cell>
          <cell r="F565" t="str">
            <v>0803</v>
          </cell>
          <cell r="G565" t="str">
            <v>36000</v>
          </cell>
          <cell r="H565" t="str">
            <v>A</v>
          </cell>
          <cell r="I565" t="str">
            <v>00000041</v>
          </cell>
          <cell r="J565">
            <v>60</v>
          </cell>
          <cell r="K565">
            <v>312</v>
          </cell>
          <cell r="L565">
            <v>6184</v>
          </cell>
          <cell r="M565">
            <v>107</v>
          </cell>
          <cell r="N565">
            <v>10</v>
          </cell>
          <cell r="O565">
            <v>0</v>
          </cell>
          <cell r="P565">
            <v>107.1</v>
          </cell>
          <cell r="Q565" t="str">
            <v>0803</v>
          </cell>
          <cell r="R565" t="str">
            <v>36000</v>
          </cell>
          <cell r="S565" t="str">
            <v>200212</v>
          </cell>
          <cell r="T565" t="str">
            <v>PY42</v>
          </cell>
          <cell r="U565">
            <v>73.08</v>
          </cell>
          <cell r="V565" t="str">
            <v>LDB</v>
          </cell>
          <cell r="W565">
            <v>0</v>
          </cell>
          <cell r="X565" t="str">
            <v>SHR</v>
          </cell>
          <cell r="Y565">
            <v>2</v>
          </cell>
          <cell r="Z565">
            <v>2</v>
          </cell>
          <cell r="AA565" t="str">
            <v>PYP</v>
          </cell>
          <cell r="AB565" t="str">
            <v xml:space="preserve"> 0000026</v>
          </cell>
          <cell r="AC565" t="str">
            <v>PYL</v>
          </cell>
          <cell r="AD565" t="str">
            <v>004382</v>
          </cell>
          <cell r="AE565" t="str">
            <v>EMP</v>
          </cell>
          <cell r="AF565" t="str">
            <v>90017</v>
          </cell>
          <cell r="AG565" t="str">
            <v>JUL</v>
          </cell>
          <cell r="AH565" t="str">
            <v xml:space="preserve"> 000.00</v>
          </cell>
          <cell r="AI565" t="str">
            <v>BCH</v>
          </cell>
          <cell r="AJ565" t="str">
            <v>500</v>
          </cell>
          <cell r="AK565" t="str">
            <v>CLS</v>
          </cell>
          <cell r="AL565" t="str">
            <v>R449</v>
          </cell>
          <cell r="AM565" t="str">
            <v>DTA</v>
          </cell>
          <cell r="AN565" t="str">
            <v xml:space="preserve"> 00000000000.00</v>
          </cell>
          <cell r="AO565" t="str">
            <v>DTH</v>
          </cell>
          <cell r="AP565" t="str">
            <v xml:space="preserve"> 00000000000.00</v>
          </cell>
          <cell r="AV565" t="str">
            <v>000000000</v>
          </cell>
          <cell r="AW565" t="str">
            <v>000</v>
          </cell>
          <cell r="AX565" t="str">
            <v>00</v>
          </cell>
          <cell r="AY565" t="str">
            <v>0</v>
          </cell>
          <cell r="AZ565" t="str">
            <v>FPL Fibernet</v>
          </cell>
        </row>
        <row r="566">
          <cell r="A566" t="str">
            <v>107100</v>
          </cell>
          <cell r="B566" t="str">
            <v>0312</v>
          </cell>
          <cell r="C566" t="str">
            <v>06080</v>
          </cell>
          <cell r="D566" t="str">
            <v>0FIBER</v>
          </cell>
          <cell r="E566" t="str">
            <v>312000</v>
          </cell>
          <cell r="F566" t="str">
            <v>0803</v>
          </cell>
          <cell r="G566" t="str">
            <v>36000</v>
          </cell>
          <cell r="H566" t="str">
            <v>A</v>
          </cell>
          <cell r="I566" t="str">
            <v>00000041</v>
          </cell>
          <cell r="J566">
            <v>60</v>
          </cell>
          <cell r="K566">
            <v>312</v>
          </cell>
          <cell r="L566">
            <v>6184</v>
          </cell>
          <cell r="M566">
            <v>107</v>
          </cell>
          <cell r="N566">
            <v>10</v>
          </cell>
          <cell r="O566">
            <v>0</v>
          </cell>
          <cell r="P566">
            <v>107.1</v>
          </cell>
          <cell r="Q566" t="str">
            <v>0803</v>
          </cell>
          <cell r="R566" t="str">
            <v>36000</v>
          </cell>
          <cell r="S566" t="str">
            <v>200212</v>
          </cell>
          <cell r="T566" t="str">
            <v>PY42</v>
          </cell>
          <cell r="U566">
            <v>124.61</v>
          </cell>
          <cell r="V566" t="str">
            <v>LDB</v>
          </cell>
          <cell r="W566">
            <v>0</v>
          </cell>
          <cell r="X566" t="str">
            <v>SHR</v>
          </cell>
          <cell r="Y566">
            <v>3</v>
          </cell>
          <cell r="Z566">
            <v>3</v>
          </cell>
          <cell r="AA566" t="str">
            <v>PYP</v>
          </cell>
          <cell r="AB566" t="str">
            <v xml:space="preserve"> 0000001</v>
          </cell>
          <cell r="AC566" t="str">
            <v>PYL</v>
          </cell>
          <cell r="AD566" t="str">
            <v>003054</v>
          </cell>
          <cell r="AE566" t="str">
            <v>EMP</v>
          </cell>
          <cell r="AF566" t="str">
            <v>16244</v>
          </cell>
          <cell r="AG566" t="str">
            <v>JUL</v>
          </cell>
          <cell r="AH566" t="str">
            <v xml:space="preserve"> 000.00</v>
          </cell>
          <cell r="AI566" t="str">
            <v>BCH</v>
          </cell>
          <cell r="AJ566" t="str">
            <v>500</v>
          </cell>
          <cell r="AK566" t="str">
            <v>CLS</v>
          </cell>
          <cell r="AL566" t="str">
            <v>R513</v>
          </cell>
          <cell r="AM566" t="str">
            <v>DTA</v>
          </cell>
          <cell r="AN566" t="str">
            <v xml:space="preserve"> 00000000000.00</v>
          </cell>
          <cell r="AO566" t="str">
            <v>DTH</v>
          </cell>
          <cell r="AP566" t="str">
            <v xml:space="preserve"> 00000000000.00</v>
          </cell>
          <cell r="AV566" t="str">
            <v>000000000</v>
          </cell>
          <cell r="AW566" t="str">
            <v>000</v>
          </cell>
          <cell r="AX566" t="str">
            <v>00</v>
          </cell>
          <cell r="AY566" t="str">
            <v>0</v>
          </cell>
          <cell r="AZ566" t="str">
            <v>FPL Fibernet</v>
          </cell>
        </row>
        <row r="567">
          <cell r="A567" t="str">
            <v>107100</v>
          </cell>
          <cell r="B567" t="str">
            <v>0312</v>
          </cell>
          <cell r="C567" t="str">
            <v>06080</v>
          </cell>
          <cell r="D567" t="str">
            <v>0FIBER</v>
          </cell>
          <cell r="E567" t="str">
            <v>312000</v>
          </cell>
          <cell r="F567" t="str">
            <v>0803</v>
          </cell>
          <cell r="G567" t="str">
            <v>36000</v>
          </cell>
          <cell r="H567" t="str">
            <v>A</v>
          </cell>
          <cell r="I567" t="str">
            <v>00000041</v>
          </cell>
          <cell r="J567">
            <v>60</v>
          </cell>
          <cell r="K567">
            <v>312</v>
          </cell>
          <cell r="L567">
            <v>6184</v>
          </cell>
          <cell r="M567">
            <v>107</v>
          </cell>
          <cell r="N567">
            <v>10</v>
          </cell>
          <cell r="O567">
            <v>0</v>
          </cell>
          <cell r="P567">
            <v>107.1</v>
          </cell>
          <cell r="Q567" t="str">
            <v>0803</v>
          </cell>
          <cell r="R567" t="str">
            <v>36000</v>
          </cell>
          <cell r="S567" t="str">
            <v>200212</v>
          </cell>
          <cell r="T567" t="str">
            <v>PY42</v>
          </cell>
          <cell r="U567">
            <v>146.15</v>
          </cell>
          <cell r="V567" t="str">
            <v>LDB</v>
          </cell>
          <cell r="W567">
            <v>0</v>
          </cell>
          <cell r="X567" t="str">
            <v>SHR</v>
          </cell>
          <cell r="Y567">
            <v>4</v>
          </cell>
          <cell r="Z567">
            <v>4</v>
          </cell>
          <cell r="AA567" t="str">
            <v>PYP</v>
          </cell>
          <cell r="AB567" t="str">
            <v xml:space="preserve"> 0000025</v>
          </cell>
          <cell r="AC567" t="str">
            <v>PYL</v>
          </cell>
          <cell r="AD567" t="str">
            <v>004382</v>
          </cell>
          <cell r="AE567" t="str">
            <v>EMP</v>
          </cell>
          <cell r="AF567" t="str">
            <v>90017</v>
          </cell>
          <cell r="AG567" t="str">
            <v>JUL</v>
          </cell>
          <cell r="AH567" t="str">
            <v xml:space="preserve"> 000.00</v>
          </cell>
          <cell r="AI567" t="str">
            <v>BCH</v>
          </cell>
          <cell r="AJ567" t="str">
            <v>500</v>
          </cell>
          <cell r="AK567" t="str">
            <v>CLS</v>
          </cell>
          <cell r="AL567" t="str">
            <v>R449</v>
          </cell>
          <cell r="AM567" t="str">
            <v>DTA</v>
          </cell>
          <cell r="AN567" t="str">
            <v xml:space="preserve"> 00000000000.00</v>
          </cell>
          <cell r="AO567" t="str">
            <v>DTH</v>
          </cell>
          <cell r="AP567" t="str">
            <v xml:space="preserve"> 00000000000.00</v>
          </cell>
          <cell r="AV567" t="str">
            <v>000000000</v>
          </cell>
          <cell r="AW567" t="str">
            <v>000</v>
          </cell>
          <cell r="AX567" t="str">
            <v>00</v>
          </cell>
          <cell r="AY567" t="str">
            <v>0</v>
          </cell>
          <cell r="AZ567" t="str">
            <v>FPL Fibernet</v>
          </cell>
        </row>
        <row r="568">
          <cell r="A568" t="str">
            <v>107100</v>
          </cell>
          <cell r="B568" t="str">
            <v>0312</v>
          </cell>
          <cell r="C568" t="str">
            <v>06080</v>
          </cell>
          <cell r="D568" t="str">
            <v>0FIBER</v>
          </cell>
          <cell r="E568" t="str">
            <v>312000</v>
          </cell>
          <cell r="F568" t="str">
            <v>0803</v>
          </cell>
          <cell r="G568" t="str">
            <v>36000</v>
          </cell>
          <cell r="H568" t="str">
            <v>A</v>
          </cell>
          <cell r="I568" t="str">
            <v>00000041</v>
          </cell>
          <cell r="J568">
            <v>60</v>
          </cell>
          <cell r="K568">
            <v>312</v>
          </cell>
          <cell r="L568">
            <v>6184</v>
          </cell>
          <cell r="M568">
            <v>107</v>
          </cell>
          <cell r="N568">
            <v>10</v>
          </cell>
          <cell r="O568">
            <v>0</v>
          </cell>
          <cell r="P568">
            <v>107.1</v>
          </cell>
          <cell r="Q568" t="str">
            <v>0803</v>
          </cell>
          <cell r="R568" t="str">
            <v>36000</v>
          </cell>
          <cell r="S568" t="str">
            <v>200212</v>
          </cell>
          <cell r="T568" t="str">
            <v>PY42</v>
          </cell>
          <cell r="U568">
            <v>328.3</v>
          </cell>
          <cell r="V568" t="str">
            <v>LDB</v>
          </cell>
          <cell r="W568">
            <v>0</v>
          </cell>
          <cell r="X568" t="str">
            <v>SHR</v>
          </cell>
          <cell r="Y568">
            <v>8</v>
          </cell>
          <cell r="Z568">
            <v>8</v>
          </cell>
          <cell r="AA568" t="str">
            <v>PYP</v>
          </cell>
          <cell r="AB568" t="str">
            <v xml:space="preserve"> 0000001</v>
          </cell>
          <cell r="AC568" t="str">
            <v>PYL</v>
          </cell>
          <cell r="AD568" t="str">
            <v>004399</v>
          </cell>
          <cell r="AE568" t="str">
            <v>EMP</v>
          </cell>
          <cell r="AF568" t="str">
            <v>35412</v>
          </cell>
          <cell r="AG568" t="str">
            <v>JUL</v>
          </cell>
          <cell r="AH568" t="str">
            <v xml:space="preserve"> 000.00</v>
          </cell>
          <cell r="AI568" t="str">
            <v>BCH</v>
          </cell>
          <cell r="AJ568" t="str">
            <v>500</v>
          </cell>
          <cell r="AK568" t="str">
            <v>CLS</v>
          </cell>
          <cell r="AL568" t="str">
            <v>R436</v>
          </cell>
          <cell r="AM568" t="str">
            <v>DTA</v>
          </cell>
          <cell r="AN568" t="str">
            <v xml:space="preserve"> 00000000000.00</v>
          </cell>
          <cell r="AO568" t="str">
            <v>DTH</v>
          </cell>
          <cell r="AP568" t="str">
            <v xml:space="preserve"> 00000000000.00</v>
          </cell>
          <cell r="AV568" t="str">
            <v>000000000</v>
          </cell>
          <cell r="AW568" t="str">
            <v>000</v>
          </cell>
          <cell r="AX568" t="str">
            <v>00</v>
          </cell>
          <cell r="AY568" t="str">
            <v>0</v>
          </cell>
          <cell r="AZ568" t="str">
            <v>FPL Fibernet</v>
          </cell>
        </row>
        <row r="569">
          <cell r="A569" t="str">
            <v>107100</v>
          </cell>
          <cell r="B569" t="str">
            <v>0312</v>
          </cell>
          <cell r="C569" t="str">
            <v>06080</v>
          </cell>
          <cell r="D569" t="str">
            <v>0FIBER</v>
          </cell>
          <cell r="E569" t="str">
            <v>312000</v>
          </cell>
          <cell r="F569" t="str">
            <v>0803</v>
          </cell>
          <cell r="G569" t="str">
            <v>36000</v>
          </cell>
          <cell r="H569" t="str">
            <v>A</v>
          </cell>
          <cell r="I569" t="str">
            <v>00000041</v>
          </cell>
          <cell r="J569">
            <v>60</v>
          </cell>
          <cell r="K569">
            <v>312</v>
          </cell>
          <cell r="L569">
            <v>6184</v>
          </cell>
          <cell r="M569">
            <v>107</v>
          </cell>
          <cell r="N569">
            <v>10</v>
          </cell>
          <cell r="O569">
            <v>0</v>
          </cell>
          <cell r="P569">
            <v>107.1</v>
          </cell>
          <cell r="Q569" t="str">
            <v>0803</v>
          </cell>
          <cell r="R569" t="str">
            <v>36000</v>
          </cell>
          <cell r="S569" t="str">
            <v>200212</v>
          </cell>
          <cell r="T569" t="str">
            <v>PY42</v>
          </cell>
          <cell r="U569">
            <v>328.3</v>
          </cell>
          <cell r="V569" t="str">
            <v>LDB</v>
          </cell>
          <cell r="W569">
            <v>0</v>
          </cell>
          <cell r="X569" t="str">
            <v>SHR</v>
          </cell>
          <cell r="Y569">
            <v>8</v>
          </cell>
          <cell r="Z569">
            <v>8</v>
          </cell>
          <cell r="AA569" t="str">
            <v>PYP</v>
          </cell>
          <cell r="AB569" t="str">
            <v xml:space="preserve"> 0000026</v>
          </cell>
          <cell r="AC569" t="str">
            <v>PYL</v>
          </cell>
          <cell r="AD569" t="str">
            <v>004399</v>
          </cell>
          <cell r="AE569" t="str">
            <v>EMP</v>
          </cell>
          <cell r="AF569" t="str">
            <v>35412</v>
          </cell>
          <cell r="AG569" t="str">
            <v>JUL</v>
          </cell>
          <cell r="AH569" t="str">
            <v xml:space="preserve"> 000.00</v>
          </cell>
          <cell r="AI569" t="str">
            <v>BCH</v>
          </cell>
          <cell r="AJ569" t="str">
            <v>500</v>
          </cell>
          <cell r="AK569" t="str">
            <v>CLS</v>
          </cell>
          <cell r="AL569" t="str">
            <v>R436</v>
          </cell>
          <cell r="AM569" t="str">
            <v>DTA</v>
          </cell>
          <cell r="AN569" t="str">
            <v xml:space="preserve"> 00000000000.00</v>
          </cell>
          <cell r="AO569" t="str">
            <v>DTH</v>
          </cell>
          <cell r="AP569" t="str">
            <v xml:space="preserve"> 00000000000.00</v>
          </cell>
          <cell r="AV569" t="str">
            <v>000000000</v>
          </cell>
          <cell r="AW569" t="str">
            <v>000</v>
          </cell>
          <cell r="AX569" t="str">
            <v>00</v>
          </cell>
          <cell r="AY569" t="str">
            <v>0</v>
          </cell>
          <cell r="AZ569" t="str">
            <v>FPL Fibernet</v>
          </cell>
        </row>
        <row r="570">
          <cell r="A570" t="str">
            <v>107100</v>
          </cell>
          <cell r="B570" t="str">
            <v>0312</v>
          </cell>
          <cell r="C570" t="str">
            <v>06080</v>
          </cell>
          <cell r="D570" t="str">
            <v>0FIBER</v>
          </cell>
          <cell r="E570" t="str">
            <v>312000</v>
          </cell>
          <cell r="F570" t="str">
            <v>0803</v>
          </cell>
          <cell r="G570" t="str">
            <v>36000</v>
          </cell>
          <cell r="H570" t="str">
            <v>A</v>
          </cell>
          <cell r="I570" t="str">
            <v>00000041</v>
          </cell>
          <cell r="J570">
            <v>60</v>
          </cell>
          <cell r="K570">
            <v>312</v>
          </cell>
          <cell r="L570">
            <v>6184</v>
          </cell>
          <cell r="M570">
            <v>107</v>
          </cell>
          <cell r="N570">
            <v>10</v>
          </cell>
          <cell r="O570">
            <v>0</v>
          </cell>
          <cell r="P570">
            <v>107.1</v>
          </cell>
          <cell r="Q570" t="str">
            <v>0803</v>
          </cell>
          <cell r="R570" t="str">
            <v>36000</v>
          </cell>
          <cell r="S570" t="str">
            <v>200212</v>
          </cell>
          <cell r="T570" t="str">
            <v>PY42</v>
          </cell>
          <cell r="U570">
            <v>332.3</v>
          </cell>
          <cell r="V570" t="str">
            <v>LDB</v>
          </cell>
          <cell r="W570">
            <v>0</v>
          </cell>
          <cell r="X570" t="str">
            <v>SHR</v>
          </cell>
          <cell r="Y570">
            <v>8</v>
          </cell>
          <cell r="Z570">
            <v>8</v>
          </cell>
          <cell r="AA570" t="str">
            <v>PYP</v>
          </cell>
          <cell r="AB570" t="str">
            <v xml:space="preserve"> 0000026</v>
          </cell>
          <cell r="AC570" t="str">
            <v>PYL</v>
          </cell>
          <cell r="AD570" t="str">
            <v>003054</v>
          </cell>
          <cell r="AE570" t="str">
            <v>EMP</v>
          </cell>
          <cell r="AF570" t="str">
            <v>16244</v>
          </cell>
          <cell r="AG570" t="str">
            <v>JUL</v>
          </cell>
          <cell r="AH570" t="str">
            <v xml:space="preserve"> 000.00</v>
          </cell>
          <cell r="AI570" t="str">
            <v>BCH</v>
          </cell>
          <cell r="AJ570" t="str">
            <v>500</v>
          </cell>
          <cell r="AK570" t="str">
            <v>CLS</v>
          </cell>
          <cell r="AL570" t="str">
            <v>R513</v>
          </cell>
          <cell r="AM570" t="str">
            <v>DTA</v>
          </cell>
          <cell r="AN570" t="str">
            <v xml:space="preserve"> 00000000000.00</v>
          </cell>
          <cell r="AO570" t="str">
            <v>DTH</v>
          </cell>
          <cell r="AP570" t="str">
            <v xml:space="preserve"> 00000000000.00</v>
          </cell>
          <cell r="AV570" t="str">
            <v>000000000</v>
          </cell>
          <cell r="AW570" t="str">
            <v>000</v>
          </cell>
          <cell r="AX570" t="str">
            <v>00</v>
          </cell>
          <cell r="AY570" t="str">
            <v>0</v>
          </cell>
          <cell r="AZ570" t="str">
            <v>FPL Fibernet</v>
          </cell>
        </row>
        <row r="571">
          <cell r="A571" t="str">
            <v>107100</v>
          </cell>
          <cell r="B571" t="str">
            <v>0385</v>
          </cell>
          <cell r="C571" t="str">
            <v>06080</v>
          </cell>
          <cell r="D571" t="str">
            <v>0FIBER</v>
          </cell>
          <cell r="E571" t="str">
            <v>385000</v>
          </cell>
          <cell r="F571" t="str">
            <v>0803</v>
          </cell>
          <cell r="G571" t="str">
            <v>36000</v>
          </cell>
          <cell r="H571" t="str">
            <v>A</v>
          </cell>
          <cell r="I571" t="str">
            <v>00000041</v>
          </cell>
          <cell r="J571">
            <v>60</v>
          </cell>
          <cell r="K571">
            <v>385</v>
          </cell>
          <cell r="L571">
            <v>6184</v>
          </cell>
          <cell r="M571">
            <v>107</v>
          </cell>
          <cell r="N571">
            <v>10</v>
          </cell>
          <cell r="O571">
            <v>0</v>
          </cell>
          <cell r="P571">
            <v>107.1</v>
          </cell>
          <cell r="Q571" t="str">
            <v>0803</v>
          </cell>
          <cell r="R571" t="str">
            <v>36000</v>
          </cell>
          <cell r="S571" t="str">
            <v>200212</v>
          </cell>
          <cell r="T571" t="str">
            <v>PY42</v>
          </cell>
          <cell r="U571">
            <v>328.3</v>
          </cell>
          <cell r="V571" t="str">
            <v>LDB</v>
          </cell>
          <cell r="W571">
            <v>0</v>
          </cell>
          <cell r="X571" t="str">
            <v>SHR</v>
          </cell>
          <cell r="Y571">
            <v>8</v>
          </cell>
          <cell r="Z571">
            <v>8</v>
          </cell>
          <cell r="AA571" t="str">
            <v>PYP</v>
          </cell>
          <cell r="AB571" t="str">
            <v xml:space="preserve"> 0000025</v>
          </cell>
          <cell r="AC571" t="str">
            <v>PYL</v>
          </cell>
          <cell r="AD571" t="str">
            <v>004399</v>
          </cell>
          <cell r="AE571" t="str">
            <v>EMP</v>
          </cell>
          <cell r="AF571" t="str">
            <v>35412</v>
          </cell>
          <cell r="AG571" t="str">
            <v>JUL</v>
          </cell>
          <cell r="AH571" t="str">
            <v xml:space="preserve"> 000.00</v>
          </cell>
          <cell r="AI571" t="str">
            <v>BCH</v>
          </cell>
          <cell r="AJ571" t="str">
            <v>500</v>
          </cell>
          <cell r="AK571" t="str">
            <v>CLS</v>
          </cell>
          <cell r="AL571" t="str">
            <v>R436</v>
          </cell>
          <cell r="AM571" t="str">
            <v>DTA</v>
          </cell>
          <cell r="AN571" t="str">
            <v xml:space="preserve"> 00000000000.00</v>
          </cell>
          <cell r="AO571" t="str">
            <v>DTH</v>
          </cell>
          <cell r="AP571" t="str">
            <v xml:space="preserve"> 00000000000.00</v>
          </cell>
          <cell r="AV571" t="str">
            <v>000000000</v>
          </cell>
          <cell r="AW571" t="str">
            <v>000</v>
          </cell>
          <cell r="AX571" t="str">
            <v>00</v>
          </cell>
          <cell r="AY571" t="str">
            <v>0</v>
          </cell>
          <cell r="AZ571" t="str">
            <v>FPL Fibernet</v>
          </cell>
        </row>
        <row r="572">
          <cell r="A572" t="str">
            <v>107100</v>
          </cell>
          <cell r="B572" t="str">
            <v>0385</v>
          </cell>
          <cell r="C572" t="str">
            <v>06080</v>
          </cell>
          <cell r="D572" t="str">
            <v>0FIBER</v>
          </cell>
          <cell r="E572" t="str">
            <v>385000</v>
          </cell>
          <cell r="F572" t="str">
            <v>0803</v>
          </cell>
          <cell r="G572" t="str">
            <v>36000</v>
          </cell>
          <cell r="H572" t="str">
            <v>A</v>
          </cell>
          <cell r="I572" t="str">
            <v>00000041</v>
          </cell>
          <cell r="J572">
            <v>60</v>
          </cell>
          <cell r="K572">
            <v>385</v>
          </cell>
          <cell r="L572">
            <v>6184</v>
          </cell>
          <cell r="M572">
            <v>107</v>
          </cell>
          <cell r="N572">
            <v>10</v>
          </cell>
          <cell r="O572">
            <v>0</v>
          </cell>
          <cell r="P572">
            <v>107.1</v>
          </cell>
          <cell r="Q572" t="str">
            <v>0803</v>
          </cell>
          <cell r="R572" t="str">
            <v>36000</v>
          </cell>
          <cell r="S572" t="str">
            <v>200212</v>
          </cell>
          <cell r="T572" t="str">
            <v>PY42</v>
          </cell>
          <cell r="U572">
            <v>473.1</v>
          </cell>
          <cell r="V572" t="str">
            <v>LDB</v>
          </cell>
          <cell r="W572">
            <v>0</v>
          </cell>
          <cell r="X572" t="str">
            <v>SHR</v>
          </cell>
          <cell r="Y572">
            <v>12</v>
          </cell>
          <cell r="Z572">
            <v>12</v>
          </cell>
          <cell r="AA572" t="str">
            <v>PYP</v>
          </cell>
          <cell r="AB572" t="str">
            <v xml:space="preserve"> 0000025</v>
          </cell>
          <cell r="AC572" t="str">
            <v>PYL</v>
          </cell>
          <cell r="AD572" t="str">
            <v>004367</v>
          </cell>
          <cell r="AE572" t="str">
            <v>EMP</v>
          </cell>
          <cell r="AF572" t="str">
            <v>49315</v>
          </cell>
          <cell r="AG572" t="str">
            <v>JUL</v>
          </cell>
          <cell r="AH572" t="str">
            <v xml:space="preserve"> 000.00</v>
          </cell>
          <cell r="AI572" t="str">
            <v>BCH</v>
          </cell>
          <cell r="AJ572" t="str">
            <v>500</v>
          </cell>
          <cell r="AK572" t="str">
            <v>CLS</v>
          </cell>
          <cell r="AL572" t="str">
            <v>R234</v>
          </cell>
          <cell r="AM572" t="str">
            <v>DTA</v>
          </cell>
          <cell r="AN572" t="str">
            <v xml:space="preserve"> 00000000000.00</v>
          </cell>
          <cell r="AO572" t="str">
            <v>DTH</v>
          </cell>
          <cell r="AP572" t="str">
            <v xml:space="preserve"> 00000000000.00</v>
          </cell>
          <cell r="AV572" t="str">
            <v>000000000</v>
          </cell>
          <cell r="AW572" t="str">
            <v>000</v>
          </cell>
          <cell r="AX572" t="str">
            <v>00</v>
          </cell>
          <cell r="AY572" t="str">
            <v>0</v>
          </cell>
          <cell r="AZ572" t="str">
            <v>FPL Fibernet</v>
          </cell>
        </row>
        <row r="573">
          <cell r="A573" t="str">
            <v>107100</v>
          </cell>
          <cell r="B573" t="str">
            <v>0385</v>
          </cell>
          <cell r="C573" t="str">
            <v>06080</v>
          </cell>
          <cell r="D573" t="str">
            <v>0FIBER</v>
          </cell>
          <cell r="E573" t="str">
            <v>385000</v>
          </cell>
          <cell r="F573" t="str">
            <v>0803</v>
          </cell>
          <cell r="G573" t="str">
            <v>36000</v>
          </cell>
          <cell r="H573" t="str">
            <v>A</v>
          </cell>
          <cell r="I573" t="str">
            <v>00000041</v>
          </cell>
          <cell r="J573">
            <v>60</v>
          </cell>
          <cell r="K573">
            <v>385</v>
          </cell>
          <cell r="L573">
            <v>6184</v>
          </cell>
          <cell r="M573">
            <v>107</v>
          </cell>
          <cell r="N573">
            <v>10</v>
          </cell>
          <cell r="O573">
            <v>0</v>
          </cell>
          <cell r="P573">
            <v>107.1</v>
          </cell>
          <cell r="Q573" t="str">
            <v>0803</v>
          </cell>
          <cell r="R573" t="str">
            <v>36000</v>
          </cell>
          <cell r="S573" t="str">
            <v>200212</v>
          </cell>
          <cell r="T573" t="str">
            <v>PY42</v>
          </cell>
          <cell r="U573">
            <v>473.1</v>
          </cell>
          <cell r="V573" t="str">
            <v>LDB</v>
          </cell>
          <cell r="W573">
            <v>0</v>
          </cell>
          <cell r="X573" t="str">
            <v>SHR</v>
          </cell>
          <cell r="Y573">
            <v>12</v>
          </cell>
          <cell r="Z573">
            <v>12</v>
          </cell>
          <cell r="AA573" t="str">
            <v>PYP</v>
          </cell>
          <cell r="AB573" t="str">
            <v xml:space="preserve"> 0000026</v>
          </cell>
          <cell r="AC573" t="str">
            <v>PYL</v>
          </cell>
          <cell r="AD573" t="str">
            <v>004367</v>
          </cell>
          <cell r="AE573" t="str">
            <v>EMP</v>
          </cell>
          <cell r="AF573" t="str">
            <v>49315</v>
          </cell>
          <cell r="AG573" t="str">
            <v>JUL</v>
          </cell>
          <cell r="AH573" t="str">
            <v xml:space="preserve"> 000.00</v>
          </cell>
          <cell r="AI573" t="str">
            <v>BCH</v>
          </cell>
          <cell r="AJ573" t="str">
            <v>500</v>
          </cell>
          <cell r="AK573" t="str">
            <v>CLS</v>
          </cell>
          <cell r="AL573" t="str">
            <v>R234</v>
          </cell>
          <cell r="AM573" t="str">
            <v>DTA</v>
          </cell>
          <cell r="AN573" t="str">
            <v xml:space="preserve"> 00000000000.00</v>
          </cell>
          <cell r="AO573" t="str">
            <v>DTH</v>
          </cell>
          <cell r="AP573" t="str">
            <v xml:space="preserve"> 00000000000.00</v>
          </cell>
          <cell r="AV573" t="str">
            <v>000000000</v>
          </cell>
          <cell r="AW573" t="str">
            <v>000</v>
          </cell>
          <cell r="AX573" t="str">
            <v>00</v>
          </cell>
          <cell r="AY573" t="str">
            <v>0</v>
          </cell>
          <cell r="AZ573" t="str">
            <v>FPL Fibernet</v>
          </cell>
        </row>
        <row r="574">
          <cell r="A574" t="str">
            <v>107100</v>
          </cell>
          <cell r="B574" t="str">
            <v>0312</v>
          </cell>
          <cell r="C574" t="str">
            <v>06080</v>
          </cell>
          <cell r="D574" t="str">
            <v>0FIBER</v>
          </cell>
          <cell r="E574" t="str">
            <v>312000</v>
          </cell>
          <cell r="F574" t="str">
            <v>0790</v>
          </cell>
          <cell r="G574" t="str">
            <v>65000</v>
          </cell>
          <cell r="H574" t="str">
            <v>A</v>
          </cell>
          <cell r="I574" t="str">
            <v>00000041</v>
          </cell>
          <cell r="J574">
            <v>63</v>
          </cell>
          <cell r="K574">
            <v>312</v>
          </cell>
          <cell r="L574">
            <v>6185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 t="str">
            <v>0790</v>
          </cell>
          <cell r="R574" t="str">
            <v>65000</v>
          </cell>
          <cell r="S574" t="str">
            <v>200212</v>
          </cell>
          <cell r="T574" t="str">
            <v>CA01</v>
          </cell>
          <cell r="U574">
            <v>130000</v>
          </cell>
          <cell r="V574" t="str">
            <v>LDB</v>
          </cell>
          <cell r="W574">
            <v>0</v>
          </cell>
          <cell r="Y574">
            <v>0</v>
          </cell>
          <cell r="Z574">
            <v>0</v>
          </cell>
          <cell r="AA574" t="str">
            <v>BCH</v>
          </cell>
          <cell r="AB574" t="str">
            <v>0011</v>
          </cell>
          <cell r="AC574" t="str">
            <v>WKS</v>
          </cell>
          <cell r="AE574" t="str">
            <v>JV#</v>
          </cell>
          <cell r="AF574" t="str">
            <v>1232</v>
          </cell>
          <cell r="AG574" t="str">
            <v>FRN</v>
          </cell>
          <cell r="AH574" t="str">
            <v>6185</v>
          </cell>
          <cell r="AI574" t="str">
            <v>RP#</v>
          </cell>
          <cell r="AJ574" t="str">
            <v>000</v>
          </cell>
          <cell r="AK574" t="str">
            <v>CTL</v>
          </cell>
          <cell r="AM574" t="str">
            <v>RF#</v>
          </cell>
          <cell r="AU574" t="str">
            <v>ACCRUAL OF OCT 02 CAPITAL</v>
          </cell>
          <cell r="AZ574" t="str">
            <v>FPL Fibernet</v>
          </cell>
        </row>
        <row r="575">
          <cell r="A575" t="str">
            <v>107100</v>
          </cell>
          <cell r="B575" t="str">
            <v>0312</v>
          </cell>
          <cell r="C575" t="str">
            <v>06080</v>
          </cell>
          <cell r="D575" t="str">
            <v>0FIBER</v>
          </cell>
          <cell r="E575" t="str">
            <v>312000</v>
          </cell>
          <cell r="F575" t="str">
            <v>0803</v>
          </cell>
          <cell r="G575" t="str">
            <v>36000</v>
          </cell>
          <cell r="H575" t="str">
            <v>A</v>
          </cell>
          <cell r="I575" t="str">
            <v>00000041</v>
          </cell>
          <cell r="J575">
            <v>60</v>
          </cell>
          <cell r="K575">
            <v>312</v>
          </cell>
          <cell r="L575">
            <v>6185</v>
          </cell>
          <cell r="M575">
            <v>107</v>
          </cell>
          <cell r="N575">
            <v>10</v>
          </cell>
          <cell r="O575">
            <v>0</v>
          </cell>
          <cell r="P575">
            <v>107.1</v>
          </cell>
          <cell r="Q575" t="str">
            <v>0803</v>
          </cell>
          <cell r="R575" t="str">
            <v>36000</v>
          </cell>
          <cell r="S575" t="str">
            <v>200212</v>
          </cell>
          <cell r="T575" t="str">
            <v>PY42</v>
          </cell>
          <cell r="U575">
            <v>249.23</v>
          </cell>
          <cell r="V575" t="str">
            <v>LDB</v>
          </cell>
          <cell r="W575">
            <v>0</v>
          </cell>
          <cell r="X575" t="str">
            <v>SHR</v>
          </cell>
          <cell r="Y575">
            <v>6</v>
          </cell>
          <cell r="Z575">
            <v>6</v>
          </cell>
          <cell r="AA575" t="str">
            <v>PYP</v>
          </cell>
          <cell r="AB575" t="str">
            <v xml:space="preserve"> 0000001</v>
          </cell>
          <cell r="AC575" t="str">
            <v>PYL</v>
          </cell>
          <cell r="AD575" t="str">
            <v>003054</v>
          </cell>
          <cell r="AE575" t="str">
            <v>EMP</v>
          </cell>
          <cell r="AF575" t="str">
            <v>16244</v>
          </cell>
          <cell r="AG575" t="str">
            <v>JUL</v>
          </cell>
          <cell r="AH575" t="str">
            <v xml:space="preserve"> 000.00</v>
          </cell>
          <cell r="AI575" t="str">
            <v>BCH</v>
          </cell>
          <cell r="AJ575" t="str">
            <v>500</v>
          </cell>
          <cell r="AK575" t="str">
            <v>CLS</v>
          </cell>
          <cell r="AL575" t="str">
            <v>R513</v>
          </cell>
          <cell r="AM575" t="str">
            <v>DTA</v>
          </cell>
          <cell r="AN575" t="str">
            <v xml:space="preserve"> 00000000000.00</v>
          </cell>
          <cell r="AO575" t="str">
            <v>DTH</v>
          </cell>
          <cell r="AP575" t="str">
            <v xml:space="preserve"> 00000000000.00</v>
          </cell>
          <cell r="AV575" t="str">
            <v>000000000</v>
          </cell>
          <cell r="AW575" t="str">
            <v>000</v>
          </cell>
          <cell r="AX575" t="str">
            <v>00</v>
          </cell>
          <cell r="AY575" t="str">
            <v>0</v>
          </cell>
          <cell r="AZ575" t="str">
            <v>FPL Fibernet</v>
          </cell>
        </row>
        <row r="576">
          <cell r="A576" t="str">
            <v>107100</v>
          </cell>
          <cell r="B576" t="str">
            <v>0312</v>
          </cell>
          <cell r="C576" t="str">
            <v>06080</v>
          </cell>
          <cell r="D576" t="str">
            <v>0FIBER</v>
          </cell>
          <cell r="E576" t="str">
            <v>312000</v>
          </cell>
          <cell r="F576" t="str">
            <v>0803</v>
          </cell>
          <cell r="G576" t="str">
            <v>36000</v>
          </cell>
          <cell r="H576" t="str">
            <v>A</v>
          </cell>
          <cell r="I576" t="str">
            <v>00000041</v>
          </cell>
          <cell r="J576">
            <v>60</v>
          </cell>
          <cell r="K576">
            <v>312</v>
          </cell>
          <cell r="L576">
            <v>6185</v>
          </cell>
          <cell r="M576">
            <v>107</v>
          </cell>
          <cell r="N576">
            <v>10</v>
          </cell>
          <cell r="O576">
            <v>0</v>
          </cell>
          <cell r="P576">
            <v>107.1</v>
          </cell>
          <cell r="Q576" t="str">
            <v>0803</v>
          </cell>
          <cell r="R576" t="str">
            <v>36000</v>
          </cell>
          <cell r="S576" t="str">
            <v>200212</v>
          </cell>
          <cell r="T576" t="str">
            <v>PY42</v>
          </cell>
          <cell r="U576">
            <v>332.3</v>
          </cell>
          <cell r="V576" t="str">
            <v>LDB</v>
          </cell>
          <cell r="W576">
            <v>0</v>
          </cell>
          <cell r="X576" t="str">
            <v>SHR</v>
          </cell>
          <cell r="Y576">
            <v>8</v>
          </cell>
          <cell r="Z576">
            <v>8</v>
          </cell>
          <cell r="AA576" t="str">
            <v>PYP</v>
          </cell>
          <cell r="AB576" t="str">
            <v xml:space="preserve"> 0000025</v>
          </cell>
          <cell r="AC576" t="str">
            <v>PYL</v>
          </cell>
          <cell r="AD576" t="str">
            <v>003054</v>
          </cell>
          <cell r="AE576" t="str">
            <v>EMP</v>
          </cell>
          <cell r="AF576" t="str">
            <v>16244</v>
          </cell>
          <cell r="AG576" t="str">
            <v>JUL</v>
          </cell>
          <cell r="AH576" t="str">
            <v xml:space="preserve"> 000.00</v>
          </cell>
          <cell r="AI576" t="str">
            <v>BCH</v>
          </cell>
          <cell r="AJ576" t="str">
            <v>500</v>
          </cell>
          <cell r="AK576" t="str">
            <v>CLS</v>
          </cell>
          <cell r="AL576" t="str">
            <v>R513</v>
          </cell>
          <cell r="AM576" t="str">
            <v>DTA</v>
          </cell>
          <cell r="AN576" t="str">
            <v xml:space="preserve"> 00000000000.00</v>
          </cell>
          <cell r="AO576" t="str">
            <v>DTH</v>
          </cell>
          <cell r="AP576" t="str">
            <v xml:space="preserve"> 00000000000.00</v>
          </cell>
          <cell r="AV576" t="str">
            <v>000000000</v>
          </cell>
          <cell r="AW576" t="str">
            <v>000</v>
          </cell>
          <cell r="AX576" t="str">
            <v>00</v>
          </cell>
          <cell r="AY576" t="str">
            <v>0</v>
          </cell>
          <cell r="AZ576" t="str">
            <v>FPL Fibernet</v>
          </cell>
        </row>
        <row r="577">
          <cell r="A577" t="str">
            <v>107100</v>
          </cell>
          <cell r="B577" t="str">
            <v>0312</v>
          </cell>
          <cell r="C577" t="str">
            <v>06080</v>
          </cell>
          <cell r="D577" t="str">
            <v>0FIBER</v>
          </cell>
          <cell r="E577" t="str">
            <v>312000</v>
          </cell>
          <cell r="F577" t="str">
            <v>0803</v>
          </cell>
          <cell r="G577" t="str">
            <v>36000</v>
          </cell>
          <cell r="H577" t="str">
            <v>A</v>
          </cell>
          <cell r="I577" t="str">
            <v>00000041</v>
          </cell>
          <cell r="J577">
            <v>65</v>
          </cell>
          <cell r="K577">
            <v>312</v>
          </cell>
          <cell r="L577">
            <v>6185</v>
          </cell>
          <cell r="M577">
            <v>107</v>
          </cell>
          <cell r="N577">
            <v>10</v>
          </cell>
          <cell r="O577">
            <v>0</v>
          </cell>
          <cell r="P577">
            <v>107.1</v>
          </cell>
          <cell r="Q577" t="str">
            <v>0803</v>
          </cell>
          <cell r="R577" t="str">
            <v>36000</v>
          </cell>
          <cell r="S577" t="str">
            <v>200212</v>
          </cell>
          <cell r="T577" t="str">
            <v>PY42</v>
          </cell>
          <cell r="U577">
            <v>543.6</v>
          </cell>
          <cell r="V577" t="str">
            <v>LDB</v>
          </cell>
          <cell r="W577">
            <v>0</v>
          </cell>
          <cell r="X577" t="str">
            <v>SHR</v>
          </cell>
          <cell r="Y577">
            <v>16</v>
          </cell>
          <cell r="Z577">
            <v>16</v>
          </cell>
          <cell r="AA577" t="str">
            <v>PYP</v>
          </cell>
          <cell r="AB577" t="str">
            <v xml:space="preserve"> 0000026</v>
          </cell>
          <cell r="AC577" t="str">
            <v>PYL</v>
          </cell>
          <cell r="AD577" t="str">
            <v>004366</v>
          </cell>
          <cell r="AE577" t="str">
            <v>EMP</v>
          </cell>
          <cell r="AF577" t="str">
            <v>36745</v>
          </cell>
          <cell r="AG577" t="str">
            <v>JUL</v>
          </cell>
          <cell r="AH577" t="str">
            <v xml:space="preserve"> 000.00</v>
          </cell>
          <cell r="AI577" t="str">
            <v>BCH</v>
          </cell>
          <cell r="AJ577" t="str">
            <v>500</v>
          </cell>
          <cell r="AK577" t="str">
            <v>CLS</v>
          </cell>
          <cell r="AL577" t="str">
            <v>R432</v>
          </cell>
          <cell r="AM577" t="str">
            <v>DTA</v>
          </cell>
          <cell r="AN577" t="str">
            <v xml:space="preserve"> 00000000000.00</v>
          </cell>
          <cell r="AO577" t="str">
            <v>DTH</v>
          </cell>
          <cell r="AP577" t="str">
            <v xml:space="preserve"> 00000000000.00</v>
          </cell>
          <cell r="AV577" t="str">
            <v>000000000</v>
          </cell>
          <cell r="AW577" t="str">
            <v>000</v>
          </cell>
          <cell r="AX577" t="str">
            <v>00</v>
          </cell>
          <cell r="AY577" t="str">
            <v>0</v>
          </cell>
          <cell r="AZ577" t="str">
            <v>FPL Fibernet</v>
          </cell>
        </row>
        <row r="578">
          <cell r="A578" t="str">
            <v>107100</v>
          </cell>
          <cell r="B578" t="str">
            <v>0312</v>
          </cell>
          <cell r="C578" t="str">
            <v>06080</v>
          </cell>
          <cell r="D578" t="str">
            <v>0FIBER</v>
          </cell>
          <cell r="E578" t="str">
            <v>312000</v>
          </cell>
          <cell r="F578" t="str">
            <v>0803</v>
          </cell>
          <cell r="G578" t="str">
            <v>36000</v>
          </cell>
          <cell r="H578" t="str">
            <v>A</v>
          </cell>
          <cell r="I578" t="str">
            <v>00000041</v>
          </cell>
          <cell r="J578">
            <v>65</v>
          </cell>
          <cell r="K578">
            <v>312</v>
          </cell>
          <cell r="L578">
            <v>6185</v>
          </cell>
          <cell r="M578">
            <v>107</v>
          </cell>
          <cell r="N578">
            <v>10</v>
          </cell>
          <cell r="O578">
            <v>0</v>
          </cell>
          <cell r="P578">
            <v>107.1</v>
          </cell>
          <cell r="Q578" t="str">
            <v>0803</v>
          </cell>
          <cell r="R578" t="str">
            <v>36000</v>
          </cell>
          <cell r="S578" t="str">
            <v>200212</v>
          </cell>
          <cell r="T578" t="str">
            <v>PY42</v>
          </cell>
          <cell r="U578">
            <v>1630.8</v>
          </cell>
          <cell r="V578" t="str">
            <v>LDB</v>
          </cell>
          <cell r="W578">
            <v>0</v>
          </cell>
          <cell r="X578" t="str">
            <v>SHR</v>
          </cell>
          <cell r="Y578">
            <v>48</v>
          </cell>
          <cell r="Z578">
            <v>48</v>
          </cell>
          <cell r="AA578" t="str">
            <v>PYP</v>
          </cell>
          <cell r="AB578" t="str">
            <v xml:space="preserve"> 0000025</v>
          </cell>
          <cell r="AC578" t="str">
            <v>PYL</v>
          </cell>
          <cell r="AD578" t="str">
            <v>004366</v>
          </cell>
          <cell r="AE578" t="str">
            <v>EMP</v>
          </cell>
          <cell r="AF578" t="str">
            <v>36745</v>
          </cell>
          <cell r="AG578" t="str">
            <v>JUL</v>
          </cell>
          <cell r="AH578" t="str">
            <v xml:space="preserve"> 000.00</v>
          </cell>
          <cell r="AI578" t="str">
            <v>BCH</v>
          </cell>
          <cell r="AJ578" t="str">
            <v>500</v>
          </cell>
          <cell r="AK578" t="str">
            <v>CLS</v>
          </cell>
          <cell r="AL578" t="str">
            <v>R432</v>
          </cell>
          <cell r="AM578" t="str">
            <v>DTA</v>
          </cell>
          <cell r="AN578" t="str">
            <v xml:space="preserve"> 00000000000.00</v>
          </cell>
          <cell r="AO578" t="str">
            <v>DTH</v>
          </cell>
          <cell r="AP578" t="str">
            <v xml:space="preserve"> 00000000000.00</v>
          </cell>
          <cell r="AV578" t="str">
            <v>000000000</v>
          </cell>
          <cell r="AW578" t="str">
            <v>000</v>
          </cell>
          <cell r="AX578" t="str">
            <v>00</v>
          </cell>
          <cell r="AY578" t="str">
            <v>0</v>
          </cell>
          <cell r="AZ578" t="str">
            <v>FPL Fibernet</v>
          </cell>
        </row>
        <row r="579">
          <cell r="A579" t="str">
            <v>107100</v>
          </cell>
          <cell r="B579" t="str">
            <v>0366</v>
          </cell>
          <cell r="C579" t="str">
            <v>06080</v>
          </cell>
          <cell r="D579" t="str">
            <v>0FIBER</v>
          </cell>
          <cell r="E579" t="str">
            <v>366000</v>
          </cell>
          <cell r="F579" t="str">
            <v>0662</v>
          </cell>
          <cell r="G579" t="str">
            <v>65000</v>
          </cell>
          <cell r="H579" t="str">
            <v>A</v>
          </cell>
          <cell r="I579" t="str">
            <v>00000041</v>
          </cell>
          <cell r="J579">
            <v>63</v>
          </cell>
          <cell r="K579">
            <v>366</v>
          </cell>
          <cell r="L579">
            <v>6185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0662</v>
          </cell>
          <cell r="R579" t="str">
            <v>65000</v>
          </cell>
          <cell r="S579" t="str">
            <v>200212</v>
          </cell>
          <cell r="T579" t="str">
            <v>CA01</v>
          </cell>
          <cell r="U579">
            <v>6355</v>
          </cell>
          <cell r="V579" t="str">
            <v>LDB</v>
          </cell>
          <cell r="W579">
            <v>0</v>
          </cell>
          <cell r="Y579">
            <v>0</v>
          </cell>
          <cell r="Z579">
            <v>0</v>
          </cell>
          <cell r="AA579" t="str">
            <v>BCH</v>
          </cell>
          <cell r="AB579" t="str">
            <v>0058</v>
          </cell>
          <cell r="AC579" t="str">
            <v>WKS</v>
          </cell>
          <cell r="AE579" t="str">
            <v>JV#</v>
          </cell>
          <cell r="AF579" t="str">
            <v>1232</v>
          </cell>
          <cell r="AG579" t="str">
            <v>FRN</v>
          </cell>
          <cell r="AH579" t="str">
            <v>6185</v>
          </cell>
          <cell r="AI579" t="str">
            <v>RP#</v>
          </cell>
          <cell r="AJ579" t="str">
            <v>000</v>
          </cell>
          <cell r="AK579" t="str">
            <v>CTL</v>
          </cell>
          <cell r="AM579" t="str">
            <v>RF#</v>
          </cell>
          <cell r="AU579" t="str">
            <v>K NEX INVOICES</v>
          </cell>
          <cell r="AZ579" t="str">
            <v>FPL Fibernet</v>
          </cell>
        </row>
        <row r="580">
          <cell r="A580" t="str">
            <v>107100</v>
          </cell>
          <cell r="B580" t="str">
            <v>0366</v>
          </cell>
          <cell r="C580" t="str">
            <v>06080</v>
          </cell>
          <cell r="D580" t="str">
            <v>0FIBER</v>
          </cell>
          <cell r="E580" t="str">
            <v>366000</v>
          </cell>
          <cell r="F580" t="str">
            <v>0803</v>
          </cell>
          <cell r="G580" t="str">
            <v>36000</v>
          </cell>
          <cell r="H580" t="str">
            <v>A</v>
          </cell>
          <cell r="I580" t="str">
            <v>00000041</v>
          </cell>
          <cell r="J580">
            <v>60</v>
          </cell>
          <cell r="K580">
            <v>366</v>
          </cell>
          <cell r="L580">
            <v>6185</v>
          </cell>
          <cell r="M580">
            <v>3</v>
          </cell>
          <cell r="N580">
            <v>98</v>
          </cell>
          <cell r="O580">
            <v>1</v>
          </cell>
          <cell r="P580">
            <v>3.9809999999999999</v>
          </cell>
          <cell r="Q580" t="str">
            <v>0803</v>
          </cell>
          <cell r="R580" t="str">
            <v>36000</v>
          </cell>
          <cell r="S580" t="str">
            <v>200212</v>
          </cell>
          <cell r="T580" t="str">
            <v>PY42</v>
          </cell>
          <cell r="U580">
            <v>1945.3</v>
          </cell>
          <cell r="V580" t="str">
            <v>LDB</v>
          </cell>
          <cell r="W580">
            <v>0</v>
          </cell>
          <cell r="X580" t="str">
            <v>SHR</v>
          </cell>
          <cell r="Y580">
            <v>56</v>
          </cell>
          <cell r="Z580">
            <v>56</v>
          </cell>
          <cell r="AA580" t="str">
            <v>PYP</v>
          </cell>
          <cell r="AB580" t="str">
            <v xml:space="preserve"> 0000026</v>
          </cell>
          <cell r="AC580" t="str">
            <v>PYL</v>
          </cell>
          <cell r="AD580" t="str">
            <v>004399</v>
          </cell>
          <cell r="AE580" t="str">
            <v>EMP</v>
          </cell>
          <cell r="AF580" t="str">
            <v>27026</v>
          </cell>
          <cell r="AG580" t="str">
            <v>JUL</v>
          </cell>
          <cell r="AH580" t="str">
            <v xml:space="preserve"> 000.00</v>
          </cell>
          <cell r="AI580" t="str">
            <v>BCH</v>
          </cell>
          <cell r="AJ580" t="str">
            <v>500</v>
          </cell>
          <cell r="AK580" t="str">
            <v>CLS</v>
          </cell>
          <cell r="AL580" t="str">
            <v>R445</v>
          </cell>
          <cell r="AM580" t="str">
            <v>DTA</v>
          </cell>
          <cell r="AN580" t="str">
            <v xml:space="preserve"> 00000000000.00</v>
          </cell>
          <cell r="AO580" t="str">
            <v>DTH</v>
          </cell>
          <cell r="AP580" t="str">
            <v xml:space="preserve"> 00000000000.00</v>
          </cell>
          <cell r="AV580" t="str">
            <v>000000000</v>
          </cell>
          <cell r="AW580" t="str">
            <v>000</v>
          </cell>
          <cell r="AX580" t="str">
            <v>00</v>
          </cell>
          <cell r="AY580" t="str">
            <v>0</v>
          </cell>
          <cell r="AZ580" t="str">
            <v>FPL Fibernet</v>
          </cell>
        </row>
        <row r="581">
          <cell r="A581" t="str">
            <v>107100</v>
          </cell>
          <cell r="B581" t="str">
            <v>0366</v>
          </cell>
          <cell r="C581" t="str">
            <v>06080</v>
          </cell>
          <cell r="D581" t="str">
            <v>0FIBER</v>
          </cell>
          <cell r="E581" t="str">
            <v>366000</v>
          </cell>
          <cell r="F581" t="str">
            <v>0803</v>
          </cell>
          <cell r="G581" t="str">
            <v>36000</v>
          </cell>
          <cell r="H581" t="str">
            <v>A</v>
          </cell>
          <cell r="I581" t="str">
            <v>00000041</v>
          </cell>
          <cell r="J581">
            <v>60</v>
          </cell>
          <cell r="K581">
            <v>366</v>
          </cell>
          <cell r="L581">
            <v>6185</v>
          </cell>
          <cell r="M581">
            <v>3</v>
          </cell>
          <cell r="N581">
            <v>98</v>
          </cell>
          <cell r="O581">
            <v>1</v>
          </cell>
          <cell r="P581">
            <v>3.9809999999999999</v>
          </cell>
          <cell r="Q581" t="str">
            <v>0803</v>
          </cell>
          <cell r="R581" t="str">
            <v>36000</v>
          </cell>
          <cell r="S581" t="str">
            <v>200212</v>
          </cell>
          <cell r="T581" t="str">
            <v>PY42</v>
          </cell>
          <cell r="U581">
            <v>2084.25</v>
          </cell>
          <cell r="V581" t="str">
            <v>LDB</v>
          </cell>
          <cell r="W581">
            <v>0</v>
          </cell>
          <cell r="X581" t="str">
            <v>SHR</v>
          </cell>
          <cell r="Y581">
            <v>60</v>
          </cell>
          <cell r="Z581">
            <v>60</v>
          </cell>
          <cell r="AA581" t="str">
            <v>PYP</v>
          </cell>
          <cell r="AB581" t="str">
            <v xml:space="preserve"> 0000025</v>
          </cell>
          <cell r="AC581" t="str">
            <v>PYL</v>
          </cell>
          <cell r="AD581" t="str">
            <v>004399</v>
          </cell>
          <cell r="AE581" t="str">
            <v>EMP</v>
          </cell>
          <cell r="AF581" t="str">
            <v>27026</v>
          </cell>
          <cell r="AG581" t="str">
            <v>JUL</v>
          </cell>
          <cell r="AH581" t="str">
            <v xml:space="preserve"> 000.00</v>
          </cell>
          <cell r="AI581" t="str">
            <v>BCH</v>
          </cell>
          <cell r="AJ581" t="str">
            <v>500</v>
          </cell>
          <cell r="AK581" t="str">
            <v>CLS</v>
          </cell>
          <cell r="AL581" t="str">
            <v>R445</v>
          </cell>
          <cell r="AM581" t="str">
            <v>DTA</v>
          </cell>
          <cell r="AN581" t="str">
            <v xml:space="preserve"> 00000000000.00</v>
          </cell>
          <cell r="AO581" t="str">
            <v>DTH</v>
          </cell>
          <cell r="AP581" t="str">
            <v xml:space="preserve"> 00000000000.00</v>
          </cell>
          <cell r="AV581" t="str">
            <v>000000000</v>
          </cell>
          <cell r="AW581" t="str">
            <v>000</v>
          </cell>
          <cell r="AX581" t="str">
            <v>00</v>
          </cell>
          <cell r="AY581" t="str">
            <v>0</v>
          </cell>
          <cell r="AZ581" t="str">
            <v>FPL Fibernet</v>
          </cell>
        </row>
        <row r="582">
          <cell r="A582" t="str">
            <v>107100</v>
          </cell>
          <cell r="B582" t="str">
            <v>0306</v>
          </cell>
          <cell r="C582" t="str">
            <v>06201</v>
          </cell>
          <cell r="D582" t="str">
            <v>0ELECT</v>
          </cell>
          <cell r="E582" t="str">
            <v>306000</v>
          </cell>
          <cell r="F582" t="str">
            <v>0675</v>
          </cell>
          <cell r="G582" t="str">
            <v>52450</v>
          </cell>
          <cell r="H582" t="str">
            <v>A</v>
          </cell>
          <cell r="I582" t="str">
            <v>00000041</v>
          </cell>
          <cell r="J582">
            <v>66</v>
          </cell>
          <cell r="K582">
            <v>306</v>
          </cell>
          <cell r="L582">
            <v>6201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 t="str">
            <v>0675</v>
          </cell>
          <cell r="R582" t="str">
            <v>52450</v>
          </cell>
          <cell r="S582" t="str">
            <v>200212</v>
          </cell>
          <cell r="T582" t="str">
            <v>SA01</v>
          </cell>
          <cell r="U582">
            <v>25.61</v>
          </cell>
          <cell r="W582">
            <v>0</v>
          </cell>
          <cell r="Y582">
            <v>0</v>
          </cell>
          <cell r="Z582">
            <v>0</v>
          </cell>
          <cell r="AA582" t="str">
            <v>BCH</v>
          </cell>
          <cell r="AB582" t="str">
            <v>450002351</v>
          </cell>
          <cell r="AC582" t="str">
            <v>PO#</v>
          </cell>
          <cell r="AE582" t="str">
            <v>S/R</v>
          </cell>
          <cell r="AI582" t="str">
            <v>PYN</v>
          </cell>
          <cell r="AJ582" t="str">
            <v>UNITED PARCEL SVC OF AMER</v>
          </cell>
          <cell r="AK582" t="str">
            <v>VND</v>
          </cell>
          <cell r="AL582" t="str">
            <v>362407381</v>
          </cell>
          <cell r="AM582" t="str">
            <v>FAC</v>
          </cell>
          <cell r="AN582" t="str">
            <v>000</v>
          </cell>
          <cell r="AQ582" t="str">
            <v>NVD</v>
          </cell>
          <cell r="AR582" t="str">
            <v>2002-11-</v>
          </cell>
          <cell r="AU582" t="str">
            <v>0000R454V3442       UNITED PARCEL SVC OF1900003361</v>
          </cell>
          <cell r="AV582" t="str">
            <v>WF-BATCH</v>
          </cell>
          <cell r="AW582" t="str">
            <v>000</v>
          </cell>
          <cell r="AX582" t="str">
            <v>00</v>
          </cell>
          <cell r="AY582" t="str">
            <v>0</v>
          </cell>
          <cell r="AZ582" t="str">
            <v>FPL Fibernet</v>
          </cell>
        </row>
        <row r="583">
          <cell r="A583" t="str">
            <v>107100</v>
          </cell>
          <cell r="B583" t="str">
            <v>0306</v>
          </cell>
          <cell r="C583" t="str">
            <v>06201</v>
          </cell>
          <cell r="D583" t="str">
            <v>0ELECT</v>
          </cell>
          <cell r="E583" t="str">
            <v>306000</v>
          </cell>
          <cell r="F583" t="str">
            <v>0675</v>
          </cell>
          <cell r="G583" t="str">
            <v>52450</v>
          </cell>
          <cell r="H583" t="str">
            <v>A</v>
          </cell>
          <cell r="I583" t="str">
            <v>00000041</v>
          </cell>
          <cell r="J583">
            <v>66</v>
          </cell>
          <cell r="K583">
            <v>306</v>
          </cell>
          <cell r="L583">
            <v>6201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 t="str">
            <v>0675</v>
          </cell>
          <cell r="R583" t="str">
            <v>52450</v>
          </cell>
          <cell r="S583" t="str">
            <v>200212</v>
          </cell>
          <cell r="T583" t="str">
            <v>SA01</v>
          </cell>
          <cell r="U583">
            <v>112.67</v>
          </cell>
          <cell r="W583">
            <v>0</v>
          </cell>
          <cell r="Y583">
            <v>0</v>
          </cell>
          <cell r="Z583">
            <v>0</v>
          </cell>
          <cell r="AA583" t="str">
            <v>BCH</v>
          </cell>
          <cell r="AB583" t="str">
            <v>450002361</v>
          </cell>
          <cell r="AC583" t="str">
            <v>PO#</v>
          </cell>
          <cell r="AE583" t="str">
            <v>S/R</v>
          </cell>
          <cell r="AI583" t="str">
            <v>PYN</v>
          </cell>
          <cell r="AJ583" t="str">
            <v>FEDERAL EXPRESS CORP</v>
          </cell>
          <cell r="AK583" t="str">
            <v>VND</v>
          </cell>
          <cell r="AL583" t="str">
            <v>710427007</v>
          </cell>
          <cell r="AM583" t="str">
            <v>FAC</v>
          </cell>
          <cell r="AN583" t="str">
            <v>000</v>
          </cell>
          <cell r="AQ583" t="str">
            <v>NVD</v>
          </cell>
          <cell r="AR583" t="str">
            <v>2002-11-</v>
          </cell>
          <cell r="AU583" t="str">
            <v>4-471-17820         FEDERAL EXPRESS CORP1900003491</v>
          </cell>
          <cell r="AV583" t="str">
            <v>WF-BATCH</v>
          </cell>
          <cell r="AW583" t="str">
            <v>000</v>
          </cell>
          <cell r="AX583" t="str">
            <v>00</v>
          </cell>
          <cell r="AY583" t="str">
            <v>0</v>
          </cell>
          <cell r="AZ583" t="str">
            <v>FPL Fibernet</v>
          </cell>
        </row>
        <row r="584">
          <cell r="A584" t="str">
            <v>107100</v>
          </cell>
          <cell r="B584" t="str">
            <v>0306</v>
          </cell>
          <cell r="C584" t="str">
            <v>06201</v>
          </cell>
          <cell r="D584" t="str">
            <v>0ELECT</v>
          </cell>
          <cell r="E584" t="str">
            <v>306000</v>
          </cell>
          <cell r="F584" t="str">
            <v>0676</v>
          </cell>
          <cell r="G584" t="str">
            <v>11450</v>
          </cell>
          <cell r="H584" t="str">
            <v>A</v>
          </cell>
          <cell r="I584" t="str">
            <v>00000041</v>
          </cell>
          <cell r="J584">
            <v>66</v>
          </cell>
          <cell r="K584">
            <v>306</v>
          </cell>
          <cell r="L584">
            <v>6201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 t="str">
            <v>0676</v>
          </cell>
          <cell r="R584" t="str">
            <v>11450</v>
          </cell>
          <cell r="S584" t="str">
            <v>200212</v>
          </cell>
          <cell r="T584" t="str">
            <v>SA01</v>
          </cell>
          <cell r="U584">
            <v>200.04</v>
          </cell>
          <cell r="V584" t="str">
            <v>LDB</v>
          </cell>
          <cell r="W584">
            <v>0</v>
          </cell>
          <cell r="Y584">
            <v>0</v>
          </cell>
          <cell r="Z584">
            <v>1</v>
          </cell>
          <cell r="AA584" t="str">
            <v>MS#</v>
          </cell>
          <cell r="AB584" t="str">
            <v xml:space="preserve">   998014037</v>
          </cell>
          <cell r="AC584" t="str">
            <v>BCH</v>
          </cell>
          <cell r="AD584" t="str">
            <v>021118</v>
          </cell>
          <cell r="AE584" t="str">
            <v>TML</v>
          </cell>
          <cell r="AF584" t="str">
            <v>12004</v>
          </cell>
          <cell r="AG584" t="str">
            <v>SRL</v>
          </cell>
          <cell r="AH584" t="str">
            <v>0366</v>
          </cell>
          <cell r="AI584" t="str">
            <v>DLV</v>
          </cell>
          <cell r="AJ584" t="str">
            <v>000</v>
          </cell>
          <cell r="AK584" t="str">
            <v>REL</v>
          </cell>
          <cell r="AL584" t="str">
            <v>000</v>
          </cell>
          <cell r="AM584" t="str">
            <v>LN#</v>
          </cell>
          <cell r="AO584" t="str">
            <v>UOI</v>
          </cell>
          <cell r="AP584" t="str">
            <v>EA</v>
          </cell>
          <cell r="AU584" t="str">
            <v>0</v>
          </cell>
          <cell r="AW584" t="str">
            <v>000</v>
          </cell>
          <cell r="AX584" t="str">
            <v>00</v>
          </cell>
          <cell r="AY584" t="str">
            <v>0</v>
          </cell>
          <cell r="AZ584" t="str">
            <v>FPL Fibernet</v>
          </cell>
        </row>
        <row r="585">
          <cell r="A585" t="str">
            <v>107100</v>
          </cell>
          <cell r="B585" t="str">
            <v>0306</v>
          </cell>
          <cell r="C585" t="str">
            <v>06201</v>
          </cell>
          <cell r="D585" t="str">
            <v>0ELECT</v>
          </cell>
          <cell r="E585" t="str">
            <v>306000</v>
          </cell>
          <cell r="F585" t="str">
            <v>0676</v>
          </cell>
          <cell r="G585" t="str">
            <v>11450</v>
          </cell>
          <cell r="H585" t="str">
            <v>A</v>
          </cell>
          <cell r="I585" t="str">
            <v>00000041</v>
          </cell>
          <cell r="J585">
            <v>66</v>
          </cell>
          <cell r="K585">
            <v>306</v>
          </cell>
          <cell r="L585">
            <v>6201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 t="str">
            <v>0676</v>
          </cell>
          <cell r="R585" t="str">
            <v>11450</v>
          </cell>
          <cell r="S585" t="str">
            <v>200212</v>
          </cell>
          <cell r="T585" t="str">
            <v>SA01</v>
          </cell>
          <cell r="U585">
            <v>399.82</v>
          </cell>
          <cell r="V585" t="str">
            <v>LDB</v>
          </cell>
          <cell r="W585">
            <v>0</v>
          </cell>
          <cell r="Y585">
            <v>0</v>
          </cell>
          <cell r="Z585">
            <v>1</v>
          </cell>
          <cell r="AA585" t="str">
            <v>MS#</v>
          </cell>
          <cell r="AB585" t="str">
            <v xml:space="preserve">   998003502</v>
          </cell>
          <cell r="AC585" t="str">
            <v>BCH</v>
          </cell>
          <cell r="AD585" t="str">
            <v>021140</v>
          </cell>
          <cell r="AE585" t="str">
            <v>TML</v>
          </cell>
          <cell r="AF585" t="str">
            <v>12004</v>
          </cell>
          <cell r="AG585" t="str">
            <v>SRL</v>
          </cell>
          <cell r="AH585" t="str">
            <v>0366</v>
          </cell>
          <cell r="AI585" t="str">
            <v>DLV</v>
          </cell>
          <cell r="AJ585" t="str">
            <v>000</v>
          </cell>
          <cell r="AK585" t="str">
            <v>REL</v>
          </cell>
          <cell r="AL585" t="str">
            <v>000</v>
          </cell>
          <cell r="AM585" t="str">
            <v>LN#</v>
          </cell>
          <cell r="AO585" t="str">
            <v>UOI</v>
          </cell>
          <cell r="AP585" t="str">
            <v>EA</v>
          </cell>
          <cell r="AU585" t="str">
            <v>0</v>
          </cell>
          <cell r="AW585" t="str">
            <v>000</v>
          </cell>
          <cell r="AX585" t="str">
            <v>00</v>
          </cell>
          <cell r="AY585" t="str">
            <v>0</v>
          </cell>
          <cell r="AZ585" t="str">
            <v>FPL Fibernet</v>
          </cell>
        </row>
        <row r="586">
          <cell r="A586" t="str">
            <v>107100</v>
          </cell>
          <cell r="B586" t="str">
            <v>0306</v>
          </cell>
          <cell r="C586" t="str">
            <v>06201</v>
          </cell>
          <cell r="D586" t="str">
            <v>0ELECT</v>
          </cell>
          <cell r="E586" t="str">
            <v>306000</v>
          </cell>
          <cell r="F586" t="str">
            <v>0676</v>
          </cell>
          <cell r="G586" t="str">
            <v>11450</v>
          </cell>
          <cell r="H586" t="str">
            <v>A</v>
          </cell>
          <cell r="I586" t="str">
            <v>00000041</v>
          </cell>
          <cell r="J586">
            <v>66</v>
          </cell>
          <cell r="K586">
            <v>306</v>
          </cell>
          <cell r="L586">
            <v>6201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 t="str">
            <v>0676</v>
          </cell>
          <cell r="R586" t="str">
            <v>11450</v>
          </cell>
          <cell r="S586" t="str">
            <v>200212</v>
          </cell>
          <cell r="T586" t="str">
            <v>SA01</v>
          </cell>
          <cell r="U586">
            <v>755.92</v>
          </cell>
          <cell r="V586" t="str">
            <v>LDB</v>
          </cell>
          <cell r="W586">
            <v>0</v>
          </cell>
          <cell r="Y586">
            <v>0</v>
          </cell>
          <cell r="Z586">
            <v>4</v>
          </cell>
          <cell r="AA586" t="str">
            <v>MS#</v>
          </cell>
          <cell r="AB586" t="str">
            <v xml:space="preserve">   998003509</v>
          </cell>
          <cell r="AC586" t="str">
            <v>BCH</v>
          </cell>
          <cell r="AD586" t="str">
            <v>021141</v>
          </cell>
          <cell r="AE586" t="str">
            <v>TML</v>
          </cell>
          <cell r="AF586" t="str">
            <v>12004</v>
          </cell>
          <cell r="AG586" t="str">
            <v>SRL</v>
          </cell>
          <cell r="AH586" t="str">
            <v>0366</v>
          </cell>
          <cell r="AI586" t="str">
            <v>DLV</v>
          </cell>
          <cell r="AJ586" t="str">
            <v>000</v>
          </cell>
          <cell r="AK586" t="str">
            <v>REL</v>
          </cell>
          <cell r="AL586" t="str">
            <v>000</v>
          </cell>
          <cell r="AM586" t="str">
            <v>LN#</v>
          </cell>
          <cell r="AO586" t="str">
            <v>UOI</v>
          </cell>
          <cell r="AP586" t="str">
            <v>EA</v>
          </cell>
          <cell r="AU586" t="str">
            <v>0</v>
          </cell>
          <cell r="AW586" t="str">
            <v>000</v>
          </cell>
          <cell r="AX586" t="str">
            <v>00</v>
          </cell>
          <cell r="AY586" t="str">
            <v>0</v>
          </cell>
          <cell r="AZ586" t="str">
            <v>FPL Fibernet</v>
          </cell>
        </row>
        <row r="587">
          <cell r="A587" t="str">
            <v>107100</v>
          </cell>
          <cell r="B587" t="str">
            <v>0306</v>
          </cell>
          <cell r="C587" t="str">
            <v>06201</v>
          </cell>
          <cell r="D587" t="str">
            <v>0ELECT</v>
          </cell>
          <cell r="E587" t="str">
            <v>306000</v>
          </cell>
          <cell r="F587" t="str">
            <v>0676</v>
          </cell>
          <cell r="G587" t="str">
            <v>11450</v>
          </cell>
          <cell r="H587" t="str">
            <v>A</v>
          </cell>
          <cell r="I587" t="str">
            <v>00000041</v>
          </cell>
          <cell r="J587">
            <v>66</v>
          </cell>
          <cell r="K587">
            <v>306</v>
          </cell>
          <cell r="L587">
            <v>6201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 t="str">
            <v>0676</v>
          </cell>
          <cell r="R587" t="str">
            <v>11450</v>
          </cell>
          <cell r="S587" t="str">
            <v>200212</v>
          </cell>
          <cell r="T587" t="str">
            <v>SA01</v>
          </cell>
          <cell r="U587">
            <v>2267.7600000000002</v>
          </cell>
          <cell r="V587" t="str">
            <v>LDB</v>
          </cell>
          <cell r="W587">
            <v>0</v>
          </cell>
          <cell r="Y587">
            <v>0</v>
          </cell>
          <cell r="Z587">
            <v>12</v>
          </cell>
          <cell r="AA587" t="str">
            <v>MS#</v>
          </cell>
          <cell r="AB587" t="str">
            <v xml:space="preserve">   998003509</v>
          </cell>
          <cell r="AC587" t="str">
            <v>BCH</v>
          </cell>
          <cell r="AD587" t="str">
            <v>021139</v>
          </cell>
          <cell r="AE587" t="str">
            <v>TML</v>
          </cell>
          <cell r="AF587" t="str">
            <v>12004</v>
          </cell>
          <cell r="AG587" t="str">
            <v>SRL</v>
          </cell>
          <cell r="AH587" t="str">
            <v>0366</v>
          </cell>
          <cell r="AI587" t="str">
            <v>DLV</v>
          </cell>
          <cell r="AJ587" t="str">
            <v>000</v>
          </cell>
          <cell r="AK587" t="str">
            <v>REL</v>
          </cell>
          <cell r="AL587" t="str">
            <v>000</v>
          </cell>
          <cell r="AM587" t="str">
            <v>LN#</v>
          </cell>
          <cell r="AO587" t="str">
            <v>UOI</v>
          </cell>
          <cell r="AP587" t="str">
            <v>EA</v>
          </cell>
          <cell r="AU587" t="str">
            <v>0</v>
          </cell>
          <cell r="AW587" t="str">
            <v>000</v>
          </cell>
          <cell r="AX587" t="str">
            <v>00</v>
          </cell>
          <cell r="AY587" t="str">
            <v>0</v>
          </cell>
          <cell r="AZ587" t="str">
            <v>FPL Fibernet</v>
          </cell>
        </row>
        <row r="588">
          <cell r="A588" t="str">
            <v>107100</v>
          </cell>
          <cell r="B588" t="str">
            <v>0306</v>
          </cell>
          <cell r="C588" t="str">
            <v>06201</v>
          </cell>
          <cell r="D588" t="str">
            <v>0ELECT</v>
          </cell>
          <cell r="E588" t="str">
            <v>306000</v>
          </cell>
          <cell r="F588" t="str">
            <v>0676</v>
          </cell>
          <cell r="G588" t="str">
            <v>11450</v>
          </cell>
          <cell r="H588" t="str">
            <v>A</v>
          </cell>
          <cell r="I588" t="str">
            <v>00000041</v>
          </cell>
          <cell r="J588">
            <v>66</v>
          </cell>
          <cell r="K588">
            <v>306</v>
          </cell>
          <cell r="L588">
            <v>6201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 t="str">
            <v>0676</v>
          </cell>
          <cell r="R588" t="str">
            <v>11450</v>
          </cell>
          <cell r="S588" t="str">
            <v>200212</v>
          </cell>
          <cell r="T588" t="str">
            <v>SA01</v>
          </cell>
          <cell r="U588">
            <v>5812.92</v>
          </cell>
          <cell r="V588" t="str">
            <v>LDB</v>
          </cell>
          <cell r="W588">
            <v>0</v>
          </cell>
          <cell r="Y588">
            <v>0</v>
          </cell>
          <cell r="Z588">
            <v>2</v>
          </cell>
          <cell r="AA588" t="str">
            <v>MS#</v>
          </cell>
          <cell r="AB588" t="str">
            <v xml:space="preserve">   998014506</v>
          </cell>
          <cell r="AC588" t="str">
            <v>BCH</v>
          </cell>
          <cell r="AD588" t="str">
            <v>021138</v>
          </cell>
          <cell r="AE588" t="str">
            <v>TML</v>
          </cell>
          <cell r="AF588" t="str">
            <v>12004</v>
          </cell>
          <cell r="AG588" t="str">
            <v>SRL</v>
          </cell>
          <cell r="AH588" t="str">
            <v>0366</v>
          </cell>
          <cell r="AI588" t="str">
            <v>DLV</v>
          </cell>
          <cell r="AJ588" t="str">
            <v>000</v>
          </cell>
          <cell r="AK588" t="str">
            <v>REL</v>
          </cell>
          <cell r="AL588" t="str">
            <v>000</v>
          </cell>
          <cell r="AM588" t="str">
            <v>LN#</v>
          </cell>
          <cell r="AO588" t="str">
            <v>UOI</v>
          </cell>
          <cell r="AP588" t="str">
            <v>EA</v>
          </cell>
          <cell r="AU588" t="str">
            <v>0</v>
          </cell>
          <cell r="AW588" t="str">
            <v>000</v>
          </cell>
          <cell r="AX588" t="str">
            <v>00</v>
          </cell>
          <cell r="AY588" t="str">
            <v>0</v>
          </cell>
          <cell r="AZ588" t="str">
            <v>FPL Fibernet</v>
          </cell>
        </row>
        <row r="589">
          <cell r="A589" t="str">
            <v>107100</v>
          </cell>
          <cell r="B589" t="str">
            <v>0306</v>
          </cell>
          <cell r="C589" t="str">
            <v>06201</v>
          </cell>
          <cell r="D589" t="str">
            <v>0ELECT</v>
          </cell>
          <cell r="E589" t="str">
            <v>306000</v>
          </cell>
          <cell r="F589" t="str">
            <v>0676</v>
          </cell>
          <cell r="G589" t="str">
            <v>11450</v>
          </cell>
          <cell r="H589" t="str">
            <v>A</v>
          </cell>
          <cell r="I589" t="str">
            <v>00000041</v>
          </cell>
          <cell r="J589">
            <v>66</v>
          </cell>
          <cell r="K589">
            <v>306</v>
          </cell>
          <cell r="L589">
            <v>6201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 t="str">
            <v>0676</v>
          </cell>
          <cell r="R589" t="str">
            <v>11450</v>
          </cell>
          <cell r="S589" t="str">
            <v>200212</v>
          </cell>
          <cell r="T589" t="str">
            <v>SA01</v>
          </cell>
          <cell r="U589">
            <v>5812.93</v>
          </cell>
          <cell r="V589" t="str">
            <v>LDB</v>
          </cell>
          <cell r="W589">
            <v>0</v>
          </cell>
          <cell r="Y589">
            <v>0</v>
          </cell>
          <cell r="Z589">
            <v>2</v>
          </cell>
          <cell r="AA589" t="str">
            <v>MS#</v>
          </cell>
          <cell r="AB589" t="str">
            <v xml:space="preserve">   998014506</v>
          </cell>
          <cell r="AC589" t="str">
            <v>BCH</v>
          </cell>
          <cell r="AD589" t="str">
            <v>021119</v>
          </cell>
          <cell r="AE589" t="str">
            <v>TML</v>
          </cell>
          <cell r="AF589" t="str">
            <v>12004</v>
          </cell>
          <cell r="AG589" t="str">
            <v>SRL</v>
          </cell>
          <cell r="AH589" t="str">
            <v>0366</v>
          </cell>
          <cell r="AI589" t="str">
            <v>DLV</v>
          </cell>
          <cell r="AJ589" t="str">
            <v>000</v>
          </cell>
          <cell r="AK589" t="str">
            <v>REL</v>
          </cell>
          <cell r="AL589" t="str">
            <v>000</v>
          </cell>
          <cell r="AM589" t="str">
            <v>LN#</v>
          </cell>
          <cell r="AO589" t="str">
            <v>UOI</v>
          </cell>
          <cell r="AP589" t="str">
            <v>EA</v>
          </cell>
          <cell r="AU589" t="str">
            <v>0</v>
          </cell>
          <cell r="AW589" t="str">
            <v>000</v>
          </cell>
          <cell r="AX589" t="str">
            <v>00</v>
          </cell>
          <cell r="AY589" t="str">
            <v>0</v>
          </cell>
          <cell r="AZ589" t="str">
            <v>FPL Fibernet</v>
          </cell>
        </row>
        <row r="590">
          <cell r="A590" t="str">
            <v>107100</v>
          </cell>
          <cell r="B590" t="str">
            <v>0312</v>
          </cell>
          <cell r="C590" t="str">
            <v>06201</v>
          </cell>
          <cell r="D590" t="str">
            <v>0ELECT</v>
          </cell>
          <cell r="E590" t="str">
            <v>312000</v>
          </cell>
          <cell r="F590" t="str">
            <v>0675</v>
          </cell>
          <cell r="G590" t="str">
            <v>52450</v>
          </cell>
          <cell r="H590" t="str">
            <v>A</v>
          </cell>
          <cell r="I590" t="str">
            <v>00000041</v>
          </cell>
          <cell r="J590">
            <v>65</v>
          </cell>
          <cell r="K590">
            <v>312</v>
          </cell>
          <cell r="L590">
            <v>6201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 t="str">
            <v>0675</v>
          </cell>
          <cell r="R590" t="str">
            <v>52450</v>
          </cell>
          <cell r="S590" t="str">
            <v>200212</v>
          </cell>
          <cell r="T590" t="str">
            <v>SA01</v>
          </cell>
          <cell r="U590">
            <v>146.52000000000001</v>
          </cell>
          <cell r="W590">
            <v>0</v>
          </cell>
          <cell r="Y590">
            <v>0</v>
          </cell>
          <cell r="Z590">
            <v>0</v>
          </cell>
          <cell r="AA590" t="str">
            <v>BCH</v>
          </cell>
          <cell r="AB590" t="str">
            <v>450002361</v>
          </cell>
          <cell r="AC590" t="str">
            <v>PO#</v>
          </cell>
          <cell r="AE590" t="str">
            <v>S/R</v>
          </cell>
          <cell r="AI590" t="str">
            <v>PYN</v>
          </cell>
          <cell r="AJ590" t="str">
            <v>AAA COOPER TRANSPORTATION</v>
          </cell>
          <cell r="AK590" t="str">
            <v>VND</v>
          </cell>
          <cell r="AL590" t="str">
            <v>630364620</v>
          </cell>
          <cell r="AM590" t="str">
            <v>FAC</v>
          </cell>
          <cell r="AN590" t="str">
            <v>000</v>
          </cell>
          <cell r="AQ590" t="str">
            <v>NVD</v>
          </cell>
          <cell r="AR590" t="str">
            <v>2002-10-</v>
          </cell>
          <cell r="AU590" t="str">
            <v>CUSTOMER# 098369    AAA COOPER TRANSPORT1900003489</v>
          </cell>
          <cell r="AV590" t="str">
            <v>WF-BATCH</v>
          </cell>
          <cell r="AW590" t="str">
            <v>000</v>
          </cell>
          <cell r="AX590" t="str">
            <v>00</v>
          </cell>
          <cell r="AY590" t="str">
            <v>0</v>
          </cell>
          <cell r="AZ590" t="str">
            <v>FPL Fibernet</v>
          </cell>
        </row>
        <row r="591">
          <cell r="A591" t="str">
            <v>107100</v>
          </cell>
          <cell r="B591" t="str">
            <v>0312</v>
          </cell>
          <cell r="C591" t="str">
            <v>06201</v>
          </cell>
          <cell r="D591" t="str">
            <v>0ELECT</v>
          </cell>
          <cell r="E591" t="str">
            <v>312000</v>
          </cell>
          <cell r="F591" t="str">
            <v>0675</v>
          </cell>
          <cell r="G591" t="str">
            <v>52450</v>
          </cell>
          <cell r="H591" t="str">
            <v>A</v>
          </cell>
          <cell r="I591" t="str">
            <v>00000041</v>
          </cell>
          <cell r="J591">
            <v>65</v>
          </cell>
          <cell r="K591">
            <v>312</v>
          </cell>
          <cell r="L591">
            <v>6201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 t="str">
            <v>0675</v>
          </cell>
          <cell r="R591" t="str">
            <v>52450</v>
          </cell>
          <cell r="S591" t="str">
            <v>200212</v>
          </cell>
          <cell r="T591" t="str">
            <v>SA01</v>
          </cell>
          <cell r="U591">
            <v>352</v>
          </cell>
          <cell r="W591">
            <v>0</v>
          </cell>
          <cell r="Y591">
            <v>0</v>
          </cell>
          <cell r="Z591">
            <v>0</v>
          </cell>
          <cell r="AA591" t="str">
            <v>BCH</v>
          </cell>
          <cell r="AB591" t="str">
            <v>450002351</v>
          </cell>
          <cell r="AC591" t="str">
            <v>PO#</v>
          </cell>
          <cell r="AE591" t="str">
            <v>S/R</v>
          </cell>
          <cell r="AI591" t="str">
            <v>PYN</v>
          </cell>
          <cell r="AJ591" t="str">
            <v>SOMERA COMMUNICATIONS INC</v>
          </cell>
          <cell r="AK591" t="str">
            <v>VND</v>
          </cell>
          <cell r="AL591" t="str">
            <v>770521878</v>
          </cell>
          <cell r="AM591" t="str">
            <v>FAC</v>
          </cell>
          <cell r="AN591" t="str">
            <v>000</v>
          </cell>
          <cell r="AQ591" t="str">
            <v>NVD</v>
          </cell>
          <cell r="AR591" t="str">
            <v>2002-10-</v>
          </cell>
          <cell r="AU591" t="str">
            <v>141997-FREIGHT      SOMERA COMMUNICATION1900003353</v>
          </cell>
          <cell r="AV591" t="str">
            <v>WF-BATCH</v>
          </cell>
          <cell r="AW591" t="str">
            <v>000</v>
          </cell>
          <cell r="AX591" t="str">
            <v>00</v>
          </cell>
          <cell r="AY591" t="str">
            <v>0</v>
          </cell>
          <cell r="AZ591" t="str">
            <v>FPL Fibernet</v>
          </cell>
        </row>
        <row r="592">
          <cell r="A592" t="str">
            <v>107100</v>
          </cell>
          <cell r="B592" t="str">
            <v>0312</v>
          </cell>
          <cell r="C592" t="str">
            <v>06201</v>
          </cell>
          <cell r="D592" t="str">
            <v>0ELECT</v>
          </cell>
          <cell r="E592" t="str">
            <v>312000</v>
          </cell>
          <cell r="F592" t="str">
            <v>0675</v>
          </cell>
          <cell r="G592" t="str">
            <v>52450</v>
          </cell>
          <cell r="H592" t="str">
            <v>A</v>
          </cell>
          <cell r="I592" t="str">
            <v>00000041</v>
          </cell>
          <cell r="J592">
            <v>66</v>
          </cell>
          <cell r="K592">
            <v>312</v>
          </cell>
          <cell r="L592">
            <v>6201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 t="str">
            <v>0675</v>
          </cell>
          <cell r="R592" t="str">
            <v>52450</v>
          </cell>
          <cell r="S592" t="str">
            <v>200212</v>
          </cell>
          <cell r="T592" t="str">
            <v>SA01</v>
          </cell>
          <cell r="U592">
            <v>51.45</v>
          </cell>
          <cell r="W592">
            <v>0</v>
          </cell>
          <cell r="Y592">
            <v>0</v>
          </cell>
          <cell r="Z592">
            <v>0</v>
          </cell>
          <cell r="AA592" t="str">
            <v>BCH</v>
          </cell>
          <cell r="AB592" t="str">
            <v>450002361</v>
          </cell>
          <cell r="AC592" t="str">
            <v>PO#</v>
          </cell>
          <cell r="AE592" t="str">
            <v>S/R</v>
          </cell>
          <cell r="AI592" t="str">
            <v>PYN</v>
          </cell>
          <cell r="AJ592" t="str">
            <v>FEDERAL EXPRESS CORP</v>
          </cell>
          <cell r="AK592" t="str">
            <v>VND</v>
          </cell>
          <cell r="AL592" t="str">
            <v>710427007</v>
          </cell>
          <cell r="AM592" t="str">
            <v>FAC</v>
          </cell>
          <cell r="AN592" t="str">
            <v>000</v>
          </cell>
          <cell r="AQ592" t="str">
            <v>NVD</v>
          </cell>
          <cell r="AR592" t="str">
            <v>2002-11-</v>
          </cell>
          <cell r="AU592" t="str">
            <v>4-471-17820         FEDERAL EXPRESS CORP1900003491</v>
          </cell>
          <cell r="AV592" t="str">
            <v>WF-BATCH</v>
          </cell>
          <cell r="AW592" t="str">
            <v>000</v>
          </cell>
          <cell r="AX592" t="str">
            <v>00</v>
          </cell>
          <cell r="AY592" t="str">
            <v>0</v>
          </cell>
          <cell r="AZ592" t="str">
            <v>FPL Fibernet</v>
          </cell>
        </row>
        <row r="593">
          <cell r="A593" t="str">
            <v>107100</v>
          </cell>
          <cell r="B593" t="str">
            <v>0312</v>
          </cell>
          <cell r="C593" t="str">
            <v>06201</v>
          </cell>
          <cell r="D593" t="str">
            <v>0ELECT</v>
          </cell>
          <cell r="E593" t="str">
            <v>312000</v>
          </cell>
          <cell r="F593" t="str">
            <v>0675</v>
          </cell>
          <cell r="G593" t="str">
            <v>52450</v>
          </cell>
          <cell r="H593" t="str">
            <v>A</v>
          </cell>
          <cell r="I593" t="str">
            <v>00000041</v>
          </cell>
          <cell r="J593">
            <v>66</v>
          </cell>
          <cell r="K593">
            <v>312</v>
          </cell>
          <cell r="L593">
            <v>6201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 t="str">
            <v>0675</v>
          </cell>
          <cell r="R593" t="str">
            <v>52450</v>
          </cell>
          <cell r="S593" t="str">
            <v>200212</v>
          </cell>
          <cell r="T593" t="str">
            <v>SA01</v>
          </cell>
          <cell r="U593">
            <v>113.04</v>
          </cell>
          <cell r="W593">
            <v>0</v>
          </cell>
          <cell r="Y593">
            <v>0</v>
          </cell>
          <cell r="Z593">
            <v>0</v>
          </cell>
          <cell r="AA593" t="str">
            <v>BCH</v>
          </cell>
          <cell r="AB593" t="str">
            <v>450002361</v>
          </cell>
          <cell r="AC593" t="str">
            <v>PO#</v>
          </cell>
          <cell r="AE593" t="str">
            <v>S/R</v>
          </cell>
          <cell r="AI593" t="str">
            <v>PYN</v>
          </cell>
          <cell r="AJ593" t="str">
            <v>FEDERAL EXPRESS CORP</v>
          </cell>
          <cell r="AK593" t="str">
            <v>VND</v>
          </cell>
          <cell r="AL593" t="str">
            <v>710427007</v>
          </cell>
          <cell r="AM593" t="str">
            <v>FAC</v>
          </cell>
          <cell r="AN593" t="str">
            <v>000</v>
          </cell>
          <cell r="AQ593" t="str">
            <v>NVD</v>
          </cell>
          <cell r="AR593" t="str">
            <v>2002-11-</v>
          </cell>
          <cell r="AU593" t="str">
            <v>4-470-79055         FEDERAL EXPRESS CORP1900003490</v>
          </cell>
          <cell r="AV593" t="str">
            <v>WF-BATCH</v>
          </cell>
          <cell r="AW593" t="str">
            <v>000</v>
          </cell>
          <cell r="AX593" t="str">
            <v>00</v>
          </cell>
          <cell r="AY593" t="str">
            <v>0</v>
          </cell>
          <cell r="AZ593" t="str">
            <v>FPL Fibernet</v>
          </cell>
        </row>
        <row r="594">
          <cell r="A594" t="str">
            <v>107100</v>
          </cell>
          <cell r="B594" t="str">
            <v>0312</v>
          </cell>
          <cell r="C594" t="str">
            <v>06201</v>
          </cell>
          <cell r="D594" t="str">
            <v>0ELECT</v>
          </cell>
          <cell r="E594" t="str">
            <v>312000</v>
          </cell>
          <cell r="F594" t="str">
            <v>0676</v>
          </cell>
          <cell r="G594" t="str">
            <v>11450</v>
          </cell>
          <cell r="H594" t="str">
            <v>A</v>
          </cell>
          <cell r="I594" t="str">
            <v>00000041</v>
          </cell>
          <cell r="J594">
            <v>66</v>
          </cell>
          <cell r="K594">
            <v>312</v>
          </cell>
          <cell r="L594">
            <v>6201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 t="str">
            <v>0676</v>
          </cell>
          <cell r="R594" t="str">
            <v>11450</v>
          </cell>
          <cell r="S594" t="str">
            <v>200212</v>
          </cell>
          <cell r="T594" t="str">
            <v>SA01</v>
          </cell>
          <cell r="U594">
            <v>188.98</v>
          </cell>
          <cell r="V594" t="str">
            <v>LDB</v>
          </cell>
          <cell r="W594">
            <v>0</v>
          </cell>
          <cell r="Y594">
            <v>0</v>
          </cell>
          <cell r="Z594">
            <v>1</v>
          </cell>
          <cell r="AA594" t="str">
            <v>MS#</v>
          </cell>
          <cell r="AB594" t="str">
            <v xml:space="preserve">   998003509</v>
          </cell>
          <cell r="AC594" t="str">
            <v>BCH</v>
          </cell>
          <cell r="AD594" t="str">
            <v>014934</v>
          </cell>
          <cell r="AE594" t="str">
            <v>TML</v>
          </cell>
          <cell r="AF594" t="str">
            <v>12011</v>
          </cell>
          <cell r="AG594" t="str">
            <v>SRL</v>
          </cell>
          <cell r="AH594" t="str">
            <v>0366</v>
          </cell>
          <cell r="AI594" t="str">
            <v>DLV</v>
          </cell>
          <cell r="AJ594" t="str">
            <v>000</v>
          </cell>
          <cell r="AK594" t="str">
            <v>REL</v>
          </cell>
          <cell r="AL594" t="str">
            <v>000</v>
          </cell>
          <cell r="AM594" t="str">
            <v>LN#</v>
          </cell>
          <cell r="AO594" t="str">
            <v>UOI</v>
          </cell>
          <cell r="AP594" t="str">
            <v>EA</v>
          </cell>
          <cell r="AU594" t="str">
            <v>0</v>
          </cell>
          <cell r="AW594" t="str">
            <v>000</v>
          </cell>
          <cell r="AX594" t="str">
            <v>00</v>
          </cell>
          <cell r="AY594" t="str">
            <v>0</v>
          </cell>
          <cell r="AZ594" t="str">
            <v>FPL Fibernet</v>
          </cell>
        </row>
        <row r="595">
          <cell r="A595" t="str">
            <v>107100</v>
          </cell>
          <cell r="B595" t="str">
            <v>0312</v>
          </cell>
          <cell r="C595" t="str">
            <v>06201</v>
          </cell>
          <cell r="D595" t="str">
            <v>0ELECT</v>
          </cell>
          <cell r="E595" t="str">
            <v>312000</v>
          </cell>
          <cell r="F595" t="str">
            <v>0676</v>
          </cell>
          <cell r="G595" t="str">
            <v>11450</v>
          </cell>
          <cell r="H595" t="str">
            <v>A</v>
          </cell>
          <cell r="I595" t="str">
            <v>00000041</v>
          </cell>
          <cell r="J595">
            <v>66</v>
          </cell>
          <cell r="K595">
            <v>312</v>
          </cell>
          <cell r="L595">
            <v>6201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0676</v>
          </cell>
          <cell r="R595" t="str">
            <v>11450</v>
          </cell>
          <cell r="S595" t="str">
            <v>200212</v>
          </cell>
          <cell r="T595" t="str">
            <v>SA01</v>
          </cell>
          <cell r="U595">
            <v>263.7</v>
          </cell>
          <cell r="V595" t="str">
            <v>LDB</v>
          </cell>
          <cell r="W595">
            <v>0</v>
          </cell>
          <cell r="Y595">
            <v>0</v>
          </cell>
          <cell r="Z595">
            <v>3</v>
          </cell>
          <cell r="AA595" t="str">
            <v>MS#</v>
          </cell>
          <cell r="AB595" t="str">
            <v xml:space="preserve">   998014073</v>
          </cell>
          <cell r="AC595" t="str">
            <v>BCH</v>
          </cell>
          <cell r="AD595" t="str">
            <v>015508</v>
          </cell>
          <cell r="AE595" t="str">
            <v>TML</v>
          </cell>
          <cell r="AF595" t="str">
            <v>12019</v>
          </cell>
          <cell r="AG595" t="str">
            <v>SRL</v>
          </cell>
          <cell r="AH595" t="str">
            <v>0366</v>
          </cell>
          <cell r="AI595" t="str">
            <v>DLV</v>
          </cell>
          <cell r="AJ595" t="str">
            <v>000</v>
          </cell>
          <cell r="AK595" t="str">
            <v>REL</v>
          </cell>
          <cell r="AL595" t="str">
            <v>000</v>
          </cell>
          <cell r="AM595" t="str">
            <v>LN#</v>
          </cell>
          <cell r="AO595" t="str">
            <v>UOI</v>
          </cell>
          <cell r="AP595" t="str">
            <v>EA</v>
          </cell>
          <cell r="AU595" t="str">
            <v>0</v>
          </cell>
          <cell r="AW595" t="str">
            <v>000</v>
          </cell>
          <cell r="AX595" t="str">
            <v>00</v>
          </cell>
          <cell r="AY595" t="str">
            <v>0</v>
          </cell>
          <cell r="AZ595" t="str">
            <v>FPL Fibernet</v>
          </cell>
        </row>
        <row r="596">
          <cell r="A596" t="str">
            <v>107100</v>
          </cell>
          <cell r="B596" t="str">
            <v>0312</v>
          </cell>
          <cell r="C596" t="str">
            <v>06201</v>
          </cell>
          <cell r="D596" t="str">
            <v>0ELECT</v>
          </cell>
          <cell r="E596" t="str">
            <v>312000</v>
          </cell>
          <cell r="F596" t="str">
            <v>0676</v>
          </cell>
          <cell r="G596" t="str">
            <v>11450</v>
          </cell>
          <cell r="H596" t="str">
            <v>A</v>
          </cell>
          <cell r="I596" t="str">
            <v>00000041</v>
          </cell>
          <cell r="J596">
            <v>66</v>
          </cell>
          <cell r="K596">
            <v>312</v>
          </cell>
          <cell r="L596">
            <v>6201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 t="str">
            <v>0676</v>
          </cell>
          <cell r="R596" t="str">
            <v>11450</v>
          </cell>
          <cell r="S596" t="str">
            <v>200212</v>
          </cell>
          <cell r="T596" t="str">
            <v>SA01</v>
          </cell>
          <cell r="U596">
            <v>263.7</v>
          </cell>
          <cell r="V596" t="str">
            <v>LDB</v>
          </cell>
          <cell r="W596">
            <v>0</v>
          </cell>
          <cell r="Y596">
            <v>0</v>
          </cell>
          <cell r="Z596">
            <v>3</v>
          </cell>
          <cell r="AA596" t="str">
            <v>MS#</v>
          </cell>
          <cell r="AB596" t="str">
            <v xml:space="preserve">   998014073</v>
          </cell>
          <cell r="AC596" t="str">
            <v>BCH</v>
          </cell>
          <cell r="AD596" t="str">
            <v>015893</v>
          </cell>
          <cell r="AE596" t="str">
            <v>TML</v>
          </cell>
          <cell r="AF596" t="str">
            <v>12005</v>
          </cell>
          <cell r="AG596" t="str">
            <v>SRL</v>
          </cell>
          <cell r="AH596" t="str">
            <v>0366</v>
          </cell>
          <cell r="AI596" t="str">
            <v>DLV</v>
          </cell>
          <cell r="AJ596" t="str">
            <v>000</v>
          </cell>
          <cell r="AK596" t="str">
            <v>REL</v>
          </cell>
          <cell r="AL596" t="str">
            <v>000</v>
          </cell>
          <cell r="AM596" t="str">
            <v>LN#</v>
          </cell>
          <cell r="AO596" t="str">
            <v>UOI</v>
          </cell>
          <cell r="AP596" t="str">
            <v>EA</v>
          </cell>
          <cell r="AU596" t="str">
            <v>0</v>
          </cell>
          <cell r="AW596" t="str">
            <v>000</v>
          </cell>
          <cell r="AX596" t="str">
            <v>00</v>
          </cell>
          <cell r="AY596" t="str">
            <v>0</v>
          </cell>
          <cell r="AZ596" t="str">
            <v>FPL Fibernet</v>
          </cell>
        </row>
        <row r="597">
          <cell r="A597" t="str">
            <v>107100</v>
          </cell>
          <cell r="B597" t="str">
            <v>0312</v>
          </cell>
          <cell r="C597" t="str">
            <v>06201</v>
          </cell>
          <cell r="D597" t="str">
            <v>0ELECT</v>
          </cell>
          <cell r="E597" t="str">
            <v>312000</v>
          </cell>
          <cell r="F597" t="str">
            <v>0676</v>
          </cell>
          <cell r="G597" t="str">
            <v>11450</v>
          </cell>
          <cell r="H597" t="str">
            <v>A</v>
          </cell>
          <cell r="I597" t="str">
            <v>00000041</v>
          </cell>
          <cell r="J597">
            <v>66</v>
          </cell>
          <cell r="K597">
            <v>312</v>
          </cell>
          <cell r="L597">
            <v>6201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0676</v>
          </cell>
          <cell r="R597" t="str">
            <v>11450</v>
          </cell>
          <cell r="S597" t="str">
            <v>200212</v>
          </cell>
          <cell r="T597" t="str">
            <v>SA01</v>
          </cell>
          <cell r="U597">
            <v>263.7</v>
          </cell>
          <cell r="V597" t="str">
            <v>LDB</v>
          </cell>
          <cell r="W597">
            <v>0</v>
          </cell>
          <cell r="Y597">
            <v>0</v>
          </cell>
          <cell r="Z597">
            <v>3</v>
          </cell>
          <cell r="AA597" t="str">
            <v>MS#</v>
          </cell>
          <cell r="AB597" t="str">
            <v xml:space="preserve">   998014073</v>
          </cell>
          <cell r="AC597" t="str">
            <v>BCH</v>
          </cell>
          <cell r="AD597" t="str">
            <v>021112</v>
          </cell>
          <cell r="AE597" t="str">
            <v>TML</v>
          </cell>
          <cell r="AF597" t="str">
            <v>12004</v>
          </cell>
          <cell r="AG597" t="str">
            <v>SRL</v>
          </cell>
          <cell r="AH597" t="str">
            <v>0366</v>
          </cell>
          <cell r="AI597" t="str">
            <v>DLV</v>
          </cell>
          <cell r="AJ597" t="str">
            <v>000</v>
          </cell>
          <cell r="AK597" t="str">
            <v>REL</v>
          </cell>
          <cell r="AL597" t="str">
            <v>000</v>
          </cell>
          <cell r="AM597" t="str">
            <v>LN#</v>
          </cell>
          <cell r="AO597" t="str">
            <v>UOI</v>
          </cell>
          <cell r="AP597" t="str">
            <v>EA</v>
          </cell>
          <cell r="AU597" t="str">
            <v>0</v>
          </cell>
          <cell r="AW597" t="str">
            <v>000</v>
          </cell>
          <cell r="AX597" t="str">
            <v>00</v>
          </cell>
          <cell r="AY597" t="str">
            <v>0</v>
          </cell>
          <cell r="AZ597" t="str">
            <v>FPL Fibernet</v>
          </cell>
        </row>
        <row r="598">
          <cell r="A598" t="str">
            <v>107100</v>
          </cell>
          <cell r="B598" t="str">
            <v>0312</v>
          </cell>
          <cell r="C598" t="str">
            <v>06201</v>
          </cell>
          <cell r="D598" t="str">
            <v>0ELECT</v>
          </cell>
          <cell r="E598" t="str">
            <v>312000</v>
          </cell>
          <cell r="F598" t="str">
            <v>0676</v>
          </cell>
          <cell r="G598" t="str">
            <v>11450</v>
          </cell>
          <cell r="H598" t="str">
            <v>A</v>
          </cell>
          <cell r="I598" t="str">
            <v>00000041</v>
          </cell>
          <cell r="J598">
            <v>66</v>
          </cell>
          <cell r="K598">
            <v>312</v>
          </cell>
          <cell r="L598">
            <v>6201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 t="str">
            <v>0676</v>
          </cell>
          <cell r="R598" t="str">
            <v>11450</v>
          </cell>
          <cell r="S598" t="str">
            <v>200212</v>
          </cell>
          <cell r="T598" t="str">
            <v>SA01</v>
          </cell>
          <cell r="U598">
            <v>263.7</v>
          </cell>
          <cell r="V598" t="str">
            <v>LDB</v>
          </cell>
          <cell r="W598">
            <v>0</v>
          </cell>
          <cell r="Y598">
            <v>0</v>
          </cell>
          <cell r="Z598">
            <v>3</v>
          </cell>
          <cell r="AA598" t="str">
            <v>MS#</v>
          </cell>
          <cell r="AB598" t="str">
            <v xml:space="preserve">   998014073</v>
          </cell>
          <cell r="AC598" t="str">
            <v>BCH</v>
          </cell>
          <cell r="AD598" t="str">
            <v>021116</v>
          </cell>
          <cell r="AE598" t="str">
            <v>TML</v>
          </cell>
          <cell r="AF598" t="str">
            <v>12004</v>
          </cell>
          <cell r="AG598" t="str">
            <v>SRL</v>
          </cell>
          <cell r="AH598" t="str">
            <v>0366</v>
          </cell>
          <cell r="AI598" t="str">
            <v>DLV</v>
          </cell>
          <cell r="AJ598" t="str">
            <v>000</v>
          </cell>
          <cell r="AK598" t="str">
            <v>REL</v>
          </cell>
          <cell r="AL598" t="str">
            <v>000</v>
          </cell>
          <cell r="AM598" t="str">
            <v>LN#</v>
          </cell>
          <cell r="AO598" t="str">
            <v>UOI</v>
          </cell>
          <cell r="AP598" t="str">
            <v>EA</v>
          </cell>
          <cell r="AU598" t="str">
            <v>0</v>
          </cell>
          <cell r="AW598" t="str">
            <v>000</v>
          </cell>
          <cell r="AX598" t="str">
            <v>00</v>
          </cell>
          <cell r="AY598" t="str">
            <v>0</v>
          </cell>
          <cell r="AZ598" t="str">
            <v>FPL Fibernet</v>
          </cell>
        </row>
        <row r="599">
          <cell r="A599" t="str">
            <v>107100</v>
          </cell>
          <cell r="B599" t="str">
            <v>0312</v>
          </cell>
          <cell r="C599" t="str">
            <v>06201</v>
          </cell>
          <cell r="D599" t="str">
            <v>0ELECT</v>
          </cell>
          <cell r="E599" t="str">
            <v>312000</v>
          </cell>
          <cell r="F599" t="str">
            <v>0676</v>
          </cell>
          <cell r="G599" t="str">
            <v>11450</v>
          </cell>
          <cell r="H599" t="str">
            <v>A</v>
          </cell>
          <cell r="I599" t="str">
            <v>00000041</v>
          </cell>
          <cell r="J599">
            <v>66</v>
          </cell>
          <cell r="K599">
            <v>312</v>
          </cell>
          <cell r="L599">
            <v>6201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 t="str">
            <v>0676</v>
          </cell>
          <cell r="R599" t="str">
            <v>11450</v>
          </cell>
          <cell r="S599" t="str">
            <v>200212</v>
          </cell>
          <cell r="T599" t="str">
            <v>SA01</v>
          </cell>
          <cell r="U599">
            <v>263.7</v>
          </cell>
          <cell r="V599" t="str">
            <v>LDB</v>
          </cell>
          <cell r="W599">
            <v>0</v>
          </cell>
          <cell r="Y599">
            <v>0</v>
          </cell>
          <cell r="Z599">
            <v>3</v>
          </cell>
          <cell r="AA599" t="str">
            <v>MS#</v>
          </cell>
          <cell r="AB599" t="str">
            <v xml:space="preserve">   998014073</v>
          </cell>
          <cell r="AC599" t="str">
            <v>BCH</v>
          </cell>
          <cell r="AD599" t="str">
            <v>021126</v>
          </cell>
          <cell r="AE599" t="str">
            <v>TML</v>
          </cell>
          <cell r="AF599" t="str">
            <v>12004</v>
          </cell>
          <cell r="AG599" t="str">
            <v>SRL</v>
          </cell>
          <cell r="AH599" t="str">
            <v>0366</v>
          </cell>
          <cell r="AI599" t="str">
            <v>DLV</v>
          </cell>
          <cell r="AJ599" t="str">
            <v>000</v>
          </cell>
          <cell r="AK599" t="str">
            <v>REL</v>
          </cell>
          <cell r="AL599" t="str">
            <v>000</v>
          </cell>
          <cell r="AM599" t="str">
            <v>LN#</v>
          </cell>
          <cell r="AO599" t="str">
            <v>UOI</v>
          </cell>
          <cell r="AP599" t="str">
            <v>EA</v>
          </cell>
          <cell r="AU599" t="str">
            <v>0</v>
          </cell>
          <cell r="AW599" t="str">
            <v>000</v>
          </cell>
          <cell r="AX599" t="str">
            <v>00</v>
          </cell>
          <cell r="AY599" t="str">
            <v>0</v>
          </cell>
          <cell r="AZ599" t="str">
            <v>FPL Fibernet</v>
          </cell>
        </row>
        <row r="600">
          <cell r="A600" t="str">
            <v>107100</v>
          </cell>
          <cell r="B600" t="str">
            <v>0312</v>
          </cell>
          <cell r="C600" t="str">
            <v>06201</v>
          </cell>
          <cell r="D600" t="str">
            <v>0ELECT</v>
          </cell>
          <cell r="E600" t="str">
            <v>312000</v>
          </cell>
          <cell r="F600" t="str">
            <v>0676</v>
          </cell>
          <cell r="G600" t="str">
            <v>11450</v>
          </cell>
          <cell r="H600" t="str">
            <v>A</v>
          </cell>
          <cell r="I600" t="str">
            <v>00000041</v>
          </cell>
          <cell r="J600">
            <v>66</v>
          </cell>
          <cell r="K600">
            <v>312</v>
          </cell>
          <cell r="L600">
            <v>6201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 t="str">
            <v>0676</v>
          </cell>
          <cell r="R600" t="str">
            <v>11450</v>
          </cell>
          <cell r="S600" t="str">
            <v>200212</v>
          </cell>
          <cell r="T600" t="str">
            <v>SA01</v>
          </cell>
          <cell r="U600">
            <v>263.7</v>
          </cell>
          <cell r="V600" t="str">
            <v>LDB</v>
          </cell>
          <cell r="W600">
            <v>0</v>
          </cell>
          <cell r="Y600">
            <v>0</v>
          </cell>
          <cell r="Z600">
            <v>3</v>
          </cell>
          <cell r="AA600" t="str">
            <v>MS#</v>
          </cell>
          <cell r="AB600" t="str">
            <v xml:space="preserve">   998014073</v>
          </cell>
          <cell r="AC600" t="str">
            <v>BCH</v>
          </cell>
          <cell r="AD600" t="str">
            <v>021128</v>
          </cell>
          <cell r="AE600" t="str">
            <v>TML</v>
          </cell>
          <cell r="AF600" t="str">
            <v>12004</v>
          </cell>
          <cell r="AG600" t="str">
            <v>SRL</v>
          </cell>
          <cell r="AH600" t="str">
            <v>0366</v>
          </cell>
          <cell r="AI600" t="str">
            <v>DLV</v>
          </cell>
          <cell r="AJ600" t="str">
            <v>000</v>
          </cell>
          <cell r="AK600" t="str">
            <v>REL</v>
          </cell>
          <cell r="AL600" t="str">
            <v>000</v>
          </cell>
          <cell r="AM600" t="str">
            <v>LN#</v>
          </cell>
          <cell r="AO600" t="str">
            <v>UOI</v>
          </cell>
          <cell r="AP600" t="str">
            <v>EA</v>
          </cell>
          <cell r="AU600" t="str">
            <v>0</v>
          </cell>
          <cell r="AW600" t="str">
            <v>000</v>
          </cell>
          <cell r="AX600" t="str">
            <v>00</v>
          </cell>
          <cell r="AY600" t="str">
            <v>0</v>
          </cell>
          <cell r="AZ600" t="str">
            <v>FPL Fibernet</v>
          </cell>
        </row>
        <row r="601">
          <cell r="A601" t="str">
            <v>107100</v>
          </cell>
          <cell r="B601" t="str">
            <v>0312</v>
          </cell>
          <cell r="C601" t="str">
            <v>06201</v>
          </cell>
          <cell r="D601" t="str">
            <v>0ELECT</v>
          </cell>
          <cell r="E601" t="str">
            <v>312000</v>
          </cell>
          <cell r="F601" t="str">
            <v>0676</v>
          </cell>
          <cell r="G601" t="str">
            <v>11450</v>
          </cell>
          <cell r="H601" t="str">
            <v>A</v>
          </cell>
          <cell r="I601" t="str">
            <v>00000041</v>
          </cell>
          <cell r="J601">
            <v>66</v>
          </cell>
          <cell r="K601">
            <v>312</v>
          </cell>
          <cell r="L601">
            <v>6201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 t="str">
            <v>0676</v>
          </cell>
          <cell r="R601" t="str">
            <v>11450</v>
          </cell>
          <cell r="S601" t="str">
            <v>200212</v>
          </cell>
          <cell r="T601" t="str">
            <v>SA01</v>
          </cell>
          <cell r="U601">
            <v>377.96</v>
          </cell>
          <cell r="V601" t="str">
            <v>LDB</v>
          </cell>
          <cell r="W601">
            <v>0</v>
          </cell>
          <cell r="Y601">
            <v>0</v>
          </cell>
          <cell r="Z601">
            <v>2</v>
          </cell>
          <cell r="AA601" t="str">
            <v>MS#</v>
          </cell>
          <cell r="AB601" t="str">
            <v xml:space="preserve">   998003509</v>
          </cell>
          <cell r="AC601" t="str">
            <v>BCH</v>
          </cell>
          <cell r="AD601" t="str">
            <v>015510</v>
          </cell>
          <cell r="AE601" t="str">
            <v>TML</v>
          </cell>
          <cell r="AF601" t="str">
            <v>12019</v>
          </cell>
          <cell r="AG601" t="str">
            <v>SRL</v>
          </cell>
          <cell r="AH601" t="str">
            <v>0366</v>
          </cell>
          <cell r="AI601" t="str">
            <v>DLV</v>
          </cell>
          <cell r="AJ601" t="str">
            <v>000</v>
          </cell>
          <cell r="AK601" t="str">
            <v>REL</v>
          </cell>
          <cell r="AL601" t="str">
            <v>000</v>
          </cell>
          <cell r="AM601" t="str">
            <v>LN#</v>
          </cell>
          <cell r="AO601" t="str">
            <v>UOI</v>
          </cell>
          <cell r="AP601" t="str">
            <v>EA</v>
          </cell>
          <cell r="AU601" t="str">
            <v>0</v>
          </cell>
          <cell r="AW601" t="str">
            <v>000</v>
          </cell>
          <cell r="AX601" t="str">
            <v>00</v>
          </cell>
          <cell r="AY601" t="str">
            <v>0</v>
          </cell>
          <cell r="AZ601" t="str">
            <v>FPL Fibernet</v>
          </cell>
        </row>
        <row r="602">
          <cell r="A602" t="str">
            <v>107100</v>
          </cell>
          <cell r="B602" t="str">
            <v>0312</v>
          </cell>
          <cell r="C602" t="str">
            <v>06201</v>
          </cell>
          <cell r="D602" t="str">
            <v>0ELECT</v>
          </cell>
          <cell r="E602" t="str">
            <v>312000</v>
          </cell>
          <cell r="F602" t="str">
            <v>0676</v>
          </cell>
          <cell r="G602" t="str">
            <v>11450</v>
          </cell>
          <cell r="H602" t="str">
            <v>A</v>
          </cell>
          <cell r="I602" t="str">
            <v>00000041</v>
          </cell>
          <cell r="J602">
            <v>66</v>
          </cell>
          <cell r="K602">
            <v>312</v>
          </cell>
          <cell r="L602">
            <v>6201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0676</v>
          </cell>
          <cell r="R602" t="str">
            <v>11450</v>
          </cell>
          <cell r="S602" t="str">
            <v>200212</v>
          </cell>
          <cell r="T602" t="str">
            <v>SA01</v>
          </cell>
          <cell r="U602">
            <v>399.82</v>
          </cell>
          <cell r="V602" t="str">
            <v>LDB</v>
          </cell>
          <cell r="W602">
            <v>0</v>
          </cell>
          <cell r="Y602">
            <v>0</v>
          </cell>
          <cell r="Z602">
            <v>1</v>
          </cell>
          <cell r="AA602" t="str">
            <v>MS#</v>
          </cell>
          <cell r="AB602" t="str">
            <v xml:space="preserve">   998003502</v>
          </cell>
          <cell r="AC602" t="str">
            <v>BCH</v>
          </cell>
          <cell r="AD602" t="str">
            <v>021124</v>
          </cell>
          <cell r="AE602" t="str">
            <v>TML</v>
          </cell>
          <cell r="AF602" t="str">
            <v>12004</v>
          </cell>
          <cell r="AG602" t="str">
            <v>SRL</v>
          </cell>
          <cell r="AH602" t="str">
            <v>0366</v>
          </cell>
          <cell r="AI602" t="str">
            <v>DLV</v>
          </cell>
          <cell r="AJ602" t="str">
            <v>000</v>
          </cell>
          <cell r="AK602" t="str">
            <v>REL</v>
          </cell>
          <cell r="AL602" t="str">
            <v>000</v>
          </cell>
          <cell r="AM602" t="str">
            <v>LN#</v>
          </cell>
          <cell r="AO602" t="str">
            <v>UOI</v>
          </cell>
          <cell r="AP602" t="str">
            <v>EA</v>
          </cell>
          <cell r="AU602" t="str">
            <v>0</v>
          </cell>
          <cell r="AW602" t="str">
            <v>000</v>
          </cell>
          <cell r="AX602" t="str">
            <v>00</v>
          </cell>
          <cell r="AY602" t="str">
            <v>0</v>
          </cell>
          <cell r="AZ602" t="str">
            <v>FPL Fibernet</v>
          </cell>
        </row>
        <row r="603">
          <cell r="A603" t="str">
            <v>107100</v>
          </cell>
          <cell r="B603" t="str">
            <v>0312</v>
          </cell>
          <cell r="C603" t="str">
            <v>06201</v>
          </cell>
          <cell r="D603" t="str">
            <v>0ELECT</v>
          </cell>
          <cell r="E603" t="str">
            <v>312000</v>
          </cell>
          <cell r="F603" t="str">
            <v>0676</v>
          </cell>
          <cell r="G603" t="str">
            <v>11450</v>
          </cell>
          <cell r="H603" t="str">
            <v>A</v>
          </cell>
          <cell r="I603" t="str">
            <v>00000041</v>
          </cell>
          <cell r="J603">
            <v>66</v>
          </cell>
          <cell r="K603">
            <v>312</v>
          </cell>
          <cell r="L603">
            <v>6201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 t="str">
            <v>0676</v>
          </cell>
          <cell r="R603" t="str">
            <v>11450</v>
          </cell>
          <cell r="S603" t="str">
            <v>200212</v>
          </cell>
          <cell r="T603" t="str">
            <v>SA01</v>
          </cell>
          <cell r="U603">
            <v>527.4</v>
          </cell>
          <cell r="V603" t="str">
            <v>LDB</v>
          </cell>
          <cell r="W603">
            <v>0</v>
          </cell>
          <cell r="Y603">
            <v>0</v>
          </cell>
          <cell r="Z603">
            <v>6</v>
          </cell>
          <cell r="AA603" t="str">
            <v>MS#</v>
          </cell>
          <cell r="AB603" t="str">
            <v xml:space="preserve">   998014073</v>
          </cell>
          <cell r="AC603" t="str">
            <v>BCH</v>
          </cell>
          <cell r="AD603" t="str">
            <v>021121</v>
          </cell>
          <cell r="AE603" t="str">
            <v>TML</v>
          </cell>
          <cell r="AF603" t="str">
            <v>12004</v>
          </cell>
          <cell r="AG603" t="str">
            <v>SRL</v>
          </cell>
          <cell r="AH603" t="str">
            <v>0366</v>
          </cell>
          <cell r="AI603" t="str">
            <v>DLV</v>
          </cell>
          <cell r="AJ603" t="str">
            <v>000</v>
          </cell>
          <cell r="AK603" t="str">
            <v>REL</v>
          </cell>
          <cell r="AL603" t="str">
            <v>000</v>
          </cell>
          <cell r="AM603" t="str">
            <v>LN#</v>
          </cell>
          <cell r="AO603" t="str">
            <v>UOI</v>
          </cell>
          <cell r="AP603" t="str">
            <v>EA</v>
          </cell>
          <cell r="AU603" t="str">
            <v>0</v>
          </cell>
          <cell r="AW603" t="str">
            <v>000</v>
          </cell>
          <cell r="AX603" t="str">
            <v>00</v>
          </cell>
          <cell r="AY603" t="str">
            <v>0</v>
          </cell>
          <cell r="AZ603" t="str">
            <v>FPL Fibernet</v>
          </cell>
        </row>
        <row r="604">
          <cell r="A604" t="str">
            <v>107100</v>
          </cell>
          <cell r="B604" t="str">
            <v>0312</v>
          </cell>
          <cell r="C604" t="str">
            <v>06201</v>
          </cell>
          <cell r="D604" t="str">
            <v>0ELECT</v>
          </cell>
          <cell r="E604" t="str">
            <v>312000</v>
          </cell>
          <cell r="F604" t="str">
            <v>0676</v>
          </cell>
          <cell r="G604" t="str">
            <v>11450</v>
          </cell>
          <cell r="H604" t="str">
            <v>A</v>
          </cell>
          <cell r="I604" t="str">
            <v>00000041</v>
          </cell>
          <cell r="J604">
            <v>66</v>
          </cell>
          <cell r="K604">
            <v>312</v>
          </cell>
          <cell r="L604">
            <v>6201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 t="str">
            <v>0676</v>
          </cell>
          <cell r="R604" t="str">
            <v>11450</v>
          </cell>
          <cell r="S604" t="str">
            <v>200212</v>
          </cell>
          <cell r="T604" t="str">
            <v>SA01</v>
          </cell>
          <cell r="U604">
            <v>1400.28</v>
          </cell>
          <cell r="V604" t="str">
            <v>LDB</v>
          </cell>
          <cell r="W604">
            <v>0</v>
          </cell>
          <cell r="Y604">
            <v>0</v>
          </cell>
          <cell r="Z604">
            <v>7</v>
          </cell>
          <cell r="AA604" t="str">
            <v>MS#</v>
          </cell>
          <cell r="AB604" t="str">
            <v xml:space="preserve">   998014037</v>
          </cell>
          <cell r="AC604" t="str">
            <v>BCH</v>
          </cell>
          <cell r="AD604" t="str">
            <v>021117</v>
          </cell>
          <cell r="AE604" t="str">
            <v>TML</v>
          </cell>
          <cell r="AF604" t="str">
            <v>12004</v>
          </cell>
          <cell r="AG604" t="str">
            <v>SRL</v>
          </cell>
          <cell r="AH604" t="str">
            <v>0366</v>
          </cell>
          <cell r="AI604" t="str">
            <v>DLV</v>
          </cell>
          <cell r="AJ604" t="str">
            <v>000</v>
          </cell>
          <cell r="AK604" t="str">
            <v>REL</v>
          </cell>
          <cell r="AL604" t="str">
            <v>000</v>
          </cell>
          <cell r="AM604" t="str">
            <v>LN#</v>
          </cell>
          <cell r="AO604" t="str">
            <v>UOI</v>
          </cell>
          <cell r="AP604" t="str">
            <v>EA</v>
          </cell>
          <cell r="AU604" t="str">
            <v>0</v>
          </cell>
          <cell r="AW604" t="str">
            <v>000</v>
          </cell>
          <cell r="AX604" t="str">
            <v>00</v>
          </cell>
          <cell r="AY604" t="str">
            <v>0</v>
          </cell>
          <cell r="AZ604" t="str">
            <v>FPL Fibernet</v>
          </cell>
        </row>
        <row r="605">
          <cell r="A605" t="str">
            <v>107100</v>
          </cell>
          <cell r="B605" t="str">
            <v>0312</v>
          </cell>
          <cell r="C605" t="str">
            <v>06201</v>
          </cell>
          <cell r="D605" t="str">
            <v>0ELECT</v>
          </cell>
          <cell r="E605" t="str">
            <v>312000</v>
          </cell>
          <cell r="F605" t="str">
            <v>0676</v>
          </cell>
          <cell r="G605" t="str">
            <v>11450</v>
          </cell>
          <cell r="H605" t="str">
            <v>A</v>
          </cell>
          <cell r="I605" t="str">
            <v>00000041</v>
          </cell>
          <cell r="J605">
            <v>66</v>
          </cell>
          <cell r="K605">
            <v>312</v>
          </cell>
          <cell r="L605">
            <v>6201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0676</v>
          </cell>
          <cell r="R605" t="str">
            <v>11450</v>
          </cell>
          <cell r="S605" t="str">
            <v>200212</v>
          </cell>
          <cell r="T605" t="str">
            <v>SA01</v>
          </cell>
          <cell r="U605">
            <v>1575.39</v>
          </cell>
          <cell r="V605" t="str">
            <v>LDB</v>
          </cell>
          <cell r="W605">
            <v>0</v>
          </cell>
          <cell r="Y605">
            <v>0</v>
          </cell>
          <cell r="Z605">
            <v>1</v>
          </cell>
          <cell r="AA605" t="str">
            <v>MS#</v>
          </cell>
          <cell r="AB605" t="str">
            <v xml:space="preserve">   998014070</v>
          </cell>
          <cell r="AC605" t="str">
            <v>BCH</v>
          </cell>
          <cell r="AD605" t="str">
            <v>015507</v>
          </cell>
          <cell r="AE605" t="str">
            <v>TML</v>
          </cell>
          <cell r="AF605" t="str">
            <v>12019</v>
          </cell>
          <cell r="AG605" t="str">
            <v>SRL</v>
          </cell>
          <cell r="AH605" t="str">
            <v>0366</v>
          </cell>
          <cell r="AI605" t="str">
            <v>DLV</v>
          </cell>
          <cell r="AJ605" t="str">
            <v>000</v>
          </cell>
          <cell r="AK605" t="str">
            <v>REL</v>
          </cell>
          <cell r="AL605" t="str">
            <v>000</v>
          </cell>
          <cell r="AM605" t="str">
            <v>LN#</v>
          </cell>
          <cell r="AO605" t="str">
            <v>UOI</v>
          </cell>
          <cell r="AP605" t="str">
            <v>EA</v>
          </cell>
          <cell r="AU605" t="str">
            <v>0</v>
          </cell>
          <cell r="AW605" t="str">
            <v>000</v>
          </cell>
          <cell r="AX605" t="str">
            <v>00</v>
          </cell>
          <cell r="AY605" t="str">
            <v>0</v>
          </cell>
          <cell r="AZ605" t="str">
            <v>FPL Fibernet</v>
          </cell>
        </row>
        <row r="606">
          <cell r="A606" t="str">
            <v>107100</v>
          </cell>
          <cell r="B606" t="str">
            <v>0312</v>
          </cell>
          <cell r="C606" t="str">
            <v>06201</v>
          </cell>
          <cell r="D606" t="str">
            <v>0ELECT</v>
          </cell>
          <cell r="E606" t="str">
            <v>312000</v>
          </cell>
          <cell r="F606" t="str">
            <v>0676</v>
          </cell>
          <cell r="G606" t="str">
            <v>11450</v>
          </cell>
          <cell r="H606" t="str">
            <v>A</v>
          </cell>
          <cell r="I606" t="str">
            <v>00000041</v>
          </cell>
          <cell r="J606">
            <v>66</v>
          </cell>
          <cell r="K606">
            <v>312</v>
          </cell>
          <cell r="L606">
            <v>6201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 t="str">
            <v>0676</v>
          </cell>
          <cell r="R606" t="str">
            <v>11450</v>
          </cell>
          <cell r="S606" t="str">
            <v>200212</v>
          </cell>
          <cell r="T606" t="str">
            <v>SA01</v>
          </cell>
          <cell r="U606">
            <v>1575.39</v>
          </cell>
          <cell r="V606" t="str">
            <v>LDB</v>
          </cell>
          <cell r="W606">
            <v>0</v>
          </cell>
          <cell r="Y606">
            <v>0</v>
          </cell>
          <cell r="Z606">
            <v>1</v>
          </cell>
          <cell r="AA606" t="str">
            <v>MS#</v>
          </cell>
          <cell r="AB606" t="str">
            <v xml:space="preserve">   998014070</v>
          </cell>
          <cell r="AC606" t="str">
            <v>BCH</v>
          </cell>
          <cell r="AD606" t="str">
            <v>015894</v>
          </cell>
          <cell r="AE606" t="str">
            <v>TML</v>
          </cell>
          <cell r="AF606" t="str">
            <v>12005</v>
          </cell>
          <cell r="AG606" t="str">
            <v>SRL</v>
          </cell>
          <cell r="AH606" t="str">
            <v>0366</v>
          </cell>
          <cell r="AI606" t="str">
            <v>DLV</v>
          </cell>
          <cell r="AJ606" t="str">
            <v>000</v>
          </cell>
          <cell r="AK606" t="str">
            <v>REL</v>
          </cell>
          <cell r="AL606" t="str">
            <v>000</v>
          </cell>
          <cell r="AM606" t="str">
            <v>LN#</v>
          </cell>
          <cell r="AO606" t="str">
            <v>UOI</v>
          </cell>
          <cell r="AP606" t="str">
            <v>EA</v>
          </cell>
          <cell r="AU606" t="str">
            <v>0</v>
          </cell>
          <cell r="AW606" t="str">
            <v>000</v>
          </cell>
          <cell r="AX606" t="str">
            <v>00</v>
          </cell>
          <cell r="AY606" t="str">
            <v>0</v>
          </cell>
          <cell r="AZ606" t="str">
            <v>FPL Fibernet</v>
          </cell>
        </row>
        <row r="607">
          <cell r="A607" t="str">
            <v>107100</v>
          </cell>
          <cell r="B607" t="str">
            <v>0312</v>
          </cell>
          <cell r="C607" t="str">
            <v>06201</v>
          </cell>
          <cell r="D607" t="str">
            <v>0ELECT</v>
          </cell>
          <cell r="E607" t="str">
            <v>312000</v>
          </cell>
          <cell r="F607" t="str">
            <v>0676</v>
          </cell>
          <cell r="G607" t="str">
            <v>11450</v>
          </cell>
          <cell r="H607" t="str">
            <v>A</v>
          </cell>
          <cell r="I607" t="str">
            <v>00000041</v>
          </cell>
          <cell r="J607">
            <v>66</v>
          </cell>
          <cell r="K607">
            <v>312</v>
          </cell>
          <cell r="L607">
            <v>6201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 t="str">
            <v>0676</v>
          </cell>
          <cell r="R607" t="str">
            <v>11450</v>
          </cell>
          <cell r="S607" t="str">
            <v>200212</v>
          </cell>
          <cell r="T607" t="str">
            <v>SA01</v>
          </cell>
          <cell r="U607">
            <v>1575.39</v>
          </cell>
          <cell r="V607" t="str">
            <v>LDB</v>
          </cell>
          <cell r="W607">
            <v>0</v>
          </cell>
          <cell r="Y607">
            <v>0</v>
          </cell>
          <cell r="Z607">
            <v>1</v>
          </cell>
          <cell r="AA607" t="str">
            <v>MS#</v>
          </cell>
          <cell r="AB607" t="str">
            <v xml:space="preserve">   998014070</v>
          </cell>
          <cell r="AC607" t="str">
            <v>BCH</v>
          </cell>
          <cell r="AD607" t="str">
            <v>021111</v>
          </cell>
          <cell r="AE607" t="str">
            <v>TML</v>
          </cell>
          <cell r="AF607" t="str">
            <v>12004</v>
          </cell>
          <cell r="AG607" t="str">
            <v>SRL</v>
          </cell>
          <cell r="AH607" t="str">
            <v>0366</v>
          </cell>
          <cell r="AI607" t="str">
            <v>DLV</v>
          </cell>
          <cell r="AJ607" t="str">
            <v>000</v>
          </cell>
          <cell r="AK607" t="str">
            <v>REL</v>
          </cell>
          <cell r="AL607" t="str">
            <v>000</v>
          </cell>
          <cell r="AM607" t="str">
            <v>LN#</v>
          </cell>
          <cell r="AO607" t="str">
            <v>UOI</v>
          </cell>
          <cell r="AP607" t="str">
            <v>EA</v>
          </cell>
          <cell r="AU607" t="str">
            <v>0</v>
          </cell>
          <cell r="AW607" t="str">
            <v>000</v>
          </cell>
          <cell r="AX607" t="str">
            <v>00</v>
          </cell>
          <cell r="AY607" t="str">
            <v>0</v>
          </cell>
          <cell r="AZ607" t="str">
            <v>FPL Fibernet</v>
          </cell>
        </row>
        <row r="608">
          <cell r="A608" t="str">
            <v>107100</v>
          </cell>
          <cell r="B608" t="str">
            <v>0312</v>
          </cell>
          <cell r="C608" t="str">
            <v>06201</v>
          </cell>
          <cell r="D608" t="str">
            <v>0ELECT</v>
          </cell>
          <cell r="E608" t="str">
            <v>312000</v>
          </cell>
          <cell r="F608" t="str">
            <v>0676</v>
          </cell>
          <cell r="G608" t="str">
            <v>11450</v>
          </cell>
          <cell r="H608" t="str">
            <v>A</v>
          </cell>
          <cell r="I608" t="str">
            <v>00000041</v>
          </cell>
          <cell r="J608">
            <v>66</v>
          </cell>
          <cell r="K608">
            <v>312</v>
          </cell>
          <cell r="L608">
            <v>6201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 t="str">
            <v>0676</v>
          </cell>
          <cell r="R608" t="str">
            <v>11450</v>
          </cell>
          <cell r="S608" t="str">
            <v>200212</v>
          </cell>
          <cell r="T608" t="str">
            <v>SA01</v>
          </cell>
          <cell r="U608">
            <v>1575.39</v>
          </cell>
          <cell r="V608" t="str">
            <v>LDB</v>
          </cell>
          <cell r="W608">
            <v>0</v>
          </cell>
          <cell r="Y608">
            <v>0</v>
          </cell>
          <cell r="Z608">
            <v>1</v>
          </cell>
          <cell r="AA608" t="str">
            <v>MS#</v>
          </cell>
          <cell r="AB608" t="str">
            <v xml:space="preserve">   998014070</v>
          </cell>
          <cell r="AC608" t="str">
            <v>BCH</v>
          </cell>
          <cell r="AD608" t="str">
            <v>021127</v>
          </cell>
          <cell r="AE608" t="str">
            <v>TML</v>
          </cell>
          <cell r="AF608" t="str">
            <v>12004</v>
          </cell>
          <cell r="AG608" t="str">
            <v>SRL</v>
          </cell>
          <cell r="AH608" t="str">
            <v>0366</v>
          </cell>
          <cell r="AI608" t="str">
            <v>DLV</v>
          </cell>
          <cell r="AJ608" t="str">
            <v>000</v>
          </cell>
          <cell r="AK608" t="str">
            <v>REL</v>
          </cell>
          <cell r="AL608" t="str">
            <v>000</v>
          </cell>
          <cell r="AM608" t="str">
            <v>LN#</v>
          </cell>
          <cell r="AO608" t="str">
            <v>UOI</v>
          </cell>
          <cell r="AP608" t="str">
            <v>EA</v>
          </cell>
          <cell r="AU608" t="str">
            <v>0</v>
          </cell>
          <cell r="AW608" t="str">
            <v>000</v>
          </cell>
          <cell r="AX608" t="str">
            <v>00</v>
          </cell>
          <cell r="AY608" t="str">
            <v>0</v>
          </cell>
          <cell r="AZ608" t="str">
            <v>FPL Fibernet</v>
          </cell>
        </row>
        <row r="609">
          <cell r="A609" t="str">
            <v>107100</v>
          </cell>
          <cell r="B609" t="str">
            <v>0312</v>
          </cell>
          <cell r="C609" t="str">
            <v>06201</v>
          </cell>
          <cell r="D609" t="str">
            <v>0ELECT</v>
          </cell>
          <cell r="E609" t="str">
            <v>312000</v>
          </cell>
          <cell r="F609" t="str">
            <v>0676</v>
          </cell>
          <cell r="G609" t="str">
            <v>11450</v>
          </cell>
          <cell r="H609" t="str">
            <v>A</v>
          </cell>
          <cell r="I609" t="str">
            <v>00000041</v>
          </cell>
          <cell r="J609">
            <v>66</v>
          </cell>
          <cell r="K609">
            <v>312</v>
          </cell>
          <cell r="L609">
            <v>6201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0676</v>
          </cell>
          <cell r="R609" t="str">
            <v>11450</v>
          </cell>
          <cell r="S609" t="str">
            <v>200212</v>
          </cell>
          <cell r="T609" t="str">
            <v>SA01</v>
          </cell>
          <cell r="U609">
            <v>2185.11</v>
          </cell>
          <cell r="V609" t="str">
            <v>LDB</v>
          </cell>
          <cell r="W609">
            <v>0</v>
          </cell>
          <cell r="Y609">
            <v>0</v>
          </cell>
          <cell r="Z609">
            <v>1</v>
          </cell>
          <cell r="AA609" t="str">
            <v>MS#</v>
          </cell>
          <cell r="AB609" t="str">
            <v xml:space="preserve">   998014067</v>
          </cell>
          <cell r="AC609" t="str">
            <v>BCH</v>
          </cell>
          <cell r="AD609" t="str">
            <v>014391</v>
          </cell>
          <cell r="AE609" t="str">
            <v>TML</v>
          </cell>
          <cell r="AF609" t="str">
            <v>12006</v>
          </cell>
          <cell r="AG609" t="str">
            <v>SRL</v>
          </cell>
          <cell r="AH609" t="str">
            <v>0366</v>
          </cell>
          <cell r="AI609" t="str">
            <v>DLV</v>
          </cell>
          <cell r="AJ609" t="str">
            <v>000</v>
          </cell>
          <cell r="AK609" t="str">
            <v>REL</v>
          </cell>
          <cell r="AL609" t="str">
            <v>000</v>
          </cell>
          <cell r="AM609" t="str">
            <v>LN#</v>
          </cell>
          <cell r="AO609" t="str">
            <v>UOI</v>
          </cell>
          <cell r="AP609" t="str">
            <v>EA</v>
          </cell>
          <cell r="AU609" t="str">
            <v>0</v>
          </cell>
          <cell r="AW609" t="str">
            <v>000</v>
          </cell>
          <cell r="AX609" t="str">
            <v>00</v>
          </cell>
          <cell r="AY609" t="str">
            <v>0</v>
          </cell>
          <cell r="AZ609" t="str">
            <v>FPL Fibernet</v>
          </cell>
        </row>
        <row r="610">
          <cell r="A610" t="str">
            <v>107100</v>
          </cell>
          <cell r="B610" t="str">
            <v>0312</v>
          </cell>
          <cell r="C610" t="str">
            <v>06201</v>
          </cell>
          <cell r="D610" t="str">
            <v>0ELECT</v>
          </cell>
          <cell r="E610" t="str">
            <v>312000</v>
          </cell>
          <cell r="F610" t="str">
            <v>0676</v>
          </cell>
          <cell r="G610" t="str">
            <v>11450</v>
          </cell>
          <cell r="H610" t="str">
            <v>A</v>
          </cell>
          <cell r="I610" t="str">
            <v>00000041</v>
          </cell>
          <cell r="J610">
            <v>66</v>
          </cell>
          <cell r="K610">
            <v>312</v>
          </cell>
          <cell r="L610">
            <v>6201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 t="str">
            <v>0676</v>
          </cell>
          <cell r="R610" t="str">
            <v>11450</v>
          </cell>
          <cell r="S610" t="str">
            <v>200212</v>
          </cell>
          <cell r="T610" t="str">
            <v>SA01</v>
          </cell>
          <cell r="U610">
            <v>2267.7600000000002</v>
          </cell>
          <cell r="V610" t="str">
            <v>LDB</v>
          </cell>
          <cell r="W610">
            <v>0</v>
          </cell>
          <cell r="Y610">
            <v>0</v>
          </cell>
          <cell r="Z610">
            <v>12</v>
          </cell>
          <cell r="AA610" t="str">
            <v>MS#</v>
          </cell>
          <cell r="AB610" t="str">
            <v xml:space="preserve">   998003509</v>
          </cell>
          <cell r="AC610" t="str">
            <v>BCH</v>
          </cell>
          <cell r="AD610" t="str">
            <v>021123</v>
          </cell>
          <cell r="AE610" t="str">
            <v>TML</v>
          </cell>
          <cell r="AF610" t="str">
            <v>12004</v>
          </cell>
          <cell r="AG610" t="str">
            <v>SRL</v>
          </cell>
          <cell r="AH610" t="str">
            <v>0366</v>
          </cell>
          <cell r="AI610" t="str">
            <v>DLV</v>
          </cell>
          <cell r="AJ610" t="str">
            <v>000</v>
          </cell>
          <cell r="AK610" t="str">
            <v>REL</v>
          </cell>
          <cell r="AL610" t="str">
            <v>000</v>
          </cell>
          <cell r="AM610" t="str">
            <v>LN#</v>
          </cell>
          <cell r="AO610" t="str">
            <v>UOI</v>
          </cell>
          <cell r="AP610" t="str">
            <v>EA</v>
          </cell>
          <cell r="AU610" t="str">
            <v>0</v>
          </cell>
          <cell r="AW610" t="str">
            <v>000</v>
          </cell>
          <cell r="AX610" t="str">
            <v>00</v>
          </cell>
          <cell r="AY610" t="str">
            <v>0</v>
          </cell>
          <cell r="AZ610" t="str">
            <v>FPL Fibernet</v>
          </cell>
        </row>
        <row r="611">
          <cell r="A611" t="str">
            <v>107100</v>
          </cell>
          <cell r="B611" t="str">
            <v>0312</v>
          </cell>
          <cell r="C611" t="str">
            <v>06201</v>
          </cell>
          <cell r="D611" t="str">
            <v>0ELECT</v>
          </cell>
          <cell r="E611" t="str">
            <v>312000</v>
          </cell>
          <cell r="F611" t="str">
            <v>0676</v>
          </cell>
          <cell r="G611" t="str">
            <v>11450</v>
          </cell>
          <cell r="H611" t="str">
            <v>A</v>
          </cell>
          <cell r="I611" t="str">
            <v>00000041</v>
          </cell>
          <cell r="J611">
            <v>66</v>
          </cell>
          <cell r="K611">
            <v>312</v>
          </cell>
          <cell r="L611">
            <v>6201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0676</v>
          </cell>
          <cell r="R611" t="str">
            <v>11450</v>
          </cell>
          <cell r="S611" t="str">
            <v>200212</v>
          </cell>
          <cell r="T611" t="str">
            <v>SA01</v>
          </cell>
          <cell r="U611">
            <v>2267.7600000000002</v>
          </cell>
          <cell r="V611" t="str">
            <v>LDB</v>
          </cell>
          <cell r="W611">
            <v>0</v>
          </cell>
          <cell r="Y611">
            <v>0</v>
          </cell>
          <cell r="Z611">
            <v>12</v>
          </cell>
          <cell r="AA611" t="str">
            <v>MS#</v>
          </cell>
          <cell r="AB611" t="str">
            <v xml:space="preserve">   998003509</v>
          </cell>
          <cell r="AC611" t="str">
            <v>BCH</v>
          </cell>
          <cell r="AD611" t="str">
            <v>021130</v>
          </cell>
          <cell r="AE611" t="str">
            <v>TML</v>
          </cell>
          <cell r="AF611" t="str">
            <v>12004</v>
          </cell>
          <cell r="AG611" t="str">
            <v>SRL</v>
          </cell>
          <cell r="AH611" t="str">
            <v>0366</v>
          </cell>
          <cell r="AI611" t="str">
            <v>DLV</v>
          </cell>
          <cell r="AJ611" t="str">
            <v>000</v>
          </cell>
          <cell r="AK611" t="str">
            <v>REL</v>
          </cell>
          <cell r="AL611" t="str">
            <v>000</v>
          </cell>
          <cell r="AM611" t="str">
            <v>LN#</v>
          </cell>
          <cell r="AO611" t="str">
            <v>UOI</v>
          </cell>
          <cell r="AP611" t="str">
            <v>EA</v>
          </cell>
          <cell r="AU611" t="str">
            <v>0</v>
          </cell>
          <cell r="AW611" t="str">
            <v>000</v>
          </cell>
          <cell r="AX611" t="str">
            <v>00</v>
          </cell>
          <cell r="AY611" t="str">
            <v>0</v>
          </cell>
          <cell r="AZ611" t="str">
            <v>FPL Fibernet</v>
          </cell>
        </row>
        <row r="612">
          <cell r="A612" t="str">
            <v>107100</v>
          </cell>
          <cell r="B612" t="str">
            <v>0312</v>
          </cell>
          <cell r="C612" t="str">
            <v>06201</v>
          </cell>
          <cell r="D612" t="str">
            <v>0ELECT</v>
          </cell>
          <cell r="E612" t="str">
            <v>312000</v>
          </cell>
          <cell r="F612" t="str">
            <v>0676</v>
          </cell>
          <cell r="G612" t="str">
            <v>11450</v>
          </cell>
          <cell r="H612" t="str">
            <v>A</v>
          </cell>
          <cell r="I612" t="str">
            <v>00000041</v>
          </cell>
          <cell r="J612">
            <v>66</v>
          </cell>
          <cell r="K612">
            <v>312</v>
          </cell>
          <cell r="L612">
            <v>6201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 t="str">
            <v>0676</v>
          </cell>
          <cell r="R612" t="str">
            <v>11450</v>
          </cell>
          <cell r="S612" t="str">
            <v>200212</v>
          </cell>
          <cell r="T612" t="str">
            <v>SA01</v>
          </cell>
          <cell r="U612">
            <v>2906.46</v>
          </cell>
          <cell r="V612" t="str">
            <v>LDB</v>
          </cell>
          <cell r="W612">
            <v>0</v>
          </cell>
          <cell r="Y612">
            <v>0</v>
          </cell>
          <cell r="Z612">
            <v>1</v>
          </cell>
          <cell r="AA612" t="str">
            <v>MS#</v>
          </cell>
          <cell r="AB612" t="str">
            <v xml:space="preserve">   998014506</v>
          </cell>
          <cell r="AC612" t="str">
            <v>BCH</v>
          </cell>
          <cell r="AD612" t="str">
            <v>014935</v>
          </cell>
          <cell r="AE612" t="str">
            <v>TML</v>
          </cell>
          <cell r="AF612" t="str">
            <v>12011</v>
          </cell>
          <cell r="AG612" t="str">
            <v>SRL</v>
          </cell>
          <cell r="AH612" t="str">
            <v>0366</v>
          </cell>
          <cell r="AI612" t="str">
            <v>DLV</v>
          </cell>
          <cell r="AJ612" t="str">
            <v>000</v>
          </cell>
          <cell r="AK612" t="str">
            <v>REL</v>
          </cell>
          <cell r="AL612" t="str">
            <v>000</v>
          </cell>
          <cell r="AM612" t="str">
            <v>LN#</v>
          </cell>
          <cell r="AO612" t="str">
            <v>UOI</v>
          </cell>
          <cell r="AP612" t="str">
            <v>EA</v>
          </cell>
          <cell r="AU612" t="str">
            <v>0</v>
          </cell>
          <cell r="AW612" t="str">
            <v>000</v>
          </cell>
          <cell r="AX612" t="str">
            <v>00</v>
          </cell>
          <cell r="AY612" t="str">
            <v>0</v>
          </cell>
          <cell r="AZ612" t="str">
            <v>FPL Fibernet</v>
          </cell>
        </row>
        <row r="613">
          <cell r="A613" t="str">
            <v>107100</v>
          </cell>
          <cell r="B613" t="str">
            <v>0312</v>
          </cell>
          <cell r="C613" t="str">
            <v>06201</v>
          </cell>
          <cell r="D613" t="str">
            <v>0ELECT</v>
          </cell>
          <cell r="E613" t="str">
            <v>312000</v>
          </cell>
          <cell r="F613" t="str">
            <v>0676</v>
          </cell>
          <cell r="G613" t="str">
            <v>11450</v>
          </cell>
          <cell r="H613" t="str">
            <v>A</v>
          </cell>
          <cell r="I613" t="str">
            <v>00000041</v>
          </cell>
          <cell r="J613">
            <v>66</v>
          </cell>
          <cell r="K613">
            <v>312</v>
          </cell>
          <cell r="L613">
            <v>6201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 t="str">
            <v>0676</v>
          </cell>
          <cell r="R613" t="str">
            <v>11450</v>
          </cell>
          <cell r="S613" t="str">
            <v>200212</v>
          </cell>
          <cell r="T613" t="str">
            <v>SA01</v>
          </cell>
          <cell r="U613">
            <v>3213.47</v>
          </cell>
          <cell r="V613" t="str">
            <v>LDB</v>
          </cell>
          <cell r="W613">
            <v>0</v>
          </cell>
          <cell r="Y613">
            <v>0</v>
          </cell>
          <cell r="Z613">
            <v>1</v>
          </cell>
          <cell r="AA613" t="str">
            <v>MS#</v>
          </cell>
          <cell r="AB613" t="str">
            <v xml:space="preserve">   998014233</v>
          </cell>
          <cell r="AC613" t="str">
            <v>BCH</v>
          </cell>
          <cell r="AD613" t="str">
            <v>014394</v>
          </cell>
          <cell r="AE613" t="str">
            <v>TML</v>
          </cell>
          <cell r="AF613" t="str">
            <v>12006</v>
          </cell>
          <cell r="AG613" t="str">
            <v>SRL</v>
          </cell>
          <cell r="AH613" t="str">
            <v>0366</v>
          </cell>
          <cell r="AI613" t="str">
            <v>DLV</v>
          </cell>
          <cell r="AJ613" t="str">
            <v>000</v>
          </cell>
          <cell r="AK613" t="str">
            <v>REL</v>
          </cell>
          <cell r="AL613" t="str">
            <v>000</v>
          </cell>
          <cell r="AM613" t="str">
            <v>LN#</v>
          </cell>
          <cell r="AO613" t="str">
            <v>UOI</v>
          </cell>
          <cell r="AP613" t="str">
            <v>EA</v>
          </cell>
          <cell r="AU613" t="str">
            <v>0</v>
          </cell>
          <cell r="AW613" t="str">
            <v>000</v>
          </cell>
          <cell r="AX613" t="str">
            <v>00</v>
          </cell>
          <cell r="AY613" t="str">
            <v>0</v>
          </cell>
          <cell r="AZ613" t="str">
            <v>FPL Fibernet</v>
          </cell>
        </row>
        <row r="614">
          <cell r="A614" t="str">
            <v>107100</v>
          </cell>
          <cell r="B614" t="str">
            <v>0312</v>
          </cell>
          <cell r="C614" t="str">
            <v>06201</v>
          </cell>
          <cell r="D614" t="str">
            <v>0ELECT</v>
          </cell>
          <cell r="E614" t="str">
            <v>312000</v>
          </cell>
          <cell r="F614" t="str">
            <v>0676</v>
          </cell>
          <cell r="G614" t="str">
            <v>11450</v>
          </cell>
          <cell r="H614" t="str">
            <v>A</v>
          </cell>
          <cell r="I614" t="str">
            <v>00000041</v>
          </cell>
          <cell r="J614">
            <v>66</v>
          </cell>
          <cell r="K614">
            <v>312</v>
          </cell>
          <cell r="L614">
            <v>6201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 t="str">
            <v>0676</v>
          </cell>
          <cell r="R614" t="str">
            <v>11450</v>
          </cell>
          <cell r="S614" t="str">
            <v>200212</v>
          </cell>
          <cell r="T614" t="str">
            <v>SA01</v>
          </cell>
          <cell r="U614">
            <v>4726.17</v>
          </cell>
          <cell r="V614" t="str">
            <v>LDB</v>
          </cell>
          <cell r="W614">
            <v>0</v>
          </cell>
          <cell r="Y614">
            <v>0</v>
          </cell>
          <cell r="Z614">
            <v>3</v>
          </cell>
          <cell r="AA614" t="str">
            <v>MS#</v>
          </cell>
          <cell r="AB614" t="str">
            <v xml:space="preserve">   998014070</v>
          </cell>
          <cell r="AC614" t="str">
            <v>BCH</v>
          </cell>
          <cell r="AD614" t="str">
            <v>021115</v>
          </cell>
          <cell r="AE614" t="str">
            <v>TML</v>
          </cell>
          <cell r="AF614" t="str">
            <v>12004</v>
          </cell>
          <cell r="AG614" t="str">
            <v>SRL</v>
          </cell>
          <cell r="AH614" t="str">
            <v>0366</v>
          </cell>
          <cell r="AI614" t="str">
            <v>DLV</v>
          </cell>
          <cell r="AJ614" t="str">
            <v>000</v>
          </cell>
          <cell r="AK614" t="str">
            <v>REL</v>
          </cell>
          <cell r="AL614" t="str">
            <v>000</v>
          </cell>
          <cell r="AM614" t="str">
            <v>LN#</v>
          </cell>
          <cell r="AO614" t="str">
            <v>UOI</v>
          </cell>
          <cell r="AP614" t="str">
            <v>EA</v>
          </cell>
          <cell r="AU614" t="str">
            <v>0</v>
          </cell>
          <cell r="AW614" t="str">
            <v>000</v>
          </cell>
          <cell r="AX614" t="str">
            <v>00</v>
          </cell>
          <cell r="AY614" t="str">
            <v>0</v>
          </cell>
          <cell r="AZ614" t="str">
            <v>FPL Fibernet</v>
          </cell>
        </row>
        <row r="615">
          <cell r="A615" t="str">
            <v>107100</v>
          </cell>
          <cell r="B615" t="str">
            <v>0312</v>
          </cell>
          <cell r="C615" t="str">
            <v>06201</v>
          </cell>
          <cell r="D615" t="str">
            <v>0ELECT</v>
          </cell>
          <cell r="E615" t="str">
            <v>312000</v>
          </cell>
          <cell r="F615" t="str">
            <v>0676</v>
          </cell>
          <cell r="G615" t="str">
            <v>11450</v>
          </cell>
          <cell r="H615" t="str">
            <v>A</v>
          </cell>
          <cell r="I615" t="str">
            <v>00000041</v>
          </cell>
          <cell r="J615">
            <v>66</v>
          </cell>
          <cell r="K615">
            <v>312</v>
          </cell>
          <cell r="L615">
            <v>6201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 t="str">
            <v>0676</v>
          </cell>
          <cell r="R615" t="str">
            <v>11450</v>
          </cell>
          <cell r="S615" t="str">
            <v>200212</v>
          </cell>
          <cell r="T615" t="str">
            <v>SA01</v>
          </cell>
          <cell r="U615">
            <v>4726.17</v>
          </cell>
          <cell r="V615" t="str">
            <v>LDB</v>
          </cell>
          <cell r="W615">
            <v>0</v>
          </cell>
          <cell r="Y615">
            <v>0</v>
          </cell>
          <cell r="Z615">
            <v>3</v>
          </cell>
          <cell r="AA615" t="str">
            <v>MS#</v>
          </cell>
          <cell r="AB615" t="str">
            <v xml:space="preserve">   998014070</v>
          </cell>
          <cell r="AC615" t="str">
            <v>BCH</v>
          </cell>
          <cell r="AD615" t="str">
            <v>021125</v>
          </cell>
          <cell r="AE615" t="str">
            <v>TML</v>
          </cell>
          <cell r="AF615" t="str">
            <v>12004</v>
          </cell>
          <cell r="AG615" t="str">
            <v>SRL</v>
          </cell>
          <cell r="AH615" t="str">
            <v>0366</v>
          </cell>
          <cell r="AI615" t="str">
            <v>DLV</v>
          </cell>
          <cell r="AJ615" t="str">
            <v>000</v>
          </cell>
          <cell r="AK615" t="str">
            <v>REL</v>
          </cell>
          <cell r="AL615" t="str">
            <v>000</v>
          </cell>
          <cell r="AM615" t="str">
            <v>LN#</v>
          </cell>
          <cell r="AO615" t="str">
            <v>UOI</v>
          </cell>
          <cell r="AP615" t="str">
            <v>EA</v>
          </cell>
          <cell r="AU615" t="str">
            <v>0</v>
          </cell>
          <cell r="AW615" t="str">
            <v>000</v>
          </cell>
          <cell r="AX615" t="str">
            <v>00</v>
          </cell>
          <cell r="AY615" t="str">
            <v>0</v>
          </cell>
          <cell r="AZ615" t="str">
            <v>FPL Fibernet</v>
          </cell>
        </row>
        <row r="616">
          <cell r="A616" t="str">
            <v>107100</v>
          </cell>
          <cell r="B616" t="str">
            <v>0312</v>
          </cell>
          <cell r="C616" t="str">
            <v>06201</v>
          </cell>
          <cell r="D616" t="str">
            <v>0ELECT</v>
          </cell>
          <cell r="E616" t="str">
            <v>312000</v>
          </cell>
          <cell r="F616" t="str">
            <v>0676</v>
          </cell>
          <cell r="G616" t="str">
            <v>11450</v>
          </cell>
          <cell r="H616" t="str">
            <v>A</v>
          </cell>
          <cell r="I616" t="str">
            <v>00000041</v>
          </cell>
          <cell r="J616">
            <v>66</v>
          </cell>
          <cell r="K616">
            <v>312</v>
          </cell>
          <cell r="L616">
            <v>6201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 t="str">
            <v>0676</v>
          </cell>
          <cell r="R616" t="str">
            <v>11450</v>
          </cell>
          <cell r="S616" t="str">
            <v>200212</v>
          </cell>
          <cell r="T616" t="str">
            <v>SA01</v>
          </cell>
          <cell r="U616">
            <v>5812.93</v>
          </cell>
          <cell r="V616" t="str">
            <v>LDB</v>
          </cell>
          <cell r="W616">
            <v>0</v>
          </cell>
          <cell r="Y616">
            <v>0</v>
          </cell>
          <cell r="Z616">
            <v>2</v>
          </cell>
          <cell r="AA616" t="str">
            <v>MS#</v>
          </cell>
          <cell r="AB616" t="str">
            <v xml:space="preserve">   998014506</v>
          </cell>
          <cell r="AC616" t="str">
            <v>BCH</v>
          </cell>
          <cell r="AD616" t="str">
            <v>021129</v>
          </cell>
          <cell r="AE616" t="str">
            <v>TML</v>
          </cell>
          <cell r="AF616" t="str">
            <v>12004</v>
          </cell>
          <cell r="AG616" t="str">
            <v>SRL</v>
          </cell>
          <cell r="AH616" t="str">
            <v>0366</v>
          </cell>
          <cell r="AI616" t="str">
            <v>DLV</v>
          </cell>
          <cell r="AJ616" t="str">
            <v>000</v>
          </cell>
          <cell r="AK616" t="str">
            <v>REL</v>
          </cell>
          <cell r="AL616" t="str">
            <v>000</v>
          </cell>
          <cell r="AM616" t="str">
            <v>LN#</v>
          </cell>
          <cell r="AO616" t="str">
            <v>UOI</v>
          </cell>
          <cell r="AP616" t="str">
            <v>EA</v>
          </cell>
          <cell r="AU616" t="str">
            <v>0</v>
          </cell>
          <cell r="AW616" t="str">
            <v>000</v>
          </cell>
          <cell r="AX616" t="str">
            <v>00</v>
          </cell>
          <cell r="AY616" t="str">
            <v>0</v>
          </cell>
          <cell r="AZ616" t="str">
            <v>FPL Fibernet</v>
          </cell>
        </row>
        <row r="617">
          <cell r="A617" t="str">
            <v>107100</v>
          </cell>
          <cell r="B617" t="str">
            <v>0312</v>
          </cell>
          <cell r="C617" t="str">
            <v>06201</v>
          </cell>
          <cell r="D617" t="str">
            <v>0ELECT</v>
          </cell>
          <cell r="E617" t="str">
            <v>312000</v>
          </cell>
          <cell r="F617" t="str">
            <v>0676</v>
          </cell>
          <cell r="G617" t="str">
            <v>11450</v>
          </cell>
          <cell r="H617" t="str">
            <v>A</v>
          </cell>
          <cell r="I617" t="str">
            <v>00000041</v>
          </cell>
          <cell r="J617">
            <v>66</v>
          </cell>
          <cell r="K617">
            <v>312</v>
          </cell>
          <cell r="L617">
            <v>6201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 t="str">
            <v>0676</v>
          </cell>
          <cell r="R617" t="str">
            <v>11450</v>
          </cell>
          <cell r="S617" t="str">
            <v>200212</v>
          </cell>
          <cell r="T617" t="str">
            <v>SA01</v>
          </cell>
          <cell r="U617">
            <v>6270.96</v>
          </cell>
          <cell r="V617" t="str">
            <v>LDB</v>
          </cell>
          <cell r="W617">
            <v>0</v>
          </cell>
          <cell r="Y617">
            <v>0</v>
          </cell>
          <cell r="Z617">
            <v>2</v>
          </cell>
          <cell r="AA617" t="str">
            <v>MS#</v>
          </cell>
          <cell r="AB617" t="str">
            <v xml:space="preserve">   998014018</v>
          </cell>
          <cell r="AC617" t="str">
            <v>BCH</v>
          </cell>
          <cell r="AD617" t="str">
            <v>014398</v>
          </cell>
          <cell r="AE617" t="str">
            <v>TML</v>
          </cell>
          <cell r="AF617" t="str">
            <v>12006</v>
          </cell>
          <cell r="AG617" t="str">
            <v>SRL</v>
          </cell>
          <cell r="AH617" t="str">
            <v>0366</v>
          </cell>
          <cell r="AI617" t="str">
            <v>DLV</v>
          </cell>
          <cell r="AJ617" t="str">
            <v>000</v>
          </cell>
          <cell r="AK617" t="str">
            <v>REL</v>
          </cell>
          <cell r="AL617" t="str">
            <v>000</v>
          </cell>
          <cell r="AM617" t="str">
            <v>LN#</v>
          </cell>
          <cell r="AO617" t="str">
            <v>UOI</v>
          </cell>
          <cell r="AP617" t="str">
            <v>EA</v>
          </cell>
          <cell r="AU617" t="str">
            <v>0</v>
          </cell>
          <cell r="AW617" t="str">
            <v>000</v>
          </cell>
          <cell r="AX617" t="str">
            <v>00</v>
          </cell>
          <cell r="AY617" t="str">
            <v>0</v>
          </cell>
          <cell r="AZ617" t="str">
            <v>FPL Fibernet</v>
          </cell>
        </row>
        <row r="618">
          <cell r="A618" t="str">
            <v>107100</v>
          </cell>
          <cell r="B618" t="str">
            <v>0312</v>
          </cell>
          <cell r="C618" t="str">
            <v>06201</v>
          </cell>
          <cell r="D618" t="str">
            <v>0ELECT</v>
          </cell>
          <cell r="E618" t="str">
            <v>312000</v>
          </cell>
          <cell r="F618" t="str">
            <v>0676</v>
          </cell>
          <cell r="G618" t="str">
            <v>11450</v>
          </cell>
          <cell r="H618" t="str">
            <v>A</v>
          </cell>
          <cell r="I618" t="str">
            <v>00000041</v>
          </cell>
          <cell r="J618">
            <v>66</v>
          </cell>
          <cell r="K618">
            <v>312</v>
          </cell>
          <cell r="L618">
            <v>6201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0676</v>
          </cell>
          <cell r="R618" t="str">
            <v>11450</v>
          </cell>
          <cell r="S618" t="str">
            <v>200212</v>
          </cell>
          <cell r="T618" t="str">
            <v>SA01</v>
          </cell>
          <cell r="U618">
            <v>8719.39</v>
          </cell>
          <cell r="V618" t="str">
            <v>LDB</v>
          </cell>
          <cell r="W618">
            <v>0</v>
          </cell>
          <cell r="Y618">
            <v>0</v>
          </cell>
          <cell r="Z618">
            <v>3</v>
          </cell>
          <cell r="AA618" t="str">
            <v>MS#</v>
          </cell>
          <cell r="AB618" t="str">
            <v xml:space="preserve">   998014506</v>
          </cell>
          <cell r="AC618" t="str">
            <v>BCH</v>
          </cell>
          <cell r="AD618" t="str">
            <v>014399</v>
          </cell>
          <cell r="AE618" t="str">
            <v>TML</v>
          </cell>
          <cell r="AF618" t="str">
            <v>12006</v>
          </cell>
          <cell r="AG618" t="str">
            <v>SRL</v>
          </cell>
          <cell r="AH618" t="str">
            <v>0366</v>
          </cell>
          <cell r="AI618" t="str">
            <v>DLV</v>
          </cell>
          <cell r="AJ618" t="str">
            <v>000</v>
          </cell>
          <cell r="AK618" t="str">
            <v>REL</v>
          </cell>
          <cell r="AL618" t="str">
            <v>000</v>
          </cell>
          <cell r="AM618" t="str">
            <v>LN#</v>
          </cell>
          <cell r="AO618" t="str">
            <v>UOI</v>
          </cell>
          <cell r="AP618" t="str">
            <v>EA</v>
          </cell>
          <cell r="AU618" t="str">
            <v>0</v>
          </cell>
          <cell r="AW618" t="str">
            <v>000</v>
          </cell>
          <cell r="AX618" t="str">
            <v>00</v>
          </cell>
          <cell r="AY618" t="str">
            <v>0</v>
          </cell>
          <cell r="AZ618" t="str">
            <v>FPL Fibernet</v>
          </cell>
        </row>
        <row r="619">
          <cell r="A619" t="str">
            <v>107100</v>
          </cell>
          <cell r="B619" t="str">
            <v>0312</v>
          </cell>
          <cell r="C619" t="str">
            <v>06201</v>
          </cell>
          <cell r="D619" t="str">
            <v>0ELECT</v>
          </cell>
          <cell r="E619" t="str">
            <v>312000</v>
          </cell>
          <cell r="F619" t="str">
            <v>0676</v>
          </cell>
          <cell r="G619" t="str">
            <v>11450</v>
          </cell>
          <cell r="H619" t="str">
            <v>A</v>
          </cell>
          <cell r="I619" t="str">
            <v>00000041</v>
          </cell>
          <cell r="J619">
            <v>66</v>
          </cell>
          <cell r="K619">
            <v>312</v>
          </cell>
          <cell r="L619">
            <v>6201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 t="str">
            <v>0676</v>
          </cell>
          <cell r="R619" t="str">
            <v>11450</v>
          </cell>
          <cell r="S619" t="str">
            <v>200212</v>
          </cell>
          <cell r="T619" t="str">
            <v>SA01</v>
          </cell>
          <cell r="U619">
            <v>8882.06</v>
          </cell>
          <cell r="V619" t="str">
            <v>LDB</v>
          </cell>
          <cell r="W619">
            <v>0</v>
          </cell>
          <cell r="Y619">
            <v>0</v>
          </cell>
          <cell r="Z619">
            <v>47</v>
          </cell>
          <cell r="AA619" t="str">
            <v>MS#</v>
          </cell>
          <cell r="AB619" t="str">
            <v xml:space="preserve">   998003509</v>
          </cell>
          <cell r="AC619" t="str">
            <v>BCH</v>
          </cell>
          <cell r="AD619" t="str">
            <v>014400</v>
          </cell>
          <cell r="AE619" t="str">
            <v>TML</v>
          </cell>
          <cell r="AF619" t="str">
            <v>12006</v>
          </cell>
          <cell r="AG619" t="str">
            <v>SRL</v>
          </cell>
          <cell r="AH619" t="str">
            <v>0366</v>
          </cell>
          <cell r="AI619" t="str">
            <v>DLV</v>
          </cell>
          <cell r="AJ619" t="str">
            <v>000</v>
          </cell>
          <cell r="AK619" t="str">
            <v>REL</v>
          </cell>
          <cell r="AL619" t="str">
            <v>000</v>
          </cell>
          <cell r="AM619" t="str">
            <v>LN#</v>
          </cell>
          <cell r="AO619" t="str">
            <v>UOI</v>
          </cell>
          <cell r="AP619" t="str">
            <v>EA</v>
          </cell>
          <cell r="AU619" t="str">
            <v>0</v>
          </cell>
          <cell r="AW619" t="str">
            <v>000</v>
          </cell>
          <cell r="AX619" t="str">
            <v>00</v>
          </cell>
          <cell r="AY619" t="str">
            <v>0</v>
          </cell>
          <cell r="AZ619" t="str">
            <v>FPL Fibernet</v>
          </cell>
        </row>
        <row r="620">
          <cell r="A620" t="str">
            <v>107100</v>
          </cell>
          <cell r="B620" t="str">
            <v>0312</v>
          </cell>
          <cell r="C620" t="str">
            <v>06201</v>
          </cell>
          <cell r="D620" t="str">
            <v>0ELECT</v>
          </cell>
          <cell r="E620" t="str">
            <v>312000</v>
          </cell>
          <cell r="F620" t="str">
            <v>0676</v>
          </cell>
          <cell r="G620" t="str">
            <v>11450</v>
          </cell>
          <cell r="H620" t="str">
            <v>A</v>
          </cell>
          <cell r="I620" t="str">
            <v>00000041</v>
          </cell>
          <cell r="J620">
            <v>66</v>
          </cell>
          <cell r="K620">
            <v>312</v>
          </cell>
          <cell r="L620">
            <v>6201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 t="str">
            <v>0676</v>
          </cell>
          <cell r="R620" t="str">
            <v>11450</v>
          </cell>
          <cell r="S620" t="str">
            <v>200212</v>
          </cell>
          <cell r="T620" t="str">
            <v>SA01</v>
          </cell>
          <cell r="U620">
            <v>9716.6299999999992</v>
          </cell>
          <cell r="V620" t="str">
            <v>LDB</v>
          </cell>
          <cell r="W620">
            <v>0</v>
          </cell>
          <cell r="Y620">
            <v>0</v>
          </cell>
          <cell r="Z620">
            <v>4</v>
          </cell>
          <cell r="AA620" t="str">
            <v>MS#</v>
          </cell>
          <cell r="AB620" t="str">
            <v xml:space="preserve">   998014506</v>
          </cell>
          <cell r="AC620" t="str">
            <v>BCH</v>
          </cell>
          <cell r="AD620" t="str">
            <v>015509</v>
          </cell>
          <cell r="AE620" t="str">
            <v>TML</v>
          </cell>
          <cell r="AF620" t="str">
            <v>12019</v>
          </cell>
          <cell r="AG620" t="str">
            <v>SRL</v>
          </cell>
          <cell r="AH620" t="str">
            <v>0366</v>
          </cell>
          <cell r="AI620" t="str">
            <v>DLV</v>
          </cell>
          <cell r="AJ620" t="str">
            <v>000</v>
          </cell>
          <cell r="AK620" t="str">
            <v>REL</v>
          </cell>
          <cell r="AL620" t="str">
            <v>000</v>
          </cell>
          <cell r="AM620" t="str">
            <v>LN#</v>
          </cell>
          <cell r="AO620" t="str">
            <v>UOI</v>
          </cell>
          <cell r="AP620" t="str">
            <v>EA</v>
          </cell>
          <cell r="AU620" t="str">
            <v>0</v>
          </cell>
          <cell r="AW620" t="str">
            <v>000</v>
          </cell>
          <cell r="AX620" t="str">
            <v>00</v>
          </cell>
          <cell r="AY620" t="str">
            <v>0</v>
          </cell>
          <cell r="AZ620" t="str">
            <v>FPL Fibernet</v>
          </cell>
        </row>
        <row r="621">
          <cell r="A621" t="str">
            <v>107100</v>
          </cell>
          <cell r="B621" t="str">
            <v>0312</v>
          </cell>
          <cell r="C621" t="str">
            <v>06201</v>
          </cell>
          <cell r="D621" t="str">
            <v>0ELECT</v>
          </cell>
          <cell r="E621" t="str">
            <v>312000</v>
          </cell>
          <cell r="F621" t="str">
            <v>0676</v>
          </cell>
          <cell r="G621" t="str">
            <v>11450</v>
          </cell>
          <cell r="H621" t="str">
            <v>A</v>
          </cell>
          <cell r="I621" t="str">
            <v>00000041</v>
          </cell>
          <cell r="J621">
            <v>66</v>
          </cell>
          <cell r="K621">
            <v>312</v>
          </cell>
          <cell r="L621">
            <v>6201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 t="str">
            <v>0676</v>
          </cell>
          <cell r="R621" t="str">
            <v>11450</v>
          </cell>
          <cell r="S621" t="str">
            <v>200212</v>
          </cell>
          <cell r="T621" t="str">
            <v>SA01</v>
          </cell>
          <cell r="U621">
            <v>11625.85</v>
          </cell>
          <cell r="V621" t="str">
            <v>LDB</v>
          </cell>
          <cell r="W621">
            <v>0</v>
          </cell>
          <cell r="Y621">
            <v>0</v>
          </cell>
          <cell r="Z621">
            <v>4</v>
          </cell>
          <cell r="AA621" t="str">
            <v>MS#</v>
          </cell>
          <cell r="AB621" t="str">
            <v xml:space="preserve">   998014506</v>
          </cell>
          <cell r="AC621" t="str">
            <v>BCH</v>
          </cell>
          <cell r="AD621" t="str">
            <v>021131</v>
          </cell>
          <cell r="AE621" t="str">
            <v>TML</v>
          </cell>
          <cell r="AF621" t="str">
            <v>12004</v>
          </cell>
          <cell r="AG621" t="str">
            <v>SRL</v>
          </cell>
          <cell r="AH621" t="str">
            <v>0366</v>
          </cell>
          <cell r="AI621" t="str">
            <v>DLV</v>
          </cell>
          <cell r="AJ621" t="str">
            <v>000</v>
          </cell>
          <cell r="AK621" t="str">
            <v>REL</v>
          </cell>
          <cell r="AL621" t="str">
            <v>000</v>
          </cell>
          <cell r="AM621" t="str">
            <v>LN#</v>
          </cell>
          <cell r="AO621" t="str">
            <v>UOI</v>
          </cell>
          <cell r="AP621" t="str">
            <v>EA</v>
          </cell>
          <cell r="AU621" t="str">
            <v>0</v>
          </cell>
          <cell r="AW621" t="str">
            <v>000</v>
          </cell>
          <cell r="AX621" t="str">
            <v>00</v>
          </cell>
          <cell r="AY621" t="str">
            <v>0</v>
          </cell>
          <cell r="AZ621" t="str">
            <v>FPL Fibernet</v>
          </cell>
        </row>
        <row r="622">
          <cell r="A622" t="str">
            <v>107100</v>
          </cell>
          <cell r="B622" t="str">
            <v>0312</v>
          </cell>
          <cell r="C622" t="str">
            <v>06201</v>
          </cell>
          <cell r="D622" t="str">
            <v>0ELECT</v>
          </cell>
          <cell r="E622" t="str">
            <v>312000</v>
          </cell>
          <cell r="F622" t="str">
            <v>0676</v>
          </cell>
          <cell r="G622" t="str">
            <v>11450</v>
          </cell>
          <cell r="H622" t="str">
            <v>A</v>
          </cell>
          <cell r="I622" t="str">
            <v>00000041</v>
          </cell>
          <cell r="J622">
            <v>66</v>
          </cell>
          <cell r="K622">
            <v>312</v>
          </cell>
          <cell r="L622">
            <v>6201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0676</v>
          </cell>
          <cell r="R622" t="str">
            <v>11450</v>
          </cell>
          <cell r="S622" t="str">
            <v>200212</v>
          </cell>
          <cell r="T622" t="str">
            <v>SA01</v>
          </cell>
          <cell r="U622">
            <v>12541.92</v>
          </cell>
          <cell r="V622" t="str">
            <v>LDB</v>
          </cell>
          <cell r="W622">
            <v>0</v>
          </cell>
          <cell r="Y622">
            <v>0</v>
          </cell>
          <cell r="Z622">
            <v>4</v>
          </cell>
          <cell r="AA622" t="str">
            <v>MS#</v>
          </cell>
          <cell r="AB622" t="str">
            <v xml:space="preserve">   998014018</v>
          </cell>
          <cell r="AC622" t="str">
            <v>BCH</v>
          </cell>
          <cell r="AD622" t="str">
            <v>021132</v>
          </cell>
          <cell r="AE622" t="str">
            <v>TML</v>
          </cell>
          <cell r="AF622" t="str">
            <v>12004</v>
          </cell>
          <cell r="AG622" t="str">
            <v>SRL</v>
          </cell>
          <cell r="AH622" t="str">
            <v>0366</v>
          </cell>
          <cell r="AI622" t="str">
            <v>DLV</v>
          </cell>
          <cell r="AJ622" t="str">
            <v>000</v>
          </cell>
          <cell r="AK622" t="str">
            <v>REL</v>
          </cell>
          <cell r="AL622" t="str">
            <v>000</v>
          </cell>
          <cell r="AM622" t="str">
            <v>LN#</v>
          </cell>
          <cell r="AO622" t="str">
            <v>UOI</v>
          </cell>
          <cell r="AP622" t="str">
            <v>EA</v>
          </cell>
          <cell r="AU622" t="str">
            <v>0</v>
          </cell>
          <cell r="AW622" t="str">
            <v>000</v>
          </cell>
          <cell r="AX622" t="str">
            <v>00</v>
          </cell>
          <cell r="AY622" t="str">
            <v>0</v>
          </cell>
          <cell r="AZ622" t="str">
            <v>FPL Fibernet</v>
          </cell>
        </row>
        <row r="623">
          <cell r="A623" t="str">
            <v>107100</v>
          </cell>
          <cell r="B623" t="str">
            <v>0312</v>
          </cell>
          <cell r="C623" t="str">
            <v>06201</v>
          </cell>
          <cell r="D623" t="str">
            <v>0ELECT</v>
          </cell>
          <cell r="E623" t="str">
            <v>312000</v>
          </cell>
          <cell r="F623" t="str">
            <v>0676</v>
          </cell>
          <cell r="G623" t="str">
            <v>11450</v>
          </cell>
          <cell r="H623" t="str">
            <v>A</v>
          </cell>
          <cell r="I623" t="str">
            <v>00000041</v>
          </cell>
          <cell r="J623">
            <v>66</v>
          </cell>
          <cell r="K623">
            <v>312</v>
          </cell>
          <cell r="L623">
            <v>6201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 t="str">
            <v>0676</v>
          </cell>
          <cell r="R623" t="str">
            <v>11450</v>
          </cell>
          <cell r="S623" t="str">
            <v>200212</v>
          </cell>
          <cell r="T623" t="str">
            <v>SA01</v>
          </cell>
          <cell r="U623">
            <v>14532.31</v>
          </cell>
          <cell r="V623" t="str">
            <v>LDB</v>
          </cell>
          <cell r="W623">
            <v>0</v>
          </cell>
          <cell r="Y623">
            <v>0</v>
          </cell>
          <cell r="Z623">
            <v>5</v>
          </cell>
          <cell r="AA623" t="str">
            <v>MS#</v>
          </cell>
          <cell r="AB623" t="str">
            <v xml:space="preserve">   998014506</v>
          </cell>
          <cell r="AC623" t="str">
            <v>BCH</v>
          </cell>
          <cell r="AD623" t="str">
            <v>021122</v>
          </cell>
          <cell r="AE623" t="str">
            <v>TML</v>
          </cell>
          <cell r="AF623" t="str">
            <v>12004</v>
          </cell>
          <cell r="AG623" t="str">
            <v>SRL</v>
          </cell>
          <cell r="AH623" t="str">
            <v>0366</v>
          </cell>
          <cell r="AI623" t="str">
            <v>DLV</v>
          </cell>
          <cell r="AJ623" t="str">
            <v>000</v>
          </cell>
          <cell r="AK623" t="str">
            <v>REL</v>
          </cell>
          <cell r="AL623" t="str">
            <v>000</v>
          </cell>
          <cell r="AM623" t="str">
            <v>LN#</v>
          </cell>
          <cell r="AO623" t="str">
            <v>UOI</v>
          </cell>
          <cell r="AP623" t="str">
            <v>EA</v>
          </cell>
          <cell r="AU623" t="str">
            <v>0</v>
          </cell>
          <cell r="AW623" t="str">
            <v>000</v>
          </cell>
          <cell r="AX623" t="str">
            <v>00</v>
          </cell>
          <cell r="AY623" t="str">
            <v>0</v>
          </cell>
          <cell r="AZ623" t="str">
            <v>FPL Fibernet</v>
          </cell>
        </row>
        <row r="624">
          <cell r="A624" t="str">
            <v>107100</v>
          </cell>
          <cell r="B624" t="str">
            <v>0312</v>
          </cell>
          <cell r="C624" t="str">
            <v>06201</v>
          </cell>
          <cell r="D624" t="str">
            <v>0ELECT</v>
          </cell>
          <cell r="E624" t="str">
            <v>312000</v>
          </cell>
          <cell r="F624" t="str">
            <v>0676</v>
          </cell>
          <cell r="G624" t="str">
            <v>11450</v>
          </cell>
          <cell r="H624" t="str">
            <v>A</v>
          </cell>
          <cell r="I624" t="str">
            <v>00000041</v>
          </cell>
          <cell r="J624">
            <v>66</v>
          </cell>
          <cell r="K624">
            <v>312</v>
          </cell>
          <cell r="L624">
            <v>6201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 t="str">
            <v>0676</v>
          </cell>
          <cell r="R624" t="str">
            <v>11450</v>
          </cell>
          <cell r="S624" t="str">
            <v>200212</v>
          </cell>
          <cell r="T624" t="str">
            <v>SA01</v>
          </cell>
          <cell r="U624">
            <v>17438.78</v>
          </cell>
          <cell r="V624" t="str">
            <v>LDB</v>
          </cell>
          <cell r="W624">
            <v>0</v>
          </cell>
          <cell r="Y624">
            <v>0</v>
          </cell>
          <cell r="Z624">
            <v>6</v>
          </cell>
          <cell r="AA624" t="str">
            <v>MS#</v>
          </cell>
          <cell r="AB624" t="str">
            <v xml:space="preserve">   998014506</v>
          </cell>
          <cell r="AC624" t="str">
            <v>BCH</v>
          </cell>
          <cell r="AD624" t="str">
            <v>021120</v>
          </cell>
          <cell r="AE624" t="str">
            <v>TML</v>
          </cell>
          <cell r="AF624" t="str">
            <v>12004</v>
          </cell>
          <cell r="AG624" t="str">
            <v>SRL</v>
          </cell>
          <cell r="AH624" t="str">
            <v>0366</v>
          </cell>
          <cell r="AI624" t="str">
            <v>DLV</v>
          </cell>
          <cell r="AJ624" t="str">
            <v>000</v>
          </cell>
          <cell r="AK624" t="str">
            <v>REL</v>
          </cell>
          <cell r="AL624" t="str">
            <v>000</v>
          </cell>
          <cell r="AM624" t="str">
            <v>LN#</v>
          </cell>
          <cell r="AO624" t="str">
            <v>UOI</v>
          </cell>
          <cell r="AP624" t="str">
            <v>EA</v>
          </cell>
          <cell r="AU624" t="str">
            <v>0</v>
          </cell>
          <cell r="AW624" t="str">
            <v>000</v>
          </cell>
          <cell r="AX624" t="str">
            <v>00</v>
          </cell>
          <cell r="AY624" t="str">
            <v>0</v>
          </cell>
          <cell r="AZ624" t="str">
            <v>FPL Fibernet</v>
          </cell>
        </row>
        <row r="625">
          <cell r="A625" t="str">
            <v>107100</v>
          </cell>
          <cell r="B625" t="str">
            <v>0312</v>
          </cell>
          <cell r="C625" t="str">
            <v>06201</v>
          </cell>
          <cell r="D625" t="str">
            <v>0ELECT</v>
          </cell>
          <cell r="E625" t="str">
            <v>312000</v>
          </cell>
          <cell r="F625" t="str">
            <v>0676</v>
          </cell>
          <cell r="G625" t="str">
            <v>12450</v>
          </cell>
          <cell r="H625" t="str">
            <v>A</v>
          </cell>
          <cell r="I625" t="str">
            <v>00000041</v>
          </cell>
          <cell r="J625">
            <v>66</v>
          </cell>
          <cell r="K625">
            <v>312</v>
          </cell>
          <cell r="L625">
            <v>6201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 t="str">
            <v>0676</v>
          </cell>
          <cell r="R625" t="str">
            <v>12450</v>
          </cell>
          <cell r="S625" t="str">
            <v>200212</v>
          </cell>
          <cell r="T625" t="str">
            <v>SA01</v>
          </cell>
          <cell r="U625">
            <v>-263.7</v>
          </cell>
          <cell r="V625" t="str">
            <v>LDB</v>
          </cell>
          <cell r="W625">
            <v>0</v>
          </cell>
          <cell r="Y625">
            <v>0</v>
          </cell>
          <cell r="Z625">
            <v>-3</v>
          </cell>
          <cell r="AA625" t="str">
            <v>MS#</v>
          </cell>
          <cell r="AB625" t="str">
            <v xml:space="preserve">   998014073</v>
          </cell>
          <cell r="AC625" t="str">
            <v>BCH</v>
          </cell>
          <cell r="AD625" t="str">
            <v>014393</v>
          </cell>
          <cell r="AE625" t="str">
            <v>TML</v>
          </cell>
          <cell r="AF625" t="str">
            <v>12006</v>
          </cell>
          <cell r="AG625" t="str">
            <v>SRL</v>
          </cell>
          <cell r="AH625" t="str">
            <v>0366</v>
          </cell>
          <cell r="AI625" t="str">
            <v>DLV</v>
          </cell>
          <cell r="AJ625" t="str">
            <v>000</v>
          </cell>
          <cell r="AK625" t="str">
            <v>REL</v>
          </cell>
          <cell r="AL625" t="str">
            <v>000</v>
          </cell>
          <cell r="AM625" t="str">
            <v>LN#</v>
          </cell>
          <cell r="AO625" t="str">
            <v>UOI</v>
          </cell>
          <cell r="AP625" t="str">
            <v>EA</v>
          </cell>
          <cell r="AU625" t="str">
            <v>0</v>
          </cell>
          <cell r="AW625" t="str">
            <v>000</v>
          </cell>
          <cell r="AX625" t="str">
            <v>00</v>
          </cell>
          <cell r="AY625" t="str">
            <v>0</v>
          </cell>
          <cell r="AZ625" t="str">
            <v>FPL Fibernet</v>
          </cell>
        </row>
        <row r="626">
          <cell r="A626" t="str">
            <v>107100</v>
          </cell>
          <cell r="B626" t="str">
            <v>0312</v>
          </cell>
          <cell r="C626" t="str">
            <v>06201</v>
          </cell>
          <cell r="D626" t="str">
            <v>0ELECT</v>
          </cell>
          <cell r="E626" t="str">
            <v>312000</v>
          </cell>
          <cell r="F626" t="str">
            <v>0676</v>
          </cell>
          <cell r="G626" t="str">
            <v>12450</v>
          </cell>
          <cell r="H626" t="str">
            <v>A</v>
          </cell>
          <cell r="I626" t="str">
            <v>00000041</v>
          </cell>
          <cell r="J626">
            <v>66</v>
          </cell>
          <cell r="K626">
            <v>312</v>
          </cell>
          <cell r="L626">
            <v>6201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 t="str">
            <v>0676</v>
          </cell>
          <cell r="R626" t="str">
            <v>12450</v>
          </cell>
          <cell r="S626" t="str">
            <v>200212</v>
          </cell>
          <cell r="T626" t="str">
            <v>SA01</v>
          </cell>
          <cell r="U626">
            <v>-263.7</v>
          </cell>
          <cell r="V626" t="str">
            <v>LDB</v>
          </cell>
          <cell r="W626">
            <v>0</v>
          </cell>
          <cell r="Y626">
            <v>0</v>
          </cell>
          <cell r="Z626">
            <v>-3</v>
          </cell>
          <cell r="AA626" t="str">
            <v>MS#</v>
          </cell>
          <cell r="AB626" t="str">
            <v xml:space="preserve">   998014073</v>
          </cell>
          <cell r="AC626" t="str">
            <v>BCH</v>
          </cell>
          <cell r="AD626" t="str">
            <v>014925</v>
          </cell>
          <cell r="AE626" t="str">
            <v>TML</v>
          </cell>
          <cell r="AF626" t="str">
            <v>12011</v>
          </cell>
          <cell r="AG626" t="str">
            <v>SRL</v>
          </cell>
          <cell r="AH626" t="str">
            <v>0366</v>
          </cell>
          <cell r="AI626" t="str">
            <v>DLV</v>
          </cell>
          <cell r="AJ626" t="str">
            <v>000</v>
          </cell>
          <cell r="AK626" t="str">
            <v>REL</v>
          </cell>
          <cell r="AL626" t="str">
            <v>000</v>
          </cell>
          <cell r="AM626" t="str">
            <v>LN#</v>
          </cell>
          <cell r="AO626" t="str">
            <v>UOI</v>
          </cell>
          <cell r="AP626" t="str">
            <v>EA</v>
          </cell>
          <cell r="AU626" t="str">
            <v>0</v>
          </cell>
          <cell r="AW626" t="str">
            <v>000</v>
          </cell>
          <cell r="AX626" t="str">
            <v>00</v>
          </cell>
          <cell r="AY626" t="str">
            <v>0</v>
          </cell>
          <cell r="AZ626" t="str">
            <v>FPL Fibernet</v>
          </cell>
        </row>
        <row r="627">
          <cell r="A627" t="str">
            <v>107100</v>
          </cell>
          <cell r="B627" t="str">
            <v>0312</v>
          </cell>
          <cell r="C627" t="str">
            <v>06201</v>
          </cell>
          <cell r="D627" t="str">
            <v>0ELECT</v>
          </cell>
          <cell r="E627" t="str">
            <v>312000</v>
          </cell>
          <cell r="F627" t="str">
            <v>0676</v>
          </cell>
          <cell r="G627" t="str">
            <v>12450</v>
          </cell>
          <cell r="H627" t="str">
            <v>A</v>
          </cell>
          <cell r="I627" t="str">
            <v>00000041</v>
          </cell>
          <cell r="J627">
            <v>66</v>
          </cell>
          <cell r="K627">
            <v>312</v>
          </cell>
          <cell r="L627">
            <v>6201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 t="str">
            <v>0676</v>
          </cell>
          <cell r="R627" t="str">
            <v>12450</v>
          </cell>
          <cell r="S627" t="str">
            <v>200212</v>
          </cell>
          <cell r="T627" t="str">
            <v>SA01</v>
          </cell>
          <cell r="U627">
            <v>-399.82</v>
          </cell>
          <cell r="V627" t="str">
            <v>LDB</v>
          </cell>
          <cell r="W627">
            <v>0</v>
          </cell>
          <cell r="Y627">
            <v>0</v>
          </cell>
          <cell r="Z627">
            <v>-1</v>
          </cell>
          <cell r="AA627" t="str">
            <v>MS#</v>
          </cell>
          <cell r="AB627" t="str">
            <v xml:space="preserve">   998003502</v>
          </cell>
          <cell r="AC627" t="str">
            <v>BCH</v>
          </cell>
          <cell r="AD627" t="str">
            <v>014401</v>
          </cell>
          <cell r="AE627" t="str">
            <v>TML</v>
          </cell>
          <cell r="AF627" t="str">
            <v>12006</v>
          </cell>
          <cell r="AG627" t="str">
            <v>SRL</v>
          </cell>
          <cell r="AH627" t="str">
            <v>0366</v>
          </cell>
          <cell r="AI627" t="str">
            <v>DLV</v>
          </cell>
          <cell r="AJ627" t="str">
            <v>000</v>
          </cell>
          <cell r="AK627" t="str">
            <v>REL</v>
          </cell>
          <cell r="AL627" t="str">
            <v>000</v>
          </cell>
          <cell r="AM627" t="str">
            <v>LN#</v>
          </cell>
          <cell r="AO627" t="str">
            <v>UOI</v>
          </cell>
          <cell r="AP627" t="str">
            <v>EA</v>
          </cell>
          <cell r="AU627" t="str">
            <v>0</v>
          </cell>
          <cell r="AW627" t="str">
            <v>000</v>
          </cell>
          <cell r="AX627" t="str">
            <v>00</v>
          </cell>
          <cell r="AY627" t="str">
            <v>0</v>
          </cell>
          <cell r="AZ627" t="str">
            <v>FPL Fibernet</v>
          </cell>
        </row>
        <row r="628">
          <cell r="A628" t="str">
            <v>107100</v>
          </cell>
          <cell r="B628" t="str">
            <v>0312</v>
          </cell>
          <cell r="C628" t="str">
            <v>06201</v>
          </cell>
          <cell r="D628" t="str">
            <v>0ELECT</v>
          </cell>
          <cell r="E628" t="str">
            <v>312000</v>
          </cell>
          <cell r="F628" t="str">
            <v>0676</v>
          </cell>
          <cell r="G628" t="str">
            <v>12450</v>
          </cell>
          <cell r="H628" t="str">
            <v>A</v>
          </cell>
          <cell r="I628" t="str">
            <v>00000041</v>
          </cell>
          <cell r="J628">
            <v>66</v>
          </cell>
          <cell r="K628">
            <v>312</v>
          </cell>
          <cell r="L628">
            <v>6201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 t="str">
            <v>0676</v>
          </cell>
          <cell r="R628" t="str">
            <v>12450</v>
          </cell>
          <cell r="S628" t="str">
            <v>200212</v>
          </cell>
          <cell r="T628" t="str">
            <v>SA01</v>
          </cell>
          <cell r="U628">
            <v>-755.92</v>
          </cell>
          <cell r="V628" t="str">
            <v>LDB</v>
          </cell>
          <cell r="W628">
            <v>0</v>
          </cell>
          <cell r="Y628">
            <v>0</v>
          </cell>
          <cell r="Z628">
            <v>-4</v>
          </cell>
          <cell r="AA628" t="str">
            <v>MS#</v>
          </cell>
          <cell r="AB628" t="str">
            <v xml:space="preserve">   998003509</v>
          </cell>
          <cell r="AC628" t="str">
            <v>BCH</v>
          </cell>
          <cell r="AD628" t="str">
            <v>014389</v>
          </cell>
          <cell r="AE628" t="str">
            <v>TML</v>
          </cell>
          <cell r="AF628" t="str">
            <v>12006</v>
          </cell>
          <cell r="AG628" t="str">
            <v>SRL</v>
          </cell>
          <cell r="AH628" t="str">
            <v>0366</v>
          </cell>
          <cell r="AI628" t="str">
            <v>DLV</v>
          </cell>
          <cell r="AJ628" t="str">
            <v>000</v>
          </cell>
          <cell r="AK628" t="str">
            <v>REL</v>
          </cell>
          <cell r="AL628" t="str">
            <v>000</v>
          </cell>
          <cell r="AM628" t="str">
            <v>LN#</v>
          </cell>
          <cell r="AO628" t="str">
            <v>UOI</v>
          </cell>
          <cell r="AP628" t="str">
            <v>EA</v>
          </cell>
          <cell r="AU628" t="str">
            <v>0</v>
          </cell>
          <cell r="AW628" t="str">
            <v>000</v>
          </cell>
          <cell r="AX628" t="str">
            <v>00</v>
          </cell>
          <cell r="AY628" t="str">
            <v>0</v>
          </cell>
          <cell r="AZ628" t="str">
            <v>FPL Fibernet</v>
          </cell>
        </row>
        <row r="629">
          <cell r="A629" t="str">
            <v>107100</v>
          </cell>
          <cell r="B629" t="str">
            <v>0312</v>
          </cell>
          <cell r="C629" t="str">
            <v>06201</v>
          </cell>
          <cell r="D629" t="str">
            <v>0ELECT</v>
          </cell>
          <cell r="E629" t="str">
            <v>312000</v>
          </cell>
          <cell r="F629" t="str">
            <v>0676</v>
          </cell>
          <cell r="G629" t="str">
            <v>12450</v>
          </cell>
          <cell r="H629" t="str">
            <v>A</v>
          </cell>
          <cell r="I629" t="str">
            <v>00000041</v>
          </cell>
          <cell r="J629">
            <v>66</v>
          </cell>
          <cell r="K629">
            <v>312</v>
          </cell>
          <cell r="L629">
            <v>6201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 t="str">
            <v>0676</v>
          </cell>
          <cell r="R629" t="str">
            <v>12450</v>
          </cell>
          <cell r="S629" t="str">
            <v>200212</v>
          </cell>
          <cell r="T629" t="str">
            <v>SA01</v>
          </cell>
          <cell r="U629">
            <v>-1000.2</v>
          </cell>
          <cell r="V629" t="str">
            <v>LDB</v>
          </cell>
          <cell r="W629">
            <v>0</v>
          </cell>
          <cell r="Y629">
            <v>0</v>
          </cell>
          <cell r="Z629">
            <v>-5</v>
          </cell>
          <cell r="AA629" t="str">
            <v>MS#</v>
          </cell>
          <cell r="AB629" t="str">
            <v xml:space="preserve">   998014037</v>
          </cell>
          <cell r="AC629" t="str">
            <v>BCH</v>
          </cell>
          <cell r="AD629" t="str">
            <v>014397</v>
          </cell>
          <cell r="AE629" t="str">
            <v>TML</v>
          </cell>
          <cell r="AF629" t="str">
            <v>12006</v>
          </cell>
          <cell r="AG629" t="str">
            <v>SRL</v>
          </cell>
          <cell r="AH629" t="str">
            <v>0366</v>
          </cell>
          <cell r="AI629" t="str">
            <v>DLV</v>
          </cell>
          <cell r="AJ629" t="str">
            <v>000</v>
          </cell>
          <cell r="AK629" t="str">
            <v>REL</v>
          </cell>
          <cell r="AL629" t="str">
            <v>000</v>
          </cell>
          <cell r="AM629" t="str">
            <v>LN#</v>
          </cell>
          <cell r="AO629" t="str">
            <v>UOI</v>
          </cell>
          <cell r="AP629" t="str">
            <v>EA</v>
          </cell>
          <cell r="AU629" t="str">
            <v>0</v>
          </cell>
          <cell r="AW629" t="str">
            <v>000</v>
          </cell>
          <cell r="AX629" t="str">
            <v>00</v>
          </cell>
          <cell r="AY629" t="str">
            <v>0</v>
          </cell>
          <cell r="AZ629" t="str">
            <v>FPL Fibernet</v>
          </cell>
        </row>
        <row r="630">
          <cell r="A630" t="str">
            <v>107100</v>
          </cell>
          <cell r="B630" t="str">
            <v>0312</v>
          </cell>
          <cell r="C630" t="str">
            <v>06201</v>
          </cell>
          <cell r="D630" t="str">
            <v>0ELECT</v>
          </cell>
          <cell r="E630" t="str">
            <v>312000</v>
          </cell>
          <cell r="F630" t="str">
            <v>0676</v>
          </cell>
          <cell r="G630" t="str">
            <v>12450</v>
          </cell>
          <cell r="H630" t="str">
            <v>A</v>
          </cell>
          <cell r="I630" t="str">
            <v>00000041</v>
          </cell>
          <cell r="J630">
            <v>66</v>
          </cell>
          <cell r="K630">
            <v>312</v>
          </cell>
          <cell r="L630">
            <v>6201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 t="str">
            <v>0676</v>
          </cell>
          <cell r="R630" t="str">
            <v>12450</v>
          </cell>
          <cell r="S630" t="str">
            <v>200212</v>
          </cell>
          <cell r="T630" t="str">
            <v>SA01</v>
          </cell>
          <cell r="U630">
            <v>-1046.0899999999999</v>
          </cell>
          <cell r="V630" t="str">
            <v>LDB</v>
          </cell>
          <cell r="W630">
            <v>0</v>
          </cell>
          <cell r="Y630">
            <v>0</v>
          </cell>
          <cell r="Z630">
            <v>-1</v>
          </cell>
          <cell r="AA630" t="str">
            <v>MS#</v>
          </cell>
          <cell r="AB630" t="str">
            <v xml:space="preserve">   998014268</v>
          </cell>
          <cell r="AC630" t="str">
            <v>BCH</v>
          </cell>
          <cell r="AD630" t="str">
            <v>014395</v>
          </cell>
          <cell r="AE630" t="str">
            <v>TML</v>
          </cell>
          <cell r="AF630" t="str">
            <v>12006</v>
          </cell>
          <cell r="AG630" t="str">
            <v>SRL</v>
          </cell>
          <cell r="AH630" t="str">
            <v>0366</v>
          </cell>
          <cell r="AI630" t="str">
            <v>DLV</v>
          </cell>
          <cell r="AJ630" t="str">
            <v>000</v>
          </cell>
          <cell r="AK630" t="str">
            <v>REL</v>
          </cell>
          <cell r="AL630" t="str">
            <v>000</v>
          </cell>
          <cell r="AM630" t="str">
            <v>LN#</v>
          </cell>
          <cell r="AO630" t="str">
            <v>UOI</v>
          </cell>
          <cell r="AP630" t="str">
            <v>EA</v>
          </cell>
          <cell r="AU630" t="str">
            <v>0</v>
          </cell>
          <cell r="AW630" t="str">
            <v>000</v>
          </cell>
          <cell r="AX630" t="str">
            <v>00</v>
          </cell>
          <cell r="AY630" t="str">
            <v>0</v>
          </cell>
          <cell r="AZ630" t="str">
            <v>FPL Fibernet</v>
          </cell>
        </row>
        <row r="631">
          <cell r="A631" t="str">
            <v>107100</v>
          </cell>
          <cell r="B631" t="str">
            <v>0312</v>
          </cell>
          <cell r="C631" t="str">
            <v>06201</v>
          </cell>
          <cell r="D631" t="str">
            <v>0ELECT</v>
          </cell>
          <cell r="E631" t="str">
            <v>312000</v>
          </cell>
          <cell r="F631" t="str">
            <v>0676</v>
          </cell>
          <cell r="G631" t="str">
            <v>12450</v>
          </cell>
          <cell r="H631" t="str">
            <v>A</v>
          </cell>
          <cell r="I631" t="str">
            <v>00000041</v>
          </cell>
          <cell r="J631">
            <v>66</v>
          </cell>
          <cell r="K631">
            <v>312</v>
          </cell>
          <cell r="L631">
            <v>6201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 t="str">
            <v>0676</v>
          </cell>
          <cell r="R631" t="str">
            <v>12450</v>
          </cell>
          <cell r="S631" t="str">
            <v>200212</v>
          </cell>
          <cell r="T631" t="str">
            <v>SA01</v>
          </cell>
          <cell r="U631">
            <v>-1575.39</v>
          </cell>
          <cell r="V631" t="str">
            <v>LDB</v>
          </cell>
          <cell r="W631">
            <v>0</v>
          </cell>
          <cell r="Y631">
            <v>0</v>
          </cell>
          <cell r="Z631">
            <v>-1</v>
          </cell>
          <cell r="AA631" t="str">
            <v>MS#</v>
          </cell>
          <cell r="AB631" t="str">
            <v xml:space="preserve">   998014070</v>
          </cell>
          <cell r="AC631" t="str">
            <v>BCH</v>
          </cell>
          <cell r="AD631" t="str">
            <v>014924</v>
          </cell>
          <cell r="AE631" t="str">
            <v>TML</v>
          </cell>
          <cell r="AF631" t="str">
            <v>12011</v>
          </cell>
          <cell r="AG631" t="str">
            <v>SRL</v>
          </cell>
          <cell r="AH631" t="str">
            <v>0366</v>
          </cell>
          <cell r="AI631" t="str">
            <v>DLV</v>
          </cell>
          <cell r="AJ631" t="str">
            <v>000</v>
          </cell>
          <cell r="AK631" t="str">
            <v>REL</v>
          </cell>
          <cell r="AL631" t="str">
            <v>000</v>
          </cell>
          <cell r="AM631" t="str">
            <v>LN#</v>
          </cell>
          <cell r="AO631" t="str">
            <v>UOI</v>
          </cell>
          <cell r="AP631" t="str">
            <v>EA</v>
          </cell>
          <cell r="AU631" t="str">
            <v>0</v>
          </cell>
          <cell r="AW631" t="str">
            <v>000</v>
          </cell>
          <cell r="AX631" t="str">
            <v>00</v>
          </cell>
          <cell r="AY631" t="str">
            <v>0</v>
          </cell>
          <cell r="AZ631" t="str">
            <v>FPL Fibernet</v>
          </cell>
        </row>
        <row r="632">
          <cell r="A632" t="str">
            <v>107100</v>
          </cell>
          <cell r="B632" t="str">
            <v>0312</v>
          </cell>
          <cell r="C632" t="str">
            <v>06201</v>
          </cell>
          <cell r="D632" t="str">
            <v>0ELECT</v>
          </cell>
          <cell r="E632" t="str">
            <v>312000</v>
          </cell>
          <cell r="F632" t="str">
            <v>0676</v>
          </cell>
          <cell r="G632" t="str">
            <v>12450</v>
          </cell>
          <cell r="H632" t="str">
            <v>A</v>
          </cell>
          <cell r="I632" t="str">
            <v>00000041</v>
          </cell>
          <cell r="J632">
            <v>66</v>
          </cell>
          <cell r="K632">
            <v>312</v>
          </cell>
          <cell r="L632">
            <v>6201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 t="str">
            <v>0676</v>
          </cell>
          <cell r="R632" t="str">
            <v>12450</v>
          </cell>
          <cell r="S632" t="str">
            <v>200212</v>
          </cell>
          <cell r="T632" t="str">
            <v>SA01</v>
          </cell>
          <cell r="U632">
            <v>-2438.34</v>
          </cell>
          <cell r="V632" t="str">
            <v>LDB</v>
          </cell>
          <cell r="W632">
            <v>0</v>
          </cell>
          <cell r="Y632">
            <v>0</v>
          </cell>
          <cell r="Z632">
            <v>-2</v>
          </cell>
          <cell r="AA632" t="str">
            <v>MS#</v>
          </cell>
          <cell r="AB632" t="str">
            <v xml:space="preserve">   998014270</v>
          </cell>
          <cell r="AC632" t="str">
            <v>BCH</v>
          </cell>
          <cell r="AD632" t="str">
            <v>014396</v>
          </cell>
          <cell r="AE632" t="str">
            <v>TML</v>
          </cell>
          <cell r="AF632" t="str">
            <v>12006</v>
          </cell>
          <cell r="AG632" t="str">
            <v>SRL</v>
          </cell>
          <cell r="AH632" t="str">
            <v>0366</v>
          </cell>
          <cell r="AI632" t="str">
            <v>DLV</v>
          </cell>
          <cell r="AJ632" t="str">
            <v>000</v>
          </cell>
          <cell r="AK632" t="str">
            <v>REL</v>
          </cell>
          <cell r="AL632" t="str">
            <v>000</v>
          </cell>
          <cell r="AM632" t="str">
            <v>LN#</v>
          </cell>
          <cell r="AO632" t="str">
            <v>UOI</v>
          </cell>
          <cell r="AP632" t="str">
            <v>EA</v>
          </cell>
          <cell r="AU632" t="str">
            <v>0</v>
          </cell>
          <cell r="AW632" t="str">
            <v>000</v>
          </cell>
          <cell r="AX632" t="str">
            <v>00</v>
          </cell>
          <cell r="AY632" t="str">
            <v>0</v>
          </cell>
          <cell r="AZ632" t="str">
            <v>FPL Fibernet</v>
          </cell>
        </row>
        <row r="633">
          <cell r="A633" t="str">
            <v>107100</v>
          </cell>
          <cell r="B633" t="str">
            <v>0312</v>
          </cell>
          <cell r="C633" t="str">
            <v>06201</v>
          </cell>
          <cell r="D633" t="str">
            <v>0ELECT</v>
          </cell>
          <cell r="E633" t="str">
            <v>312000</v>
          </cell>
          <cell r="F633" t="str">
            <v>0676</v>
          </cell>
          <cell r="G633" t="str">
            <v>12450</v>
          </cell>
          <cell r="H633" t="str">
            <v>A</v>
          </cell>
          <cell r="I633" t="str">
            <v>00000041</v>
          </cell>
          <cell r="J633">
            <v>66</v>
          </cell>
          <cell r="K633">
            <v>312</v>
          </cell>
          <cell r="L633">
            <v>6201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 t="str">
            <v>0676</v>
          </cell>
          <cell r="R633" t="str">
            <v>12450</v>
          </cell>
          <cell r="S633" t="str">
            <v>200212</v>
          </cell>
          <cell r="T633" t="str">
            <v>SA01</v>
          </cell>
          <cell r="U633">
            <v>-2989.65</v>
          </cell>
          <cell r="V633" t="str">
            <v>LDB</v>
          </cell>
          <cell r="W633">
            <v>0</v>
          </cell>
          <cell r="Y633">
            <v>0</v>
          </cell>
          <cell r="Z633">
            <v>-1</v>
          </cell>
          <cell r="AA633" t="str">
            <v>MS#</v>
          </cell>
          <cell r="AB633" t="str">
            <v xml:space="preserve">   998014053</v>
          </cell>
          <cell r="AC633" t="str">
            <v>BCH</v>
          </cell>
          <cell r="AD633" t="str">
            <v>012639</v>
          </cell>
          <cell r="AE633" t="str">
            <v>TML</v>
          </cell>
          <cell r="AF633" t="str">
            <v>12027</v>
          </cell>
          <cell r="AG633" t="str">
            <v>SRL</v>
          </cell>
          <cell r="AH633" t="str">
            <v>0368</v>
          </cell>
          <cell r="AI633" t="str">
            <v>DLV</v>
          </cell>
          <cell r="AJ633" t="str">
            <v>000</v>
          </cell>
          <cell r="AK633" t="str">
            <v>REL</v>
          </cell>
          <cell r="AL633" t="str">
            <v>000</v>
          </cell>
          <cell r="AM633" t="str">
            <v>LN#</v>
          </cell>
          <cell r="AO633" t="str">
            <v>UOI</v>
          </cell>
          <cell r="AP633" t="str">
            <v>EA</v>
          </cell>
          <cell r="AU633" t="str">
            <v>0</v>
          </cell>
          <cell r="AW633" t="str">
            <v>000</v>
          </cell>
          <cell r="AX633" t="str">
            <v>00</v>
          </cell>
          <cell r="AY633" t="str">
            <v>0</v>
          </cell>
          <cell r="AZ633" t="str">
            <v>FPL Fibernet</v>
          </cell>
        </row>
        <row r="634">
          <cell r="A634" t="str">
            <v>107100</v>
          </cell>
          <cell r="B634" t="str">
            <v>0312</v>
          </cell>
          <cell r="C634" t="str">
            <v>06201</v>
          </cell>
          <cell r="D634" t="str">
            <v>0ELECT</v>
          </cell>
          <cell r="E634" t="str">
            <v>312000</v>
          </cell>
          <cell r="F634" t="str">
            <v>0676</v>
          </cell>
          <cell r="G634" t="str">
            <v>12450</v>
          </cell>
          <cell r="H634" t="str">
            <v>A</v>
          </cell>
          <cell r="I634" t="str">
            <v>00000041</v>
          </cell>
          <cell r="J634">
            <v>66</v>
          </cell>
          <cell r="K634">
            <v>312</v>
          </cell>
          <cell r="L634">
            <v>6201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 t="str">
            <v>0676</v>
          </cell>
          <cell r="R634" t="str">
            <v>12450</v>
          </cell>
          <cell r="S634" t="str">
            <v>200212</v>
          </cell>
          <cell r="T634" t="str">
            <v>SA01</v>
          </cell>
          <cell r="U634">
            <v>-3150.78</v>
          </cell>
          <cell r="V634" t="str">
            <v>LDB</v>
          </cell>
          <cell r="W634">
            <v>0</v>
          </cell>
          <cell r="Y634">
            <v>0</v>
          </cell>
          <cell r="Z634">
            <v>-2</v>
          </cell>
          <cell r="AA634" t="str">
            <v>MS#</v>
          </cell>
          <cell r="AB634" t="str">
            <v xml:space="preserve">   998014070</v>
          </cell>
          <cell r="AC634" t="str">
            <v>BCH</v>
          </cell>
          <cell r="AD634" t="str">
            <v>014392</v>
          </cell>
          <cell r="AE634" t="str">
            <v>TML</v>
          </cell>
          <cell r="AF634" t="str">
            <v>12006</v>
          </cell>
          <cell r="AG634" t="str">
            <v>SRL</v>
          </cell>
          <cell r="AH634" t="str">
            <v>0366</v>
          </cell>
          <cell r="AI634" t="str">
            <v>DLV</v>
          </cell>
          <cell r="AJ634" t="str">
            <v>000</v>
          </cell>
          <cell r="AK634" t="str">
            <v>REL</v>
          </cell>
          <cell r="AL634" t="str">
            <v>000</v>
          </cell>
          <cell r="AM634" t="str">
            <v>LN#</v>
          </cell>
          <cell r="AO634" t="str">
            <v>UOI</v>
          </cell>
          <cell r="AP634" t="str">
            <v>EA</v>
          </cell>
          <cell r="AU634" t="str">
            <v>0</v>
          </cell>
          <cell r="AW634" t="str">
            <v>000</v>
          </cell>
          <cell r="AX634" t="str">
            <v>00</v>
          </cell>
          <cell r="AY634" t="str">
            <v>0</v>
          </cell>
          <cell r="AZ634" t="str">
            <v>FPL Fibernet</v>
          </cell>
        </row>
        <row r="635">
          <cell r="A635" t="str">
            <v>107100</v>
          </cell>
          <cell r="B635" t="str">
            <v>0312</v>
          </cell>
          <cell r="C635" t="str">
            <v>06201</v>
          </cell>
          <cell r="D635" t="str">
            <v>0ELECT</v>
          </cell>
          <cell r="E635" t="str">
            <v>312000</v>
          </cell>
          <cell r="F635" t="str">
            <v>0676</v>
          </cell>
          <cell r="G635" t="str">
            <v>12450</v>
          </cell>
          <cell r="H635" t="str">
            <v>A</v>
          </cell>
          <cell r="I635" t="str">
            <v>00000041</v>
          </cell>
          <cell r="J635">
            <v>66</v>
          </cell>
          <cell r="K635">
            <v>312</v>
          </cell>
          <cell r="L635">
            <v>6201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 t="str">
            <v>0676</v>
          </cell>
          <cell r="R635" t="str">
            <v>12450</v>
          </cell>
          <cell r="S635" t="str">
            <v>200212</v>
          </cell>
          <cell r="T635" t="str">
            <v>SA01</v>
          </cell>
          <cell r="U635">
            <v>-5812.93</v>
          </cell>
          <cell r="V635" t="str">
            <v>LDB</v>
          </cell>
          <cell r="W635">
            <v>0</v>
          </cell>
          <cell r="Y635">
            <v>0</v>
          </cell>
          <cell r="Z635">
            <v>-2</v>
          </cell>
          <cell r="AA635" t="str">
            <v>MS#</v>
          </cell>
          <cell r="AB635" t="str">
            <v xml:space="preserve">   998014506</v>
          </cell>
          <cell r="AC635" t="str">
            <v>BCH</v>
          </cell>
          <cell r="AD635" t="str">
            <v>014390</v>
          </cell>
          <cell r="AE635" t="str">
            <v>TML</v>
          </cell>
          <cell r="AF635" t="str">
            <v>12006</v>
          </cell>
          <cell r="AG635" t="str">
            <v>SRL</v>
          </cell>
          <cell r="AH635" t="str">
            <v>0366</v>
          </cell>
          <cell r="AI635" t="str">
            <v>DLV</v>
          </cell>
          <cell r="AJ635" t="str">
            <v>000</v>
          </cell>
          <cell r="AK635" t="str">
            <v>REL</v>
          </cell>
          <cell r="AL635" t="str">
            <v>000</v>
          </cell>
          <cell r="AM635" t="str">
            <v>LN#</v>
          </cell>
          <cell r="AO635" t="str">
            <v>UOI</v>
          </cell>
          <cell r="AP635" t="str">
            <v>EA</v>
          </cell>
          <cell r="AU635" t="str">
            <v>0</v>
          </cell>
          <cell r="AW635" t="str">
            <v>000</v>
          </cell>
          <cell r="AX635" t="str">
            <v>00</v>
          </cell>
          <cell r="AY635" t="str">
            <v>0</v>
          </cell>
          <cell r="AZ635" t="str">
            <v>FPL Fibernet</v>
          </cell>
        </row>
        <row r="636">
          <cell r="A636" t="str">
            <v>107100</v>
          </cell>
          <cell r="B636" t="str">
            <v>0312</v>
          </cell>
          <cell r="C636" t="str">
            <v>06201</v>
          </cell>
          <cell r="D636" t="str">
            <v>0ELECT</v>
          </cell>
          <cell r="E636" t="str">
            <v>312000</v>
          </cell>
          <cell r="F636" t="str">
            <v>0676</v>
          </cell>
          <cell r="G636" t="str">
            <v>12450</v>
          </cell>
          <cell r="H636" t="str">
            <v>A</v>
          </cell>
          <cell r="I636" t="str">
            <v>00000041</v>
          </cell>
          <cell r="J636">
            <v>66</v>
          </cell>
          <cell r="K636">
            <v>312</v>
          </cell>
          <cell r="L636">
            <v>6201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0676</v>
          </cell>
          <cell r="R636" t="str">
            <v>12450</v>
          </cell>
          <cell r="S636" t="str">
            <v>200212</v>
          </cell>
          <cell r="T636" t="str">
            <v>SA01</v>
          </cell>
          <cell r="U636">
            <v>-8579.01</v>
          </cell>
          <cell r="V636" t="str">
            <v>LDB</v>
          </cell>
          <cell r="W636">
            <v>0</v>
          </cell>
          <cell r="Y636">
            <v>0</v>
          </cell>
          <cell r="Z636">
            <v>-3</v>
          </cell>
          <cell r="AA636" t="str">
            <v>MS#</v>
          </cell>
          <cell r="AB636" t="str">
            <v xml:space="preserve">   998014585</v>
          </cell>
          <cell r="AC636" t="str">
            <v>BCH</v>
          </cell>
          <cell r="AD636" t="str">
            <v>012639</v>
          </cell>
          <cell r="AE636" t="str">
            <v>TML</v>
          </cell>
          <cell r="AF636" t="str">
            <v>12027</v>
          </cell>
          <cell r="AG636" t="str">
            <v>SRL</v>
          </cell>
          <cell r="AH636" t="str">
            <v>0368</v>
          </cell>
          <cell r="AI636" t="str">
            <v>DLV</v>
          </cell>
          <cell r="AJ636" t="str">
            <v>000</v>
          </cell>
          <cell r="AK636" t="str">
            <v>REL</v>
          </cell>
          <cell r="AL636" t="str">
            <v>000</v>
          </cell>
          <cell r="AM636" t="str">
            <v>LN#</v>
          </cell>
          <cell r="AO636" t="str">
            <v>UOI</v>
          </cell>
          <cell r="AP636" t="str">
            <v>EA</v>
          </cell>
          <cell r="AU636" t="str">
            <v>0</v>
          </cell>
          <cell r="AW636" t="str">
            <v>000</v>
          </cell>
          <cell r="AX636" t="str">
            <v>00</v>
          </cell>
          <cell r="AY636" t="str">
            <v>0</v>
          </cell>
          <cell r="AZ636" t="str">
            <v>FPL Fibernet</v>
          </cell>
        </row>
        <row r="637">
          <cell r="A637" t="str">
            <v>107100</v>
          </cell>
          <cell r="B637" t="str">
            <v>0312</v>
          </cell>
          <cell r="C637" t="str">
            <v>06201</v>
          </cell>
          <cell r="D637" t="str">
            <v>0ELECT</v>
          </cell>
          <cell r="E637" t="str">
            <v>312000</v>
          </cell>
          <cell r="F637" t="str">
            <v>0676</v>
          </cell>
          <cell r="G637" t="str">
            <v>12450</v>
          </cell>
          <cell r="H637" t="str">
            <v>A</v>
          </cell>
          <cell r="I637" t="str">
            <v>00000041</v>
          </cell>
          <cell r="J637">
            <v>66</v>
          </cell>
          <cell r="K637">
            <v>312</v>
          </cell>
          <cell r="L637">
            <v>6201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 t="str">
            <v>0676</v>
          </cell>
          <cell r="R637" t="str">
            <v>12450</v>
          </cell>
          <cell r="S637" t="str">
            <v>200212</v>
          </cell>
          <cell r="T637" t="str">
            <v>SA01</v>
          </cell>
          <cell r="U637">
            <v>-8941.4</v>
          </cell>
          <cell r="V637" t="str">
            <v>LDB</v>
          </cell>
          <cell r="W637">
            <v>0</v>
          </cell>
          <cell r="Y637">
            <v>0</v>
          </cell>
          <cell r="Z637">
            <v>-4</v>
          </cell>
          <cell r="AA637" t="str">
            <v>MS#</v>
          </cell>
          <cell r="AB637" t="str">
            <v xml:space="preserve">   998014516</v>
          </cell>
          <cell r="AC637" t="str">
            <v>BCH</v>
          </cell>
          <cell r="AD637" t="str">
            <v>014387</v>
          </cell>
          <cell r="AE637" t="str">
            <v>TML</v>
          </cell>
          <cell r="AF637" t="str">
            <v>12006</v>
          </cell>
          <cell r="AG637" t="str">
            <v>SRL</v>
          </cell>
          <cell r="AH637" t="str">
            <v>0366</v>
          </cell>
          <cell r="AI637" t="str">
            <v>DLV</v>
          </cell>
          <cell r="AJ637" t="str">
            <v>000</v>
          </cell>
          <cell r="AK637" t="str">
            <v>REL</v>
          </cell>
          <cell r="AL637" t="str">
            <v>000</v>
          </cell>
          <cell r="AM637" t="str">
            <v>LN#</v>
          </cell>
          <cell r="AO637" t="str">
            <v>UOI</v>
          </cell>
          <cell r="AP637" t="str">
            <v>EA</v>
          </cell>
          <cell r="AU637" t="str">
            <v>0</v>
          </cell>
          <cell r="AW637" t="str">
            <v>000</v>
          </cell>
          <cell r="AX637" t="str">
            <v>00</v>
          </cell>
          <cell r="AY637" t="str">
            <v>0</v>
          </cell>
          <cell r="AZ637" t="str">
            <v>FPL Fibernet</v>
          </cell>
        </row>
        <row r="638">
          <cell r="A638" t="str">
            <v>107100</v>
          </cell>
          <cell r="B638" t="str">
            <v>0312</v>
          </cell>
          <cell r="C638" t="str">
            <v>06201</v>
          </cell>
          <cell r="D638" t="str">
            <v>0ELECT</v>
          </cell>
          <cell r="E638" t="str">
            <v>312000</v>
          </cell>
          <cell r="F638" t="str">
            <v>0676</v>
          </cell>
          <cell r="G638" t="str">
            <v>12450</v>
          </cell>
          <cell r="H638" t="str">
            <v>A</v>
          </cell>
          <cell r="I638" t="str">
            <v>00000041</v>
          </cell>
          <cell r="J638">
            <v>66</v>
          </cell>
          <cell r="K638">
            <v>312</v>
          </cell>
          <cell r="L638">
            <v>6201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0676</v>
          </cell>
          <cell r="R638" t="str">
            <v>12450</v>
          </cell>
          <cell r="S638" t="str">
            <v>200212</v>
          </cell>
          <cell r="T638" t="str">
            <v>SA01</v>
          </cell>
          <cell r="U638">
            <v>-13412.1</v>
          </cell>
          <cell r="V638" t="str">
            <v>LDB</v>
          </cell>
          <cell r="W638">
            <v>0</v>
          </cell>
          <cell r="Y638">
            <v>0</v>
          </cell>
          <cell r="Z638">
            <v>-6</v>
          </cell>
          <cell r="AA638" t="str">
            <v>MS#</v>
          </cell>
          <cell r="AB638" t="str">
            <v xml:space="preserve">   998014516</v>
          </cell>
          <cell r="AC638" t="str">
            <v>BCH</v>
          </cell>
          <cell r="AD638" t="str">
            <v>014388</v>
          </cell>
          <cell r="AE638" t="str">
            <v>TML</v>
          </cell>
          <cell r="AF638" t="str">
            <v>12006</v>
          </cell>
          <cell r="AG638" t="str">
            <v>SRL</v>
          </cell>
          <cell r="AH638" t="str">
            <v>0366</v>
          </cell>
          <cell r="AI638" t="str">
            <v>DLV</v>
          </cell>
          <cell r="AJ638" t="str">
            <v>000</v>
          </cell>
          <cell r="AK638" t="str">
            <v>REL</v>
          </cell>
          <cell r="AL638" t="str">
            <v>000</v>
          </cell>
          <cell r="AM638" t="str">
            <v>LN#</v>
          </cell>
          <cell r="AO638" t="str">
            <v>UOI</v>
          </cell>
          <cell r="AP638" t="str">
            <v>EA</v>
          </cell>
          <cell r="AU638" t="str">
            <v>0</v>
          </cell>
          <cell r="AW638" t="str">
            <v>000</v>
          </cell>
          <cell r="AX638" t="str">
            <v>00</v>
          </cell>
          <cell r="AY638" t="str">
            <v>0</v>
          </cell>
          <cell r="AZ638" t="str">
            <v>FPL Fibernet</v>
          </cell>
        </row>
        <row r="639">
          <cell r="A639" t="str">
            <v>107100</v>
          </cell>
          <cell r="B639" t="str">
            <v>0312</v>
          </cell>
          <cell r="C639" t="str">
            <v>06201</v>
          </cell>
          <cell r="D639" t="str">
            <v>0ELECT</v>
          </cell>
          <cell r="E639" t="str">
            <v>312000</v>
          </cell>
          <cell r="F639" t="str">
            <v>0676</v>
          </cell>
          <cell r="G639" t="str">
            <v>12450</v>
          </cell>
          <cell r="H639" t="str">
            <v>A</v>
          </cell>
          <cell r="I639" t="str">
            <v>00000041</v>
          </cell>
          <cell r="J639">
            <v>66</v>
          </cell>
          <cell r="K639">
            <v>312</v>
          </cell>
          <cell r="L639">
            <v>6201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 t="str">
            <v>0676</v>
          </cell>
          <cell r="R639" t="str">
            <v>12450</v>
          </cell>
          <cell r="S639" t="str">
            <v>200212</v>
          </cell>
          <cell r="T639" t="str">
            <v>SA01</v>
          </cell>
          <cell r="U639">
            <v>-15696</v>
          </cell>
          <cell r="V639" t="str">
            <v>LDB</v>
          </cell>
          <cell r="W639">
            <v>0</v>
          </cell>
          <cell r="Y639">
            <v>0</v>
          </cell>
          <cell r="Z639">
            <v>-4</v>
          </cell>
          <cell r="AA639" t="str">
            <v>MS#</v>
          </cell>
          <cell r="AB639" t="str">
            <v xml:space="preserve">   998014030</v>
          </cell>
          <cell r="AC639" t="str">
            <v>BCH</v>
          </cell>
          <cell r="AD639" t="str">
            <v>012639</v>
          </cell>
          <cell r="AE639" t="str">
            <v>TML</v>
          </cell>
          <cell r="AF639" t="str">
            <v>12027</v>
          </cell>
          <cell r="AG639" t="str">
            <v>SRL</v>
          </cell>
          <cell r="AH639" t="str">
            <v>0368</v>
          </cell>
          <cell r="AI639" t="str">
            <v>DLV</v>
          </cell>
          <cell r="AJ639" t="str">
            <v>000</v>
          </cell>
          <cell r="AK639" t="str">
            <v>REL</v>
          </cell>
          <cell r="AL639" t="str">
            <v>000</v>
          </cell>
          <cell r="AM639" t="str">
            <v>LN#</v>
          </cell>
          <cell r="AO639" t="str">
            <v>UOI</v>
          </cell>
          <cell r="AP639" t="str">
            <v>EA</v>
          </cell>
          <cell r="AU639" t="str">
            <v>0</v>
          </cell>
          <cell r="AW639" t="str">
            <v>000</v>
          </cell>
          <cell r="AX639" t="str">
            <v>00</v>
          </cell>
          <cell r="AY639" t="str">
            <v>0</v>
          </cell>
          <cell r="AZ639" t="str">
            <v>FPL Fibernet</v>
          </cell>
        </row>
        <row r="640">
          <cell r="A640" t="str">
            <v>107100</v>
          </cell>
          <cell r="B640" t="str">
            <v>0313</v>
          </cell>
          <cell r="C640" t="str">
            <v>06201</v>
          </cell>
          <cell r="D640" t="str">
            <v>0ELECT</v>
          </cell>
          <cell r="E640" t="str">
            <v>313000</v>
          </cell>
          <cell r="F640" t="str">
            <v>0676</v>
          </cell>
          <cell r="G640" t="str">
            <v>11450</v>
          </cell>
          <cell r="H640" t="str">
            <v>A</v>
          </cell>
          <cell r="I640" t="str">
            <v>00000041</v>
          </cell>
          <cell r="J640">
            <v>66</v>
          </cell>
          <cell r="K640">
            <v>313</v>
          </cell>
          <cell r="L640">
            <v>6201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 t="str">
            <v>0676</v>
          </cell>
          <cell r="R640" t="str">
            <v>11450</v>
          </cell>
          <cell r="S640" t="str">
            <v>200212</v>
          </cell>
          <cell r="T640" t="str">
            <v>SA01</v>
          </cell>
          <cell r="U640">
            <v>377.96</v>
          </cell>
          <cell r="V640" t="str">
            <v>LDB</v>
          </cell>
          <cell r="W640">
            <v>0</v>
          </cell>
          <cell r="Y640">
            <v>0</v>
          </cell>
          <cell r="Z640">
            <v>2</v>
          </cell>
          <cell r="AA640" t="str">
            <v>MS#</v>
          </cell>
          <cell r="AB640" t="str">
            <v xml:space="preserve">   998003509</v>
          </cell>
          <cell r="AC640" t="str">
            <v>BCH</v>
          </cell>
          <cell r="AD640" t="str">
            <v>012895</v>
          </cell>
          <cell r="AE640" t="str">
            <v>TML</v>
          </cell>
          <cell r="AF640" t="str">
            <v>12020</v>
          </cell>
          <cell r="AG640" t="str">
            <v>SRL</v>
          </cell>
          <cell r="AH640" t="str">
            <v>0366</v>
          </cell>
          <cell r="AI640" t="str">
            <v>DLV</v>
          </cell>
          <cell r="AJ640" t="str">
            <v>000</v>
          </cell>
          <cell r="AK640" t="str">
            <v>REL</v>
          </cell>
          <cell r="AL640" t="str">
            <v>000</v>
          </cell>
          <cell r="AM640" t="str">
            <v>LN#</v>
          </cell>
          <cell r="AO640" t="str">
            <v>UOI</v>
          </cell>
          <cell r="AP640" t="str">
            <v>EA</v>
          </cell>
          <cell r="AU640" t="str">
            <v>0</v>
          </cell>
          <cell r="AW640" t="str">
            <v>000</v>
          </cell>
          <cell r="AX640" t="str">
            <v>00</v>
          </cell>
          <cell r="AY640" t="str">
            <v>0</v>
          </cell>
          <cell r="AZ640" t="str">
            <v>FPL Fibernet</v>
          </cell>
        </row>
        <row r="641">
          <cell r="A641" t="str">
            <v>107100</v>
          </cell>
          <cell r="B641" t="str">
            <v>0313</v>
          </cell>
          <cell r="C641" t="str">
            <v>06201</v>
          </cell>
          <cell r="D641" t="str">
            <v>0ELECT</v>
          </cell>
          <cell r="E641" t="str">
            <v>313000</v>
          </cell>
          <cell r="F641" t="str">
            <v>0676</v>
          </cell>
          <cell r="G641" t="str">
            <v>11450</v>
          </cell>
          <cell r="H641" t="str">
            <v>A</v>
          </cell>
          <cell r="I641" t="str">
            <v>00000041</v>
          </cell>
          <cell r="J641">
            <v>66</v>
          </cell>
          <cell r="K641">
            <v>313</v>
          </cell>
          <cell r="L641">
            <v>6201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 t="str">
            <v>0676</v>
          </cell>
          <cell r="R641" t="str">
            <v>11450</v>
          </cell>
          <cell r="S641" t="str">
            <v>200212</v>
          </cell>
          <cell r="T641" t="str">
            <v>SA01</v>
          </cell>
          <cell r="U641">
            <v>1511.84</v>
          </cell>
          <cell r="V641" t="str">
            <v>LDB</v>
          </cell>
          <cell r="W641">
            <v>0</v>
          </cell>
          <cell r="Y641">
            <v>0</v>
          </cell>
          <cell r="Z641">
            <v>8</v>
          </cell>
          <cell r="AA641" t="str">
            <v>MS#</v>
          </cell>
          <cell r="AB641" t="str">
            <v xml:space="preserve">   998003509</v>
          </cell>
          <cell r="AC641" t="str">
            <v>BCH</v>
          </cell>
          <cell r="AD641" t="str">
            <v>015506</v>
          </cell>
          <cell r="AE641" t="str">
            <v>TML</v>
          </cell>
          <cell r="AF641" t="str">
            <v>12019</v>
          </cell>
          <cell r="AG641" t="str">
            <v>SRL</v>
          </cell>
          <cell r="AH641" t="str">
            <v>0366</v>
          </cell>
          <cell r="AI641" t="str">
            <v>DLV</v>
          </cell>
          <cell r="AJ641" t="str">
            <v>000</v>
          </cell>
          <cell r="AK641" t="str">
            <v>REL</v>
          </cell>
          <cell r="AL641" t="str">
            <v>000</v>
          </cell>
          <cell r="AM641" t="str">
            <v>LN#</v>
          </cell>
          <cell r="AO641" t="str">
            <v>UOI</v>
          </cell>
          <cell r="AP641" t="str">
            <v>EA</v>
          </cell>
          <cell r="AU641" t="str">
            <v>0</v>
          </cell>
          <cell r="AW641" t="str">
            <v>000</v>
          </cell>
          <cell r="AX641" t="str">
            <v>00</v>
          </cell>
          <cell r="AY641" t="str">
            <v>0</v>
          </cell>
          <cell r="AZ641" t="str">
            <v>FPL Fibernet</v>
          </cell>
        </row>
        <row r="642">
          <cell r="A642" t="str">
            <v>107100</v>
          </cell>
          <cell r="B642" t="str">
            <v>0313</v>
          </cell>
          <cell r="C642" t="str">
            <v>06201</v>
          </cell>
          <cell r="D642" t="str">
            <v>0ELECT</v>
          </cell>
          <cell r="E642" t="str">
            <v>313000</v>
          </cell>
          <cell r="F642" t="str">
            <v>0676</v>
          </cell>
          <cell r="G642" t="str">
            <v>11450</v>
          </cell>
          <cell r="H642" t="str">
            <v>A</v>
          </cell>
          <cell r="I642" t="str">
            <v>00000041</v>
          </cell>
          <cell r="J642">
            <v>66</v>
          </cell>
          <cell r="K642">
            <v>313</v>
          </cell>
          <cell r="L642">
            <v>6201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 t="str">
            <v>0676</v>
          </cell>
          <cell r="R642" t="str">
            <v>11450</v>
          </cell>
          <cell r="S642" t="str">
            <v>200212</v>
          </cell>
          <cell r="T642" t="str">
            <v>SA01</v>
          </cell>
          <cell r="U642">
            <v>9716.6299999999992</v>
          </cell>
          <cell r="V642" t="str">
            <v>LDB</v>
          </cell>
          <cell r="W642">
            <v>0</v>
          </cell>
          <cell r="Y642">
            <v>0</v>
          </cell>
          <cell r="Z642">
            <v>4</v>
          </cell>
          <cell r="AA642" t="str">
            <v>MS#</v>
          </cell>
          <cell r="AB642" t="str">
            <v xml:space="preserve">   998014506</v>
          </cell>
          <cell r="AC642" t="str">
            <v>BCH</v>
          </cell>
          <cell r="AD642" t="str">
            <v>012894</v>
          </cell>
          <cell r="AE642" t="str">
            <v>TML</v>
          </cell>
          <cell r="AF642" t="str">
            <v>12020</v>
          </cell>
          <cell r="AG642" t="str">
            <v>SRL</v>
          </cell>
          <cell r="AH642" t="str">
            <v>0366</v>
          </cell>
          <cell r="AI642" t="str">
            <v>DLV</v>
          </cell>
          <cell r="AJ642" t="str">
            <v>000</v>
          </cell>
          <cell r="AK642" t="str">
            <v>REL</v>
          </cell>
          <cell r="AL642" t="str">
            <v>000</v>
          </cell>
          <cell r="AM642" t="str">
            <v>LN#</v>
          </cell>
          <cell r="AO642" t="str">
            <v>UOI</v>
          </cell>
          <cell r="AP642" t="str">
            <v>EA</v>
          </cell>
          <cell r="AU642" t="str">
            <v>0</v>
          </cell>
          <cell r="AW642" t="str">
            <v>000</v>
          </cell>
          <cell r="AX642" t="str">
            <v>00</v>
          </cell>
          <cell r="AY642" t="str">
            <v>0</v>
          </cell>
          <cell r="AZ642" t="str">
            <v>FPL Fibernet</v>
          </cell>
        </row>
        <row r="643">
          <cell r="A643" t="str">
            <v>107100</v>
          </cell>
          <cell r="B643" t="str">
            <v>0313</v>
          </cell>
          <cell r="C643" t="str">
            <v>06201</v>
          </cell>
          <cell r="D643" t="str">
            <v>0ELECT</v>
          </cell>
          <cell r="E643" t="str">
            <v>313000</v>
          </cell>
          <cell r="F643" t="str">
            <v>0676</v>
          </cell>
          <cell r="G643" t="str">
            <v>11450</v>
          </cell>
          <cell r="H643" t="str">
            <v>A</v>
          </cell>
          <cell r="I643" t="str">
            <v>00000041</v>
          </cell>
          <cell r="J643">
            <v>66</v>
          </cell>
          <cell r="K643">
            <v>313</v>
          </cell>
          <cell r="L643">
            <v>6201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 t="str">
            <v>0676</v>
          </cell>
          <cell r="R643" t="str">
            <v>11450</v>
          </cell>
          <cell r="S643" t="str">
            <v>200212</v>
          </cell>
          <cell r="T643" t="str">
            <v>SA01</v>
          </cell>
          <cell r="U643">
            <v>38866.54</v>
          </cell>
          <cell r="V643" t="str">
            <v>LDB</v>
          </cell>
          <cell r="W643">
            <v>0</v>
          </cell>
          <cell r="Y643">
            <v>0</v>
          </cell>
          <cell r="Z643">
            <v>16</v>
          </cell>
          <cell r="AA643" t="str">
            <v>MS#</v>
          </cell>
          <cell r="AB643" t="str">
            <v xml:space="preserve">   998014506</v>
          </cell>
          <cell r="AC643" t="str">
            <v>BCH</v>
          </cell>
          <cell r="AD643" t="str">
            <v>015505</v>
          </cell>
          <cell r="AE643" t="str">
            <v>TML</v>
          </cell>
          <cell r="AF643" t="str">
            <v>12019</v>
          </cell>
          <cell r="AG643" t="str">
            <v>SRL</v>
          </cell>
          <cell r="AH643" t="str">
            <v>0366</v>
          </cell>
          <cell r="AI643" t="str">
            <v>DLV</v>
          </cell>
          <cell r="AJ643" t="str">
            <v>000</v>
          </cell>
          <cell r="AK643" t="str">
            <v>REL</v>
          </cell>
          <cell r="AL643" t="str">
            <v>000</v>
          </cell>
          <cell r="AM643" t="str">
            <v>LN#</v>
          </cell>
          <cell r="AO643" t="str">
            <v>UOI</v>
          </cell>
          <cell r="AP643" t="str">
            <v>EA</v>
          </cell>
          <cell r="AU643" t="str">
            <v>0</v>
          </cell>
          <cell r="AW643" t="str">
            <v>000</v>
          </cell>
          <cell r="AX643" t="str">
            <v>00</v>
          </cell>
          <cell r="AY643" t="str">
            <v>0</v>
          </cell>
          <cell r="AZ643" t="str">
            <v>FPL Fibernet</v>
          </cell>
        </row>
        <row r="644">
          <cell r="A644" t="str">
            <v>107100</v>
          </cell>
          <cell r="B644" t="str">
            <v>0313</v>
          </cell>
          <cell r="C644" t="str">
            <v>06201</v>
          </cell>
          <cell r="D644" t="str">
            <v>0ELECT</v>
          </cell>
          <cell r="E644" t="str">
            <v>313000</v>
          </cell>
          <cell r="F644" t="str">
            <v>0676</v>
          </cell>
          <cell r="G644" t="str">
            <v>12450</v>
          </cell>
          <cell r="H644" t="str">
            <v>A</v>
          </cell>
          <cell r="I644" t="str">
            <v>00000041</v>
          </cell>
          <cell r="J644">
            <v>66</v>
          </cell>
          <cell r="K644">
            <v>313</v>
          </cell>
          <cell r="L644">
            <v>6201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 t="str">
            <v>0676</v>
          </cell>
          <cell r="R644" t="str">
            <v>12450</v>
          </cell>
          <cell r="S644" t="str">
            <v>200212</v>
          </cell>
          <cell r="T644" t="str">
            <v>SA01</v>
          </cell>
          <cell r="U644">
            <v>-377.96</v>
          </cell>
          <cell r="V644" t="str">
            <v>LDB</v>
          </cell>
          <cell r="W644">
            <v>0</v>
          </cell>
          <cell r="Y644">
            <v>0</v>
          </cell>
          <cell r="Z644">
            <v>-2</v>
          </cell>
          <cell r="AA644" t="str">
            <v>MS#</v>
          </cell>
          <cell r="AB644" t="str">
            <v xml:space="preserve">   998003509</v>
          </cell>
          <cell r="AC644" t="str">
            <v>BCH</v>
          </cell>
          <cell r="AD644" t="str">
            <v>015511</v>
          </cell>
          <cell r="AE644" t="str">
            <v>TML</v>
          </cell>
          <cell r="AF644" t="str">
            <v>12019</v>
          </cell>
          <cell r="AG644" t="str">
            <v>SRL</v>
          </cell>
          <cell r="AH644" t="str">
            <v>0366</v>
          </cell>
          <cell r="AI644" t="str">
            <v>DLV</v>
          </cell>
          <cell r="AJ644" t="str">
            <v>000</v>
          </cell>
          <cell r="AK644" t="str">
            <v>REL</v>
          </cell>
          <cell r="AL644" t="str">
            <v>000</v>
          </cell>
          <cell r="AM644" t="str">
            <v>LN#</v>
          </cell>
          <cell r="AO644" t="str">
            <v>UOI</v>
          </cell>
          <cell r="AP644" t="str">
            <v>EA</v>
          </cell>
          <cell r="AU644" t="str">
            <v>0</v>
          </cell>
          <cell r="AW644" t="str">
            <v>000</v>
          </cell>
          <cell r="AX644" t="str">
            <v>00</v>
          </cell>
          <cell r="AY644" t="str">
            <v>0</v>
          </cell>
          <cell r="AZ644" t="str">
            <v>FPL Fibernet</v>
          </cell>
        </row>
        <row r="645">
          <cell r="A645" t="str">
            <v>107100</v>
          </cell>
          <cell r="B645" t="str">
            <v>0313</v>
          </cell>
          <cell r="C645" t="str">
            <v>06201</v>
          </cell>
          <cell r="D645" t="str">
            <v>0ELECT</v>
          </cell>
          <cell r="E645" t="str">
            <v>313000</v>
          </cell>
          <cell r="F645" t="str">
            <v>0676</v>
          </cell>
          <cell r="G645" t="str">
            <v>12450</v>
          </cell>
          <cell r="H645" t="str">
            <v>A</v>
          </cell>
          <cell r="I645" t="str">
            <v>00000041</v>
          </cell>
          <cell r="J645">
            <v>66</v>
          </cell>
          <cell r="K645">
            <v>313</v>
          </cell>
          <cell r="L645">
            <v>6201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 t="str">
            <v>0676</v>
          </cell>
          <cell r="R645" t="str">
            <v>12450</v>
          </cell>
          <cell r="S645" t="str">
            <v>200212</v>
          </cell>
          <cell r="T645" t="str">
            <v>SA01</v>
          </cell>
          <cell r="U645">
            <v>-9716.6299999999992</v>
          </cell>
          <cell r="V645" t="str">
            <v>LDB</v>
          </cell>
          <cell r="W645">
            <v>0</v>
          </cell>
          <cell r="Y645">
            <v>0</v>
          </cell>
          <cell r="Z645">
            <v>-4</v>
          </cell>
          <cell r="AA645" t="str">
            <v>MS#</v>
          </cell>
          <cell r="AB645" t="str">
            <v xml:space="preserve">   998014506</v>
          </cell>
          <cell r="AC645" t="str">
            <v>BCH</v>
          </cell>
          <cell r="AD645" t="str">
            <v>015512</v>
          </cell>
          <cell r="AE645" t="str">
            <v>TML</v>
          </cell>
          <cell r="AF645" t="str">
            <v>12019</v>
          </cell>
          <cell r="AG645" t="str">
            <v>SRL</v>
          </cell>
          <cell r="AH645" t="str">
            <v>0366</v>
          </cell>
          <cell r="AI645" t="str">
            <v>DLV</v>
          </cell>
          <cell r="AJ645" t="str">
            <v>000</v>
          </cell>
          <cell r="AK645" t="str">
            <v>REL</v>
          </cell>
          <cell r="AL645" t="str">
            <v>000</v>
          </cell>
          <cell r="AM645" t="str">
            <v>LN#</v>
          </cell>
          <cell r="AO645" t="str">
            <v>UOI</v>
          </cell>
          <cell r="AP645" t="str">
            <v>EA</v>
          </cell>
          <cell r="AU645" t="str">
            <v>0</v>
          </cell>
          <cell r="AW645" t="str">
            <v>000</v>
          </cell>
          <cell r="AX645" t="str">
            <v>00</v>
          </cell>
          <cell r="AY645" t="str">
            <v>0</v>
          </cell>
          <cell r="AZ645" t="str">
            <v>FPL Fibernet</v>
          </cell>
        </row>
        <row r="646">
          <cell r="A646" t="str">
            <v>107100</v>
          </cell>
          <cell r="B646" t="str">
            <v>0314</v>
          </cell>
          <cell r="C646" t="str">
            <v>06201</v>
          </cell>
          <cell r="D646" t="str">
            <v>0ELECT</v>
          </cell>
          <cell r="E646" t="str">
            <v>314000</v>
          </cell>
          <cell r="F646" t="str">
            <v>0675</v>
          </cell>
          <cell r="G646" t="str">
            <v>52450</v>
          </cell>
          <cell r="H646" t="str">
            <v>A</v>
          </cell>
          <cell r="I646" t="str">
            <v>00000041</v>
          </cell>
          <cell r="J646">
            <v>66</v>
          </cell>
          <cell r="K646">
            <v>314</v>
          </cell>
          <cell r="L646">
            <v>6201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 t="str">
            <v>0675</v>
          </cell>
          <cell r="R646" t="str">
            <v>52450</v>
          </cell>
          <cell r="S646" t="str">
            <v>200212</v>
          </cell>
          <cell r="T646" t="str">
            <v>SA01</v>
          </cell>
          <cell r="U646">
            <v>115.38</v>
          </cell>
          <cell r="W646">
            <v>0</v>
          </cell>
          <cell r="Y646">
            <v>0</v>
          </cell>
          <cell r="Z646">
            <v>0</v>
          </cell>
          <cell r="AA646" t="str">
            <v>BCH</v>
          </cell>
          <cell r="AB646" t="str">
            <v>450002361</v>
          </cell>
          <cell r="AC646" t="str">
            <v>PO#</v>
          </cell>
          <cell r="AE646" t="str">
            <v>S/R</v>
          </cell>
          <cell r="AI646" t="str">
            <v>PYN</v>
          </cell>
          <cell r="AJ646" t="str">
            <v>FEDERAL EXPRESS CORP</v>
          </cell>
          <cell r="AK646" t="str">
            <v>VND</v>
          </cell>
          <cell r="AL646" t="str">
            <v>710427007</v>
          </cell>
          <cell r="AM646" t="str">
            <v>FAC</v>
          </cell>
          <cell r="AN646" t="str">
            <v>000</v>
          </cell>
          <cell r="AQ646" t="str">
            <v>NVD</v>
          </cell>
          <cell r="AR646" t="str">
            <v>2002-11-</v>
          </cell>
          <cell r="AU646" t="str">
            <v>4-471-17820         FEDERAL EXPRESS CORP1900003491</v>
          </cell>
          <cell r="AV646" t="str">
            <v>WF-BATCH</v>
          </cell>
          <cell r="AW646" t="str">
            <v>000</v>
          </cell>
          <cell r="AX646" t="str">
            <v>00</v>
          </cell>
          <cell r="AY646" t="str">
            <v>0</v>
          </cell>
          <cell r="AZ646" t="str">
            <v>FPL Fibernet</v>
          </cell>
        </row>
        <row r="647">
          <cell r="A647" t="str">
            <v>107100</v>
          </cell>
          <cell r="B647" t="str">
            <v>0314</v>
          </cell>
          <cell r="C647" t="str">
            <v>06201</v>
          </cell>
          <cell r="D647" t="str">
            <v>0ELECT</v>
          </cell>
          <cell r="E647" t="str">
            <v>314000</v>
          </cell>
          <cell r="F647" t="str">
            <v>0676</v>
          </cell>
          <cell r="G647" t="str">
            <v>11450</v>
          </cell>
          <cell r="H647" t="str">
            <v>A</v>
          </cell>
          <cell r="I647" t="str">
            <v>00000041</v>
          </cell>
          <cell r="J647">
            <v>66</v>
          </cell>
          <cell r="K647">
            <v>314</v>
          </cell>
          <cell r="L647">
            <v>6201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 t="str">
            <v>0676</v>
          </cell>
          <cell r="R647" t="str">
            <v>11450</v>
          </cell>
          <cell r="S647" t="str">
            <v>200212</v>
          </cell>
          <cell r="T647" t="str">
            <v>SA01</v>
          </cell>
          <cell r="U647">
            <v>399.82</v>
          </cell>
          <cell r="V647" t="str">
            <v>LDB</v>
          </cell>
          <cell r="W647">
            <v>0</v>
          </cell>
          <cell r="Y647">
            <v>0</v>
          </cell>
          <cell r="Z647">
            <v>1</v>
          </cell>
          <cell r="AA647" t="str">
            <v>MS#</v>
          </cell>
          <cell r="AB647" t="str">
            <v xml:space="preserve">   998003502</v>
          </cell>
          <cell r="AC647" t="str">
            <v>BCH</v>
          </cell>
          <cell r="AD647" t="str">
            <v>021133</v>
          </cell>
          <cell r="AE647" t="str">
            <v>TML</v>
          </cell>
          <cell r="AF647" t="str">
            <v>12004</v>
          </cell>
          <cell r="AG647" t="str">
            <v>SRL</v>
          </cell>
          <cell r="AH647" t="str">
            <v>0366</v>
          </cell>
          <cell r="AI647" t="str">
            <v>DLV</v>
          </cell>
          <cell r="AJ647" t="str">
            <v>000</v>
          </cell>
          <cell r="AK647" t="str">
            <v>REL</v>
          </cell>
          <cell r="AL647" t="str">
            <v>000</v>
          </cell>
          <cell r="AM647" t="str">
            <v>LN#</v>
          </cell>
          <cell r="AO647" t="str">
            <v>UOI</v>
          </cell>
          <cell r="AP647" t="str">
            <v>EA</v>
          </cell>
          <cell r="AU647" t="str">
            <v>0</v>
          </cell>
          <cell r="AW647" t="str">
            <v>000</v>
          </cell>
          <cell r="AX647" t="str">
            <v>00</v>
          </cell>
          <cell r="AY647" t="str">
            <v>0</v>
          </cell>
          <cell r="AZ647" t="str">
            <v>FPL Fibernet</v>
          </cell>
        </row>
        <row r="648">
          <cell r="A648" t="str">
            <v>107100</v>
          </cell>
          <cell r="B648" t="str">
            <v>0314</v>
          </cell>
          <cell r="C648" t="str">
            <v>06201</v>
          </cell>
          <cell r="D648" t="str">
            <v>0ELECT</v>
          </cell>
          <cell r="E648" t="str">
            <v>314000</v>
          </cell>
          <cell r="F648" t="str">
            <v>0676</v>
          </cell>
          <cell r="G648" t="str">
            <v>11450</v>
          </cell>
          <cell r="H648" t="str">
            <v>A</v>
          </cell>
          <cell r="I648" t="str">
            <v>00000041</v>
          </cell>
          <cell r="J648">
            <v>66</v>
          </cell>
          <cell r="K648">
            <v>314</v>
          </cell>
          <cell r="L648">
            <v>6201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0676</v>
          </cell>
          <cell r="R648" t="str">
            <v>11450</v>
          </cell>
          <cell r="S648" t="str">
            <v>200212</v>
          </cell>
          <cell r="T648" t="str">
            <v>SA01</v>
          </cell>
          <cell r="U648">
            <v>399.82</v>
          </cell>
          <cell r="V648" t="str">
            <v>LDB</v>
          </cell>
          <cell r="W648">
            <v>0</v>
          </cell>
          <cell r="Y648">
            <v>0</v>
          </cell>
          <cell r="Z648">
            <v>1</v>
          </cell>
          <cell r="AA648" t="str">
            <v>MS#</v>
          </cell>
          <cell r="AB648" t="str">
            <v xml:space="preserve">   998003502</v>
          </cell>
          <cell r="AC648" t="str">
            <v>BCH</v>
          </cell>
          <cell r="AD648" t="str">
            <v>021137</v>
          </cell>
          <cell r="AE648" t="str">
            <v>TML</v>
          </cell>
          <cell r="AF648" t="str">
            <v>12004</v>
          </cell>
          <cell r="AG648" t="str">
            <v>SRL</v>
          </cell>
          <cell r="AH648" t="str">
            <v>0366</v>
          </cell>
          <cell r="AI648" t="str">
            <v>DLV</v>
          </cell>
          <cell r="AJ648" t="str">
            <v>000</v>
          </cell>
          <cell r="AK648" t="str">
            <v>REL</v>
          </cell>
          <cell r="AL648" t="str">
            <v>000</v>
          </cell>
          <cell r="AM648" t="str">
            <v>LN#</v>
          </cell>
          <cell r="AO648" t="str">
            <v>UOI</v>
          </cell>
          <cell r="AP648" t="str">
            <v>EA</v>
          </cell>
          <cell r="AU648" t="str">
            <v>0</v>
          </cell>
          <cell r="AW648" t="str">
            <v>000</v>
          </cell>
          <cell r="AX648" t="str">
            <v>00</v>
          </cell>
          <cell r="AY648" t="str">
            <v>0</v>
          </cell>
          <cell r="AZ648" t="str">
            <v>FPL Fibernet</v>
          </cell>
        </row>
        <row r="649">
          <cell r="A649" t="str">
            <v>107100</v>
          </cell>
          <cell r="B649" t="str">
            <v>0314</v>
          </cell>
          <cell r="C649" t="str">
            <v>06201</v>
          </cell>
          <cell r="D649" t="str">
            <v>0ELECT</v>
          </cell>
          <cell r="E649" t="str">
            <v>314000</v>
          </cell>
          <cell r="F649" t="str">
            <v>0676</v>
          </cell>
          <cell r="G649" t="str">
            <v>11450</v>
          </cell>
          <cell r="H649" t="str">
            <v>A</v>
          </cell>
          <cell r="I649" t="str">
            <v>00000041</v>
          </cell>
          <cell r="J649">
            <v>66</v>
          </cell>
          <cell r="K649">
            <v>314</v>
          </cell>
          <cell r="L649">
            <v>6201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 t="str">
            <v>0676</v>
          </cell>
          <cell r="R649" t="str">
            <v>11450</v>
          </cell>
          <cell r="S649" t="str">
            <v>200212</v>
          </cell>
          <cell r="T649" t="str">
            <v>SA01</v>
          </cell>
          <cell r="U649">
            <v>1113.2</v>
          </cell>
          <cell r="V649" t="str">
            <v>LDB</v>
          </cell>
          <cell r="W649">
            <v>0</v>
          </cell>
          <cell r="Y649">
            <v>0</v>
          </cell>
          <cell r="Z649">
            <v>4</v>
          </cell>
          <cell r="AA649" t="str">
            <v>MS#</v>
          </cell>
          <cell r="AB649" t="str">
            <v xml:space="preserve">   998014595</v>
          </cell>
          <cell r="AC649" t="str">
            <v>BCH</v>
          </cell>
          <cell r="AD649" t="str">
            <v>015387</v>
          </cell>
          <cell r="AE649" t="str">
            <v>TML</v>
          </cell>
          <cell r="AF649" t="str">
            <v>12012</v>
          </cell>
          <cell r="AG649" t="str">
            <v>SRL</v>
          </cell>
          <cell r="AH649" t="str">
            <v>0335</v>
          </cell>
          <cell r="AI649" t="str">
            <v>DLV</v>
          </cell>
          <cell r="AJ649" t="str">
            <v>000</v>
          </cell>
          <cell r="AK649" t="str">
            <v>REL</v>
          </cell>
          <cell r="AL649" t="str">
            <v>000</v>
          </cell>
          <cell r="AM649" t="str">
            <v>LN#</v>
          </cell>
          <cell r="AO649" t="str">
            <v>UOI</v>
          </cell>
          <cell r="AP649" t="str">
            <v>EA</v>
          </cell>
          <cell r="AU649" t="str">
            <v>0</v>
          </cell>
          <cell r="AW649" t="str">
            <v>000</v>
          </cell>
          <cell r="AX649" t="str">
            <v>00</v>
          </cell>
          <cell r="AY649" t="str">
            <v>0</v>
          </cell>
          <cell r="AZ649" t="str">
            <v>FPL Fibernet</v>
          </cell>
        </row>
        <row r="650">
          <cell r="A650" t="str">
            <v>107100</v>
          </cell>
          <cell r="B650" t="str">
            <v>0314</v>
          </cell>
          <cell r="C650" t="str">
            <v>06201</v>
          </cell>
          <cell r="D650" t="str">
            <v>0ELECT</v>
          </cell>
          <cell r="E650" t="str">
            <v>314000</v>
          </cell>
          <cell r="F650" t="str">
            <v>0676</v>
          </cell>
          <cell r="G650" t="str">
            <v>11450</v>
          </cell>
          <cell r="H650" t="str">
            <v>A</v>
          </cell>
          <cell r="I650" t="str">
            <v>00000041</v>
          </cell>
          <cell r="J650">
            <v>66</v>
          </cell>
          <cell r="K650">
            <v>314</v>
          </cell>
          <cell r="L650">
            <v>6201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 t="str">
            <v>0676</v>
          </cell>
          <cell r="R650" t="str">
            <v>11450</v>
          </cell>
          <cell r="S650" t="str">
            <v>200212</v>
          </cell>
          <cell r="T650" t="str">
            <v>SA01</v>
          </cell>
          <cell r="U650">
            <v>2267.7600000000002</v>
          </cell>
          <cell r="V650" t="str">
            <v>LDB</v>
          </cell>
          <cell r="W650">
            <v>0</v>
          </cell>
          <cell r="Y650">
            <v>0</v>
          </cell>
          <cell r="Z650">
            <v>12</v>
          </cell>
          <cell r="AA650" t="str">
            <v>MS#</v>
          </cell>
          <cell r="AB650" t="str">
            <v xml:space="preserve">   998003509</v>
          </cell>
          <cell r="AC650" t="str">
            <v>BCH</v>
          </cell>
          <cell r="AD650" t="str">
            <v>021134</v>
          </cell>
          <cell r="AE650" t="str">
            <v>TML</v>
          </cell>
          <cell r="AF650" t="str">
            <v>12004</v>
          </cell>
          <cell r="AG650" t="str">
            <v>SRL</v>
          </cell>
          <cell r="AH650" t="str">
            <v>0366</v>
          </cell>
          <cell r="AI650" t="str">
            <v>DLV</v>
          </cell>
          <cell r="AJ650" t="str">
            <v>000</v>
          </cell>
          <cell r="AK650" t="str">
            <v>REL</v>
          </cell>
          <cell r="AL650" t="str">
            <v>000</v>
          </cell>
          <cell r="AM650" t="str">
            <v>LN#</v>
          </cell>
          <cell r="AO650" t="str">
            <v>UOI</v>
          </cell>
          <cell r="AP650" t="str">
            <v>EA</v>
          </cell>
          <cell r="AU650" t="str">
            <v>0</v>
          </cell>
          <cell r="AW650" t="str">
            <v>000</v>
          </cell>
          <cell r="AX650" t="str">
            <v>00</v>
          </cell>
          <cell r="AY650" t="str">
            <v>0</v>
          </cell>
          <cell r="AZ650" t="str">
            <v>FPL Fibernet</v>
          </cell>
        </row>
        <row r="651">
          <cell r="A651" t="str">
            <v>107100</v>
          </cell>
          <cell r="B651" t="str">
            <v>0314</v>
          </cell>
          <cell r="C651" t="str">
            <v>06201</v>
          </cell>
          <cell r="D651" t="str">
            <v>0ELECT</v>
          </cell>
          <cell r="E651" t="str">
            <v>314000</v>
          </cell>
          <cell r="F651" t="str">
            <v>0676</v>
          </cell>
          <cell r="G651" t="str">
            <v>11450</v>
          </cell>
          <cell r="H651" t="str">
            <v>A</v>
          </cell>
          <cell r="I651" t="str">
            <v>00000041</v>
          </cell>
          <cell r="J651">
            <v>66</v>
          </cell>
          <cell r="K651">
            <v>314</v>
          </cell>
          <cell r="L651">
            <v>6201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 t="str">
            <v>0676</v>
          </cell>
          <cell r="R651" t="str">
            <v>11450</v>
          </cell>
          <cell r="S651" t="str">
            <v>200212</v>
          </cell>
          <cell r="T651" t="str">
            <v>SA01</v>
          </cell>
          <cell r="U651">
            <v>2267.7600000000002</v>
          </cell>
          <cell r="V651" t="str">
            <v>LDB</v>
          </cell>
          <cell r="W651">
            <v>0</v>
          </cell>
          <cell r="Y651">
            <v>0</v>
          </cell>
          <cell r="Z651">
            <v>12</v>
          </cell>
          <cell r="AA651" t="str">
            <v>MS#</v>
          </cell>
          <cell r="AB651" t="str">
            <v xml:space="preserve">   998003509</v>
          </cell>
          <cell r="AC651" t="str">
            <v>BCH</v>
          </cell>
          <cell r="AD651" t="str">
            <v>021136</v>
          </cell>
          <cell r="AE651" t="str">
            <v>TML</v>
          </cell>
          <cell r="AF651" t="str">
            <v>12004</v>
          </cell>
          <cell r="AG651" t="str">
            <v>SRL</v>
          </cell>
          <cell r="AH651" t="str">
            <v>0366</v>
          </cell>
          <cell r="AI651" t="str">
            <v>DLV</v>
          </cell>
          <cell r="AJ651" t="str">
            <v>000</v>
          </cell>
          <cell r="AK651" t="str">
            <v>REL</v>
          </cell>
          <cell r="AL651" t="str">
            <v>000</v>
          </cell>
          <cell r="AM651" t="str">
            <v>LN#</v>
          </cell>
          <cell r="AO651" t="str">
            <v>UOI</v>
          </cell>
          <cell r="AP651" t="str">
            <v>EA</v>
          </cell>
          <cell r="AU651" t="str">
            <v>0</v>
          </cell>
          <cell r="AW651" t="str">
            <v>000</v>
          </cell>
          <cell r="AX651" t="str">
            <v>00</v>
          </cell>
          <cell r="AY651" t="str">
            <v>0</v>
          </cell>
          <cell r="AZ651" t="str">
            <v>FPL Fibernet</v>
          </cell>
        </row>
        <row r="652">
          <cell r="A652" t="str">
            <v>107100</v>
          </cell>
          <cell r="B652" t="str">
            <v>0314</v>
          </cell>
          <cell r="C652" t="str">
            <v>06201</v>
          </cell>
          <cell r="D652" t="str">
            <v>0ELECT</v>
          </cell>
          <cell r="E652" t="str">
            <v>314000</v>
          </cell>
          <cell r="F652" t="str">
            <v>0676</v>
          </cell>
          <cell r="G652" t="str">
            <v>11450</v>
          </cell>
          <cell r="H652" t="str">
            <v>A</v>
          </cell>
          <cell r="I652" t="str">
            <v>00000041</v>
          </cell>
          <cell r="J652">
            <v>66</v>
          </cell>
          <cell r="K652">
            <v>314</v>
          </cell>
          <cell r="L652">
            <v>6201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0676</v>
          </cell>
          <cell r="R652" t="str">
            <v>11450</v>
          </cell>
          <cell r="S652" t="str">
            <v>200212</v>
          </cell>
          <cell r="T652" t="str">
            <v>SA01</v>
          </cell>
          <cell r="U652">
            <v>5719.34</v>
          </cell>
          <cell r="V652" t="str">
            <v>LDB</v>
          </cell>
          <cell r="W652">
            <v>0</v>
          </cell>
          <cell r="Y652">
            <v>0</v>
          </cell>
          <cell r="Z652">
            <v>2</v>
          </cell>
          <cell r="AA652" t="str">
            <v>MS#</v>
          </cell>
          <cell r="AB652" t="str">
            <v xml:space="preserve">   998014585</v>
          </cell>
          <cell r="AC652" t="str">
            <v>BCH</v>
          </cell>
          <cell r="AD652" t="str">
            <v>014937</v>
          </cell>
          <cell r="AE652" t="str">
            <v>TML</v>
          </cell>
          <cell r="AF652" t="str">
            <v>12011</v>
          </cell>
          <cell r="AG652" t="str">
            <v>SRL</v>
          </cell>
          <cell r="AH652" t="str">
            <v>0368</v>
          </cell>
          <cell r="AI652" t="str">
            <v>DLV</v>
          </cell>
          <cell r="AJ652" t="str">
            <v>000</v>
          </cell>
          <cell r="AK652" t="str">
            <v>REL</v>
          </cell>
          <cell r="AL652" t="str">
            <v>000</v>
          </cell>
          <cell r="AM652" t="str">
            <v>LN#</v>
          </cell>
          <cell r="AO652" t="str">
            <v>UOI</v>
          </cell>
          <cell r="AP652" t="str">
            <v>EA</v>
          </cell>
          <cell r="AU652" t="str">
            <v>0</v>
          </cell>
          <cell r="AW652" t="str">
            <v>000</v>
          </cell>
          <cell r="AX652" t="str">
            <v>00</v>
          </cell>
          <cell r="AY652" t="str">
            <v>0</v>
          </cell>
          <cell r="AZ652" t="str">
            <v>FPL Fibernet</v>
          </cell>
        </row>
        <row r="653">
          <cell r="A653" t="str">
            <v>107100</v>
          </cell>
          <cell r="B653" t="str">
            <v>0314</v>
          </cell>
          <cell r="C653" t="str">
            <v>06201</v>
          </cell>
          <cell r="D653" t="str">
            <v>0ELECT</v>
          </cell>
          <cell r="E653" t="str">
            <v>314000</v>
          </cell>
          <cell r="F653" t="str">
            <v>0676</v>
          </cell>
          <cell r="G653" t="str">
            <v>11450</v>
          </cell>
          <cell r="H653" t="str">
            <v>A</v>
          </cell>
          <cell r="I653" t="str">
            <v>00000041</v>
          </cell>
          <cell r="J653">
            <v>66</v>
          </cell>
          <cell r="K653">
            <v>314</v>
          </cell>
          <cell r="L653">
            <v>6201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 t="str">
            <v>0676</v>
          </cell>
          <cell r="R653" t="str">
            <v>11450</v>
          </cell>
          <cell r="S653" t="str">
            <v>200212</v>
          </cell>
          <cell r="T653" t="str">
            <v>SA01</v>
          </cell>
          <cell r="U653">
            <v>5812.93</v>
          </cell>
          <cell r="V653" t="str">
            <v>LDB</v>
          </cell>
          <cell r="W653">
            <v>0</v>
          </cell>
          <cell r="Y653">
            <v>0</v>
          </cell>
          <cell r="Z653">
            <v>2</v>
          </cell>
          <cell r="AA653" t="str">
            <v>MS#</v>
          </cell>
          <cell r="AB653" t="str">
            <v xml:space="preserve">   998014506</v>
          </cell>
          <cell r="AC653" t="str">
            <v>BCH</v>
          </cell>
          <cell r="AD653" t="str">
            <v>021135</v>
          </cell>
          <cell r="AE653" t="str">
            <v>TML</v>
          </cell>
          <cell r="AF653" t="str">
            <v>12004</v>
          </cell>
          <cell r="AG653" t="str">
            <v>SRL</v>
          </cell>
          <cell r="AH653" t="str">
            <v>0366</v>
          </cell>
          <cell r="AI653" t="str">
            <v>DLV</v>
          </cell>
          <cell r="AJ653" t="str">
            <v>000</v>
          </cell>
          <cell r="AK653" t="str">
            <v>REL</v>
          </cell>
          <cell r="AL653" t="str">
            <v>000</v>
          </cell>
          <cell r="AM653" t="str">
            <v>LN#</v>
          </cell>
          <cell r="AO653" t="str">
            <v>UOI</v>
          </cell>
          <cell r="AP653" t="str">
            <v>EA</v>
          </cell>
          <cell r="AU653" t="str">
            <v>0</v>
          </cell>
          <cell r="AW653" t="str">
            <v>000</v>
          </cell>
          <cell r="AX653" t="str">
            <v>00</v>
          </cell>
          <cell r="AY653" t="str">
            <v>0</v>
          </cell>
          <cell r="AZ653" t="str">
            <v>FPL Fibernet</v>
          </cell>
        </row>
        <row r="654">
          <cell r="A654" t="str">
            <v>107100</v>
          </cell>
          <cell r="B654" t="str">
            <v>0368</v>
          </cell>
          <cell r="C654" t="str">
            <v>06200</v>
          </cell>
          <cell r="D654" t="str">
            <v>0FIBER</v>
          </cell>
          <cell r="E654" t="str">
            <v>368000</v>
          </cell>
          <cell r="F654" t="str">
            <v>0676</v>
          </cell>
          <cell r="G654" t="str">
            <v>12450</v>
          </cell>
          <cell r="H654" t="str">
            <v>A</v>
          </cell>
          <cell r="I654" t="str">
            <v>00000041</v>
          </cell>
          <cell r="J654">
            <v>65</v>
          </cell>
          <cell r="K654">
            <v>368</v>
          </cell>
          <cell r="L654">
            <v>6202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 t="str">
            <v>0676</v>
          </cell>
          <cell r="R654" t="str">
            <v>12450</v>
          </cell>
          <cell r="S654" t="str">
            <v>200212</v>
          </cell>
          <cell r="T654" t="str">
            <v>SA01</v>
          </cell>
          <cell r="U654">
            <v>0.01</v>
          </cell>
          <cell r="V654" t="str">
            <v>LDB</v>
          </cell>
          <cell r="W654">
            <v>0</v>
          </cell>
          <cell r="Y654">
            <v>0</v>
          </cell>
          <cell r="Z654">
            <v>1</v>
          </cell>
          <cell r="AA654" t="str">
            <v>MS#</v>
          </cell>
          <cell r="AB654" t="str">
            <v xml:space="preserve">   998010055</v>
          </cell>
          <cell r="AC654" t="str">
            <v>BCH</v>
          </cell>
          <cell r="AD654" t="str">
            <v>012884</v>
          </cell>
          <cell r="AE654" t="str">
            <v>TML</v>
          </cell>
          <cell r="AF654" t="str">
            <v>12020</v>
          </cell>
          <cell r="AG654" t="str">
            <v>SRL</v>
          </cell>
          <cell r="AH654" t="str">
            <v>0350</v>
          </cell>
          <cell r="AI654" t="str">
            <v>DLV</v>
          </cell>
          <cell r="AJ654" t="str">
            <v>000</v>
          </cell>
          <cell r="AK654" t="str">
            <v>REL</v>
          </cell>
          <cell r="AL654" t="str">
            <v>000</v>
          </cell>
          <cell r="AM654" t="str">
            <v>LN#</v>
          </cell>
          <cell r="AO654" t="str">
            <v>UOI</v>
          </cell>
          <cell r="AP654" t="str">
            <v>EA</v>
          </cell>
          <cell r="AU654" t="str">
            <v>0</v>
          </cell>
          <cell r="AW654" t="str">
            <v>000</v>
          </cell>
          <cell r="AX654" t="str">
            <v>00</v>
          </cell>
          <cell r="AY654" t="str">
            <v>0</v>
          </cell>
          <cell r="AZ654" t="str">
            <v>FPL Fibernet</v>
          </cell>
        </row>
        <row r="655">
          <cell r="A655" t="str">
            <v>107100</v>
          </cell>
          <cell r="B655" t="str">
            <v>0368</v>
          </cell>
          <cell r="C655" t="str">
            <v>06200</v>
          </cell>
          <cell r="D655" t="str">
            <v>0FIBER</v>
          </cell>
          <cell r="E655" t="str">
            <v>368000</v>
          </cell>
          <cell r="F655" t="str">
            <v>0676</v>
          </cell>
          <cell r="G655" t="str">
            <v>12450</v>
          </cell>
          <cell r="H655" t="str">
            <v>A</v>
          </cell>
          <cell r="I655" t="str">
            <v>00000041</v>
          </cell>
          <cell r="J655">
            <v>65</v>
          </cell>
          <cell r="K655">
            <v>368</v>
          </cell>
          <cell r="L655">
            <v>6202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 t="str">
            <v>0676</v>
          </cell>
          <cell r="R655" t="str">
            <v>12450</v>
          </cell>
          <cell r="S655" t="str">
            <v>200212</v>
          </cell>
          <cell r="T655" t="str">
            <v>SA01</v>
          </cell>
          <cell r="U655">
            <v>0.01</v>
          </cell>
          <cell r="V655" t="str">
            <v>LDB</v>
          </cell>
          <cell r="W655">
            <v>0</v>
          </cell>
          <cell r="Y655">
            <v>0</v>
          </cell>
          <cell r="Z655">
            <v>1</v>
          </cell>
          <cell r="AA655" t="str">
            <v>MS#</v>
          </cell>
          <cell r="AB655" t="str">
            <v xml:space="preserve">   998010096</v>
          </cell>
          <cell r="AC655" t="str">
            <v>BCH</v>
          </cell>
          <cell r="AD655" t="str">
            <v>012884</v>
          </cell>
          <cell r="AE655" t="str">
            <v>TML</v>
          </cell>
          <cell r="AF655" t="str">
            <v>12020</v>
          </cell>
          <cell r="AG655" t="str">
            <v>SRL</v>
          </cell>
          <cell r="AH655" t="str">
            <v>0350</v>
          </cell>
          <cell r="AI655" t="str">
            <v>DLV</v>
          </cell>
          <cell r="AJ655" t="str">
            <v>000</v>
          </cell>
          <cell r="AK655" t="str">
            <v>REL</v>
          </cell>
          <cell r="AL655" t="str">
            <v>000</v>
          </cell>
          <cell r="AM655" t="str">
            <v>LN#</v>
          </cell>
          <cell r="AO655" t="str">
            <v>UOI</v>
          </cell>
          <cell r="AP655" t="str">
            <v>EA</v>
          </cell>
          <cell r="AU655" t="str">
            <v>0</v>
          </cell>
          <cell r="AW655" t="str">
            <v>000</v>
          </cell>
          <cell r="AX655" t="str">
            <v>00</v>
          </cell>
          <cell r="AY655" t="str">
            <v>0</v>
          </cell>
          <cell r="AZ655" t="str">
            <v>FPL Fibernet</v>
          </cell>
        </row>
        <row r="656">
          <cell r="A656" t="str">
            <v>107100</v>
          </cell>
          <cell r="B656" t="str">
            <v>0368</v>
          </cell>
          <cell r="C656" t="str">
            <v>06200</v>
          </cell>
          <cell r="D656" t="str">
            <v>0FIBER</v>
          </cell>
          <cell r="E656" t="str">
            <v>368000</v>
          </cell>
          <cell r="F656" t="str">
            <v>0676</v>
          </cell>
          <cell r="G656" t="str">
            <v>12450</v>
          </cell>
          <cell r="H656" t="str">
            <v>A</v>
          </cell>
          <cell r="I656" t="str">
            <v>00000041</v>
          </cell>
          <cell r="J656">
            <v>65</v>
          </cell>
          <cell r="K656">
            <v>368</v>
          </cell>
          <cell r="L656">
            <v>6202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 t="str">
            <v>0676</v>
          </cell>
          <cell r="R656" t="str">
            <v>12450</v>
          </cell>
          <cell r="S656" t="str">
            <v>200212</v>
          </cell>
          <cell r="T656" t="str">
            <v>SA01</v>
          </cell>
          <cell r="U656">
            <v>0.01</v>
          </cell>
          <cell r="V656" t="str">
            <v>LDB</v>
          </cell>
          <cell r="W656">
            <v>0</v>
          </cell>
          <cell r="Y656">
            <v>0</v>
          </cell>
          <cell r="Z656">
            <v>1</v>
          </cell>
          <cell r="AA656" t="str">
            <v>MS#</v>
          </cell>
          <cell r="AB656" t="str">
            <v xml:space="preserve">   998014731</v>
          </cell>
          <cell r="AC656" t="str">
            <v>BCH</v>
          </cell>
          <cell r="AD656" t="str">
            <v>015528</v>
          </cell>
          <cell r="AE656" t="str">
            <v>TML</v>
          </cell>
          <cell r="AF656" t="str">
            <v>12019</v>
          </cell>
          <cell r="AG656" t="str">
            <v>SRL</v>
          </cell>
          <cell r="AH656" t="str">
            <v>0350</v>
          </cell>
          <cell r="AI656" t="str">
            <v>DLV</v>
          </cell>
          <cell r="AJ656" t="str">
            <v>000</v>
          </cell>
          <cell r="AK656" t="str">
            <v>REL</v>
          </cell>
          <cell r="AL656" t="str">
            <v>000</v>
          </cell>
          <cell r="AM656" t="str">
            <v>LN#</v>
          </cell>
          <cell r="AO656" t="str">
            <v>UOI</v>
          </cell>
          <cell r="AP656" t="str">
            <v>EA</v>
          </cell>
          <cell r="AU656" t="str">
            <v>0</v>
          </cell>
          <cell r="AW656" t="str">
            <v>000</v>
          </cell>
          <cell r="AX656" t="str">
            <v>00</v>
          </cell>
          <cell r="AY656" t="str">
            <v>0</v>
          </cell>
          <cell r="AZ656" t="str">
            <v>FPL Fibernet</v>
          </cell>
        </row>
        <row r="657">
          <cell r="A657" t="str">
            <v>107100</v>
          </cell>
          <cell r="B657" t="str">
            <v>0368</v>
          </cell>
          <cell r="C657" t="str">
            <v>06200</v>
          </cell>
          <cell r="D657" t="str">
            <v>0FIBER</v>
          </cell>
          <cell r="E657" t="str">
            <v>368000</v>
          </cell>
          <cell r="F657" t="str">
            <v>0676</v>
          </cell>
          <cell r="G657" t="str">
            <v>12450</v>
          </cell>
          <cell r="H657" t="str">
            <v>A</v>
          </cell>
          <cell r="I657" t="str">
            <v>00000041</v>
          </cell>
          <cell r="J657">
            <v>65</v>
          </cell>
          <cell r="K657">
            <v>368</v>
          </cell>
          <cell r="L657">
            <v>6202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 t="str">
            <v>0676</v>
          </cell>
          <cell r="R657" t="str">
            <v>12450</v>
          </cell>
          <cell r="S657" t="str">
            <v>200212</v>
          </cell>
          <cell r="T657" t="str">
            <v>SA01</v>
          </cell>
          <cell r="U657">
            <v>0.01</v>
          </cell>
          <cell r="V657" t="str">
            <v>LDB</v>
          </cell>
          <cell r="W657">
            <v>0</v>
          </cell>
          <cell r="Y657">
            <v>0</v>
          </cell>
          <cell r="Z657">
            <v>1</v>
          </cell>
          <cell r="AA657" t="str">
            <v>MS#</v>
          </cell>
          <cell r="AB657" t="str">
            <v xml:space="preserve">   998014737</v>
          </cell>
          <cell r="AC657" t="str">
            <v>BCH</v>
          </cell>
          <cell r="AD657" t="str">
            <v>015528</v>
          </cell>
          <cell r="AE657" t="str">
            <v>TML</v>
          </cell>
          <cell r="AF657" t="str">
            <v>12019</v>
          </cell>
          <cell r="AG657" t="str">
            <v>SRL</v>
          </cell>
          <cell r="AH657" t="str">
            <v>0350</v>
          </cell>
          <cell r="AI657" t="str">
            <v>DLV</v>
          </cell>
          <cell r="AJ657" t="str">
            <v>000</v>
          </cell>
          <cell r="AK657" t="str">
            <v>REL</v>
          </cell>
          <cell r="AL657" t="str">
            <v>000</v>
          </cell>
          <cell r="AM657" t="str">
            <v>LN#</v>
          </cell>
          <cell r="AO657" t="str">
            <v>UOI</v>
          </cell>
          <cell r="AP657" t="str">
            <v>EA</v>
          </cell>
          <cell r="AU657" t="str">
            <v>0</v>
          </cell>
          <cell r="AW657" t="str">
            <v>000</v>
          </cell>
          <cell r="AX657" t="str">
            <v>00</v>
          </cell>
          <cell r="AY657" t="str">
            <v>0</v>
          </cell>
          <cell r="AZ657" t="str">
            <v>FPL Fibernet</v>
          </cell>
        </row>
        <row r="658">
          <cell r="A658" t="str">
            <v>107100</v>
          </cell>
          <cell r="B658" t="str">
            <v>0368</v>
          </cell>
          <cell r="C658" t="str">
            <v>06200</v>
          </cell>
          <cell r="D658" t="str">
            <v>0FIBER</v>
          </cell>
          <cell r="E658" t="str">
            <v>368000</v>
          </cell>
          <cell r="F658" t="str">
            <v>0676</v>
          </cell>
          <cell r="G658" t="str">
            <v>12450</v>
          </cell>
          <cell r="H658" t="str">
            <v>A</v>
          </cell>
          <cell r="I658" t="str">
            <v>00000041</v>
          </cell>
          <cell r="J658">
            <v>65</v>
          </cell>
          <cell r="K658">
            <v>368</v>
          </cell>
          <cell r="L658">
            <v>6202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0676</v>
          </cell>
          <cell r="R658" t="str">
            <v>12450</v>
          </cell>
          <cell r="S658" t="str">
            <v>200212</v>
          </cell>
          <cell r="T658" t="str">
            <v>SA01</v>
          </cell>
          <cell r="U658">
            <v>0.02</v>
          </cell>
          <cell r="V658" t="str">
            <v>LDB</v>
          </cell>
          <cell r="W658">
            <v>0</v>
          </cell>
          <cell r="Y658">
            <v>0</v>
          </cell>
          <cell r="Z658">
            <v>1</v>
          </cell>
          <cell r="AA658" t="str">
            <v>MS#</v>
          </cell>
          <cell r="AB658" t="str">
            <v xml:space="preserve">   998014730</v>
          </cell>
          <cell r="AC658" t="str">
            <v>BCH</v>
          </cell>
          <cell r="AD658" t="str">
            <v>015528</v>
          </cell>
          <cell r="AE658" t="str">
            <v>TML</v>
          </cell>
          <cell r="AF658" t="str">
            <v>12019</v>
          </cell>
          <cell r="AG658" t="str">
            <v>SRL</v>
          </cell>
          <cell r="AH658" t="str">
            <v>0350</v>
          </cell>
          <cell r="AI658" t="str">
            <v>DLV</v>
          </cell>
          <cell r="AJ658" t="str">
            <v>000</v>
          </cell>
          <cell r="AK658" t="str">
            <v>REL</v>
          </cell>
          <cell r="AL658" t="str">
            <v>000</v>
          </cell>
          <cell r="AM658" t="str">
            <v>LN#</v>
          </cell>
          <cell r="AO658" t="str">
            <v>UOI</v>
          </cell>
          <cell r="AP658" t="str">
            <v>EA</v>
          </cell>
          <cell r="AU658" t="str">
            <v>0</v>
          </cell>
          <cell r="AW658" t="str">
            <v>000</v>
          </cell>
          <cell r="AX658" t="str">
            <v>00</v>
          </cell>
          <cell r="AY658" t="str">
            <v>0</v>
          </cell>
          <cell r="AZ658" t="str">
            <v>FPL Fibernet</v>
          </cell>
        </row>
        <row r="659">
          <cell r="A659" t="str">
            <v>107100</v>
          </cell>
          <cell r="B659" t="str">
            <v>0368</v>
          </cell>
          <cell r="C659" t="str">
            <v>06200</v>
          </cell>
          <cell r="D659" t="str">
            <v>0FIBER</v>
          </cell>
          <cell r="E659" t="str">
            <v>368000</v>
          </cell>
          <cell r="F659" t="str">
            <v>0676</v>
          </cell>
          <cell r="G659" t="str">
            <v>12450</v>
          </cell>
          <cell r="H659" t="str">
            <v>A</v>
          </cell>
          <cell r="I659" t="str">
            <v>00000041</v>
          </cell>
          <cell r="J659">
            <v>65</v>
          </cell>
          <cell r="K659">
            <v>368</v>
          </cell>
          <cell r="L659">
            <v>6202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 t="str">
            <v>0676</v>
          </cell>
          <cell r="R659" t="str">
            <v>12450</v>
          </cell>
          <cell r="S659" t="str">
            <v>200212</v>
          </cell>
          <cell r="T659" t="str">
            <v>SA01</v>
          </cell>
          <cell r="U659">
            <v>0.02</v>
          </cell>
          <cell r="V659" t="str">
            <v>LDB</v>
          </cell>
          <cell r="W659">
            <v>0</v>
          </cell>
          <cell r="Y659">
            <v>0</v>
          </cell>
          <cell r="Z659">
            <v>1</v>
          </cell>
          <cell r="AA659" t="str">
            <v>MS#</v>
          </cell>
          <cell r="AB659" t="str">
            <v xml:space="preserve">   998014730</v>
          </cell>
          <cell r="AC659" t="str">
            <v>BCH</v>
          </cell>
          <cell r="AD659" t="str">
            <v>015528</v>
          </cell>
          <cell r="AE659" t="str">
            <v>TML</v>
          </cell>
          <cell r="AF659" t="str">
            <v>12019</v>
          </cell>
          <cell r="AG659" t="str">
            <v>SRL</v>
          </cell>
          <cell r="AH659" t="str">
            <v>0350</v>
          </cell>
          <cell r="AI659" t="str">
            <v>DLV</v>
          </cell>
          <cell r="AJ659" t="str">
            <v>000</v>
          </cell>
          <cell r="AK659" t="str">
            <v>REL</v>
          </cell>
          <cell r="AL659" t="str">
            <v>000</v>
          </cell>
          <cell r="AM659" t="str">
            <v>LN#</v>
          </cell>
          <cell r="AO659" t="str">
            <v>UOI</v>
          </cell>
          <cell r="AP659" t="str">
            <v>EA</v>
          </cell>
          <cell r="AU659" t="str">
            <v>0</v>
          </cell>
          <cell r="AW659" t="str">
            <v>000</v>
          </cell>
          <cell r="AX659" t="str">
            <v>00</v>
          </cell>
          <cell r="AY659" t="str">
            <v>0</v>
          </cell>
          <cell r="AZ659" t="str">
            <v>FPL Fibernet</v>
          </cell>
        </row>
        <row r="660">
          <cell r="A660" t="str">
            <v>107100</v>
          </cell>
          <cell r="B660" t="str">
            <v>0368</v>
          </cell>
          <cell r="C660" t="str">
            <v>06200</v>
          </cell>
          <cell r="D660" t="str">
            <v>0FIBER</v>
          </cell>
          <cell r="E660" t="str">
            <v>368000</v>
          </cell>
          <cell r="F660" t="str">
            <v>0676</v>
          </cell>
          <cell r="G660" t="str">
            <v>12450</v>
          </cell>
          <cell r="H660" t="str">
            <v>A</v>
          </cell>
          <cell r="I660" t="str">
            <v>00000041</v>
          </cell>
          <cell r="J660">
            <v>65</v>
          </cell>
          <cell r="K660">
            <v>368</v>
          </cell>
          <cell r="L660">
            <v>6202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 t="str">
            <v>0676</v>
          </cell>
          <cell r="R660" t="str">
            <v>12450</v>
          </cell>
          <cell r="S660" t="str">
            <v>200212</v>
          </cell>
          <cell r="T660" t="str">
            <v>SA01</v>
          </cell>
          <cell r="U660">
            <v>0.02</v>
          </cell>
          <cell r="V660" t="str">
            <v>LDB</v>
          </cell>
          <cell r="W660">
            <v>0</v>
          </cell>
          <cell r="Y660">
            <v>0</v>
          </cell>
          <cell r="Z660">
            <v>2</v>
          </cell>
          <cell r="AA660" t="str">
            <v>MS#</v>
          </cell>
          <cell r="AB660" t="str">
            <v xml:space="preserve">   998010013</v>
          </cell>
          <cell r="AC660" t="str">
            <v>BCH</v>
          </cell>
          <cell r="AD660" t="str">
            <v>012884</v>
          </cell>
          <cell r="AE660" t="str">
            <v>TML</v>
          </cell>
          <cell r="AF660" t="str">
            <v>12020</v>
          </cell>
          <cell r="AG660" t="str">
            <v>SRL</v>
          </cell>
          <cell r="AH660" t="str">
            <v>0350</v>
          </cell>
          <cell r="AI660" t="str">
            <v>DLV</v>
          </cell>
          <cell r="AJ660" t="str">
            <v>000</v>
          </cell>
          <cell r="AK660" t="str">
            <v>REL</v>
          </cell>
          <cell r="AL660" t="str">
            <v>000</v>
          </cell>
          <cell r="AM660" t="str">
            <v>LN#</v>
          </cell>
          <cell r="AO660" t="str">
            <v>UOI</v>
          </cell>
          <cell r="AP660" t="str">
            <v>EA</v>
          </cell>
          <cell r="AU660" t="str">
            <v>0</v>
          </cell>
          <cell r="AW660" t="str">
            <v>000</v>
          </cell>
          <cell r="AX660" t="str">
            <v>00</v>
          </cell>
          <cell r="AY660" t="str">
            <v>0</v>
          </cell>
          <cell r="AZ660" t="str">
            <v>FPL Fibernet</v>
          </cell>
        </row>
        <row r="661">
          <cell r="A661" t="str">
            <v>107100</v>
          </cell>
          <cell r="B661" t="str">
            <v>0368</v>
          </cell>
          <cell r="C661" t="str">
            <v>06200</v>
          </cell>
          <cell r="D661" t="str">
            <v>0FIBER</v>
          </cell>
          <cell r="E661" t="str">
            <v>368000</v>
          </cell>
          <cell r="F661" t="str">
            <v>0676</v>
          </cell>
          <cell r="G661" t="str">
            <v>12450</v>
          </cell>
          <cell r="H661" t="str">
            <v>A</v>
          </cell>
          <cell r="I661" t="str">
            <v>00000041</v>
          </cell>
          <cell r="J661">
            <v>65</v>
          </cell>
          <cell r="K661">
            <v>368</v>
          </cell>
          <cell r="L661">
            <v>6202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0676</v>
          </cell>
          <cell r="R661" t="str">
            <v>12450</v>
          </cell>
          <cell r="S661" t="str">
            <v>200212</v>
          </cell>
          <cell r="T661" t="str">
            <v>SA01</v>
          </cell>
          <cell r="U661">
            <v>0.04</v>
          </cell>
          <cell r="V661" t="str">
            <v>LDB</v>
          </cell>
          <cell r="W661">
            <v>0</v>
          </cell>
          <cell r="Y661">
            <v>0</v>
          </cell>
          <cell r="Z661">
            <v>4</v>
          </cell>
          <cell r="AA661" t="str">
            <v>MS#</v>
          </cell>
          <cell r="AB661" t="str">
            <v xml:space="preserve">   998010046</v>
          </cell>
          <cell r="AC661" t="str">
            <v>BCH</v>
          </cell>
          <cell r="AD661" t="str">
            <v>012886</v>
          </cell>
          <cell r="AE661" t="str">
            <v>TML</v>
          </cell>
          <cell r="AF661" t="str">
            <v>12020</v>
          </cell>
          <cell r="AG661" t="str">
            <v>SRL</v>
          </cell>
          <cell r="AH661" t="str">
            <v>0350</v>
          </cell>
          <cell r="AI661" t="str">
            <v>DLV</v>
          </cell>
          <cell r="AJ661" t="str">
            <v>000</v>
          </cell>
          <cell r="AK661" t="str">
            <v>REL</v>
          </cell>
          <cell r="AL661" t="str">
            <v>000</v>
          </cell>
          <cell r="AM661" t="str">
            <v>LN#</v>
          </cell>
          <cell r="AO661" t="str">
            <v>UOI</v>
          </cell>
          <cell r="AP661" t="str">
            <v>EA</v>
          </cell>
          <cell r="AU661" t="str">
            <v>0</v>
          </cell>
          <cell r="AW661" t="str">
            <v>000</v>
          </cell>
          <cell r="AX661" t="str">
            <v>00</v>
          </cell>
          <cell r="AY661" t="str">
            <v>0</v>
          </cell>
          <cell r="AZ661" t="str">
            <v>FPL Fibernet</v>
          </cell>
        </row>
        <row r="662">
          <cell r="A662" t="str">
            <v>107100</v>
          </cell>
          <cell r="B662" t="str">
            <v>0368</v>
          </cell>
          <cell r="C662" t="str">
            <v>06200</v>
          </cell>
          <cell r="D662" t="str">
            <v>0FIBER</v>
          </cell>
          <cell r="E662" t="str">
            <v>368000</v>
          </cell>
          <cell r="F662" t="str">
            <v>0676</v>
          </cell>
          <cell r="G662" t="str">
            <v>12450</v>
          </cell>
          <cell r="H662" t="str">
            <v>A</v>
          </cell>
          <cell r="I662" t="str">
            <v>00000041</v>
          </cell>
          <cell r="J662">
            <v>65</v>
          </cell>
          <cell r="K662">
            <v>368</v>
          </cell>
          <cell r="L662">
            <v>6202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 t="str">
            <v>0676</v>
          </cell>
          <cell r="R662" t="str">
            <v>12450</v>
          </cell>
          <cell r="S662" t="str">
            <v>200212</v>
          </cell>
          <cell r="T662" t="str">
            <v>SA01</v>
          </cell>
          <cell r="U662">
            <v>0.05</v>
          </cell>
          <cell r="V662" t="str">
            <v>LDB</v>
          </cell>
          <cell r="W662">
            <v>0</v>
          </cell>
          <cell r="Y662">
            <v>0</v>
          </cell>
          <cell r="Z662">
            <v>1</v>
          </cell>
          <cell r="AA662" t="str">
            <v>MS#</v>
          </cell>
          <cell r="AB662" t="str">
            <v xml:space="preserve">   998000007</v>
          </cell>
          <cell r="AC662" t="str">
            <v>BCH</v>
          </cell>
          <cell r="AD662" t="str">
            <v>015529</v>
          </cell>
          <cell r="AE662" t="str">
            <v>TML</v>
          </cell>
          <cell r="AF662" t="str">
            <v>12019</v>
          </cell>
          <cell r="AG662" t="str">
            <v>SRL</v>
          </cell>
          <cell r="AH662" t="str">
            <v>0350</v>
          </cell>
          <cell r="AI662" t="str">
            <v>DLV</v>
          </cell>
          <cell r="AJ662" t="str">
            <v>000</v>
          </cell>
          <cell r="AK662" t="str">
            <v>REL</v>
          </cell>
          <cell r="AL662" t="str">
            <v>000</v>
          </cell>
          <cell r="AM662" t="str">
            <v>LN#</v>
          </cell>
          <cell r="AO662" t="str">
            <v>UOI</v>
          </cell>
          <cell r="AP662" t="str">
            <v>EA</v>
          </cell>
          <cell r="AU662" t="str">
            <v>0</v>
          </cell>
          <cell r="AW662" t="str">
            <v>000</v>
          </cell>
          <cell r="AX662" t="str">
            <v>00</v>
          </cell>
          <cell r="AY662" t="str">
            <v>0</v>
          </cell>
          <cell r="AZ662" t="str">
            <v>FPL Fibernet</v>
          </cell>
        </row>
        <row r="663">
          <cell r="A663" t="str">
            <v>107100</v>
          </cell>
          <cell r="B663" t="str">
            <v>0368</v>
          </cell>
          <cell r="C663" t="str">
            <v>06200</v>
          </cell>
          <cell r="D663" t="str">
            <v>0FIBER</v>
          </cell>
          <cell r="E663" t="str">
            <v>368000</v>
          </cell>
          <cell r="F663" t="str">
            <v>0676</v>
          </cell>
          <cell r="G663" t="str">
            <v>12450</v>
          </cell>
          <cell r="H663" t="str">
            <v>A</v>
          </cell>
          <cell r="I663" t="str">
            <v>00000041</v>
          </cell>
          <cell r="J663">
            <v>65</v>
          </cell>
          <cell r="K663">
            <v>368</v>
          </cell>
          <cell r="L663">
            <v>6202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 t="str">
            <v>0676</v>
          </cell>
          <cell r="R663" t="str">
            <v>12450</v>
          </cell>
          <cell r="S663" t="str">
            <v>200212</v>
          </cell>
          <cell r="T663" t="str">
            <v>SA01</v>
          </cell>
          <cell r="U663">
            <v>0.05</v>
          </cell>
          <cell r="V663" t="str">
            <v>LDB</v>
          </cell>
          <cell r="W663">
            <v>0</v>
          </cell>
          <cell r="Y663">
            <v>0</v>
          </cell>
          <cell r="Z663">
            <v>1</v>
          </cell>
          <cell r="AA663" t="str">
            <v>MS#</v>
          </cell>
          <cell r="AB663" t="str">
            <v xml:space="preserve">   998000008</v>
          </cell>
          <cell r="AC663" t="str">
            <v>BCH</v>
          </cell>
          <cell r="AD663" t="str">
            <v>015529</v>
          </cell>
          <cell r="AE663" t="str">
            <v>TML</v>
          </cell>
          <cell r="AF663" t="str">
            <v>12019</v>
          </cell>
          <cell r="AG663" t="str">
            <v>SRL</v>
          </cell>
          <cell r="AH663" t="str">
            <v>0350</v>
          </cell>
          <cell r="AI663" t="str">
            <v>DLV</v>
          </cell>
          <cell r="AJ663" t="str">
            <v>000</v>
          </cell>
          <cell r="AK663" t="str">
            <v>REL</v>
          </cell>
          <cell r="AL663" t="str">
            <v>000</v>
          </cell>
          <cell r="AM663" t="str">
            <v>LN#</v>
          </cell>
          <cell r="AO663" t="str">
            <v>UOI</v>
          </cell>
          <cell r="AP663" t="str">
            <v>EA</v>
          </cell>
          <cell r="AU663" t="str">
            <v>0</v>
          </cell>
          <cell r="AW663" t="str">
            <v>000</v>
          </cell>
          <cell r="AX663" t="str">
            <v>00</v>
          </cell>
          <cell r="AY663" t="str">
            <v>0</v>
          </cell>
          <cell r="AZ663" t="str">
            <v>FPL Fibernet</v>
          </cell>
        </row>
        <row r="664">
          <cell r="A664" t="str">
            <v>107100</v>
          </cell>
          <cell r="B664" t="str">
            <v>0368</v>
          </cell>
          <cell r="C664" t="str">
            <v>06200</v>
          </cell>
          <cell r="D664" t="str">
            <v>0FIBER</v>
          </cell>
          <cell r="E664" t="str">
            <v>368000</v>
          </cell>
          <cell r="F664" t="str">
            <v>0676</v>
          </cell>
          <cell r="G664" t="str">
            <v>12450</v>
          </cell>
          <cell r="H664" t="str">
            <v>A</v>
          </cell>
          <cell r="I664" t="str">
            <v>00000041</v>
          </cell>
          <cell r="J664">
            <v>65</v>
          </cell>
          <cell r="K664">
            <v>368</v>
          </cell>
          <cell r="L664">
            <v>6202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 t="str">
            <v>0676</v>
          </cell>
          <cell r="R664" t="str">
            <v>12450</v>
          </cell>
          <cell r="S664" t="str">
            <v>200212</v>
          </cell>
          <cell r="T664" t="str">
            <v>SA01</v>
          </cell>
          <cell r="U664">
            <v>0.06</v>
          </cell>
          <cell r="V664" t="str">
            <v>LDB</v>
          </cell>
          <cell r="W664">
            <v>0</v>
          </cell>
          <cell r="Y664">
            <v>0</v>
          </cell>
          <cell r="Z664">
            <v>6</v>
          </cell>
          <cell r="AA664" t="str">
            <v>MS#</v>
          </cell>
          <cell r="AB664" t="str">
            <v xml:space="preserve">   998014736</v>
          </cell>
          <cell r="AC664" t="str">
            <v>BCH</v>
          </cell>
          <cell r="AD664" t="str">
            <v>015528</v>
          </cell>
          <cell r="AE664" t="str">
            <v>TML</v>
          </cell>
          <cell r="AF664" t="str">
            <v>12019</v>
          </cell>
          <cell r="AG664" t="str">
            <v>SRL</v>
          </cell>
          <cell r="AH664" t="str">
            <v>0350</v>
          </cell>
          <cell r="AI664" t="str">
            <v>DLV</v>
          </cell>
          <cell r="AJ664" t="str">
            <v>000</v>
          </cell>
          <cell r="AK664" t="str">
            <v>REL</v>
          </cell>
          <cell r="AL664" t="str">
            <v>000</v>
          </cell>
          <cell r="AM664" t="str">
            <v>LN#</v>
          </cell>
          <cell r="AO664" t="str">
            <v>UOI</v>
          </cell>
          <cell r="AP664" t="str">
            <v>EA</v>
          </cell>
          <cell r="AU664" t="str">
            <v>0</v>
          </cell>
          <cell r="AW664" t="str">
            <v>000</v>
          </cell>
          <cell r="AX664" t="str">
            <v>00</v>
          </cell>
          <cell r="AY664" t="str">
            <v>0</v>
          </cell>
          <cell r="AZ664" t="str">
            <v>FPL Fibernet</v>
          </cell>
        </row>
        <row r="665">
          <cell r="A665" t="str">
            <v>107100</v>
          </cell>
          <cell r="B665" t="str">
            <v>0368</v>
          </cell>
          <cell r="C665" t="str">
            <v>06200</v>
          </cell>
          <cell r="D665" t="str">
            <v>0FIBER</v>
          </cell>
          <cell r="E665" t="str">
            <v>368000</v>
          </cell>
          <cell r="F665" t="str">
            <v>0676</v>
          </cell>
          <cell r="G665" t="str">
            <v>12450</v>
          </cell>
          <cell r="H665" t="str">
            <v>A</v>
          </cell>
          <cell r="I665" t="str">
            <v>00000041</v>
          </cell>
          <cell r="J665">
            <v>65</v>
          </cell>
          <cell r="K665">
            <v>368</v>
          </cell>
          <cell r="L665">
            <v>6202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 t="str">
            <v>0676</v>
          </cell>
          <cell r="R665" t="str">
            <v>12450</v>
          </cell>
          <cell r="S665" t="str">
            <v>200212</v>
          </cell>
          <cell r="T665" t="str">
            <v>SA01</v>
          </cell>
          <cell r="U665">
            <v>0.48</v>
          </cell>
          <cell r="V665" t="str">
            <v>LDB</v>
          </cell>
          <cell r="W665">
            <v>0</v>
          </cell>
          <cell r="Y665">
            <v>0</v>
          </cell>
          <cell r="Z665">
            <v>1</v>
          </cell>
          <cell r="AA665" t="str">
            <v>MS#</v>
          </cell>
          <cell r="AB665" t="str">
            <v xml:space="preserve">   998014659</v>
          </cell>
          <cell r="AC665" t="str">
            <v>BCH</v>
          </cell>
          <cell r="AD665" t="str">
            <v>015528</v>
          </cell>
          <cell r="AE665" t="str">
            <v>TML</v>
          </cell>
          <cell r="AF665" t="str">
            <v>12019</v>
          </cell>
          <cell r="AG665" t="str">
            <v>SRL</v>
          </cell>
          <cell r="AH665" t="str">
            <v>0350</v>
          </cell>
          <cell r="AI665" t="str">
            <v>DLV</v>
          </cell>
          <cell r="AJ665" t="str">
            <v>000</v>
          </cell>
          <cell r="AK665" t="str">
            <v>REL</v>
          </cell>
          <cell r="AL665" t="str">
            <v>000</v>
          </cell>
          <cell r="AM665" t="str">
            <v>LN#</v>
          </cell>
          <cell r="AO665" t="str">
            <v>UOI</v>
          </cell>
          <cell r="AP665" t="str">
            <v>EA</v>
          </cell>
          <cell r="AU665" t="str">
            <v>0</v>
          </cell>
          <cell r="AW665" t="str">
            <v>000</v>
          </cell>
          <cell r="AX665" t="str">
            <v>00</v>
          </cell>
          <cell r="AY665" t="str">
            <v>0</v>
          </cell>
          <cell r="AZ665" t="str">
            <v>FPL Fibernet</v>
          </cell>
        </row>
        <row r="666">
          <cell r="A666" t="str">
            <v>107100</v>
          </cell>
          <cell r="B666" t="str">
            <v>0368</v>
          </cell>
          <cell r="C666" t="str">
            <v>06200</v>
          </cell>
          <cell r="D666" t="str">
            <v>0FIBER</v>
          </cell>
          <cell r="E666" t="str">
            <v>368000</v>
          </cell>
          <cell r="F666" t="str">
            <v>0676</v>
          </cell>
          <cell r="G666" t="str">
            <v>12450</v>
          </cell>
          <cell r="H666" t="str">
            <v>A</v>
          </cell>
          <cell r="I666" t="str">
            <v>00000041</v>
          </cell>
          <cell r="J666">
            <v>65</v>
          </cell>
          <cell r="K666">
            <v>368</v>
          </cell>
          <cell r="L666">
            <v>6202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 t="str">
            <v>0676</v>
          </cell>
          <cell r="R666" t="str">
            <v>12450</v>
          </cell>
          <cell r="S666" t="str">
            <v>200212</v>
          </cell>
          <cell r="T666" t="str">
            <v>SA01</v>
          </cell>
          <cell r="U666">
            <v>0.7</v>
          </cell>
          <cell r="V666" t="str">
            <v>LDB</v>
          </cell>
          <cell r="W666">
            <v>0</v>
          </cell>
          <cell r="Y666">
            <v>0</v>
          </cell>
          <cell r="Z666">
            <v>7</v>
          </cell>
          <cell r="AA666" t="str">
            <v>MS#</v>
          </cell>
          <cell r="AB666" t="str">
            <v xml:space="preserve">   998014751</v>
          </cell>
          <cell r="AC666" t="str">
            <v>BCH</v>
          </cell>
          <cell r="AD666" t="str">
            <v>015528</v>
          </cell>
          <cell r="AE666" t="str">
            <v>TML</v>
          </cell>
          <cell r="AF666" t="str">
            <v>12019</v>
          </cell>
          <cell r="AG666" t="str">
            <v>SRL</v>
          </cell>
          <cell r="AH666" t="str">
            <v>0350</v>
          </cell>
          <cell r="AI666" t="str">
            <v>DLV</v>
          </cell>
          <cell r="AJ666" t="str">
            <v>000</v>
          </cell>
          <cell r="AK666" t="str">
            <v>REL</v>
          </cell>
          <cell r="AL666" t="str">
            <v>000</v>
          </cell>
          <cell r="AM666" t="str">
            <v>LN#</v>
          </cell>
          <cell r="AO666" t="str">
            <v>UOI</v>
          </cell>
          <cell r="AP666" t="str">
            <v>EA</v>
          </cell>
          <cell r="AU666" t="str">
            <v>0</v>
          </cell>
          <cell r="AW666" t="str">
            <v>000</v>
          </cell>
          <cell r="AX666" t="str">
            <v>00</v>
          </cell>
          <cell r="AY666" t="str">
            <v>0</v>
          </cell>
          <cell r="AZ666" t="str">
            <v>FPL Fibernet</v>
          </cell>
        </row>
        <row r="667">
          <cell r="A667" t="str">
            <v>107100</v>
          </cell>
          <cell r="B667" t="str">
            <v>0368</v>
          </cell>
          <cell r="C667" t="str">
            <v>06200</v>
          </cell>
          <cell r="D667" t="str">
            <v>0FIBER</v>
          </cell>
          <cell r="E667" t="str">
            <v>368000</v>
          </cell>
          <cell r="F667" t="str">
            <v>0676</v>
          </cell>
          <cell r="G667" t="str">
            <v>12450</v>
          </cell>
          <cell r="H667" t="str">
            <v>A</v>
          </cell>
          <cell r="I667" t="str">
            <v>00000041</v>
          </cell>
          <cell r="J667">
            <v>65</v>
          </cell>
          <cell r="K667">
            <v>368</v>
          </cell>
          <cell r="L667">
            <v>6202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 t="str">
            <v>0676</v>
          </cell>
          <cell r="R667" t="str">
            <v>12450</v>
          </cell>
          <cell r="S667" t="str">
            <v>200212</v>
          </cell>
          <cell r="T667" t="str">
            <v>SA01</v>
          </cell>
          <cell r="U667">
            <v>1.64</v>
          </cell>
          <cell r="V667" t="str">
            <v>LDB</v>
          </cell>
          <cell r="W667">
            <v>0</v>
          </cell>
          <cell r="Y667">
            <v>0</v>
          </cell>
          <cell r="Z667">
            <v>1</v>
          </cell>
          <cell r="AA667" t="str">
            <v>MS#</v>
          </cell>
          <cell r="AB667" t="str">
            <v xml:space="preserve">   998014679</v>
          </cell>
          <cell r="AC667" t="str">
            <v>BCH</v>
          </cell>
          <cell r="AD667" t="str">
            <v>017204</v>
          </cell>
          <cell r="AE667" t="str">
            <v>TML</v>
          </cell>
          <cell r="AF667" t="str">
            <v>12018</v>
          </cell>
          <cell r="AG667" t="str">
            <v>SRL</v>
          </cell>
          <cell r="AH667" t="str">
            <v>0350</v>
          </cell>
          <cell r="AI667" t="str">
            <v>DLV</v>
          </cell>
          <cell r="AJ667" t="str">
            <v>000</v>
          </cell>
          <cell r="AK667" t="str">
            <v>REL</v>
          </cell>
          <cell r="AL667" t="str">
            <v>000</v>
          </cell>
          <cell r="AM667" t="str">
            <v>LN#</v>
          </cell>
          <cell r="AO667" t="str">
            <v>UOI</v>
          </cell>
          <cell r="AP667" t="str">
            <v>EA</v>
          </cell>
          <cell r="AU667" t="str">
            <v>0</v>
          </cell>
          <cell r="AW667" t="str">
            <v>000</v>
          </cell>
          <cell r="AX667" t="str">
            <v>00</v>
          </cell>
          <cell r="AY667" t="str">
            <v>0</v>
          </cell>
          <cell r="AZ667" t="str">
            <v>FPL Fibernet</v>
          </cell>
        </row>
        <row r="668">
          <cell r="A668" t="str">
            <v>107100</v>
          </cell>
          <cell r="B668" t="str">
            <v>0368</v>
          </cell>
          <cell r="C668" t="str">
            <v>06200</v>
          </cell>
          <cell r="D668" t="str">
            <v>0FIBER</v>
          </cell>
          <cell r="E668" t="str">
            <v>368000</v>
          </cell>
          <cell r="F668" t="str">
            <v>0676</v>
          </cell>
          <cell r="G668" t="str">
            <v>12450</v>
          </cell>
          <cell r="H668" t="str">
            <v>A</v>
          </cell>
          <cell r="I668" t="str">
            <v>00000041</v>
          </cell>
          <cell r="J668">
            <v>65</v>
          </cell>
          <cell r="K668">
            <v>368</v>
          </cell>
          <cell r="L668">
            <v>6202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0676</v>
          </cell>
          <cell r="R668" t="str">
            <v>12450</v>
          </cell>
          <cell r="S668" t="str">
            <v>200212</v>
          </cell>
          <cell r="T668" t="str">
            <v>SA01</v>
          </cell>
          <cell r="U668">
            <v>1.89</v>
          </cell>
          <cell r="V668" t="str">
            <v>LDB</v>
          </cell>
          <cell r="W668">
            <v>0</v>
          </cell>
          <cell r="Y668">
            <v>0</v>
          </cell>
          <cell r="Z668">
            <v>3</v>
          </cell>
          <cell r="AA668" t="str">
            <v>MS#</v>
          </cell>
          <cell r="AB668" t="str">
            <v xml:space="preserve">   998014747</v>
          </cell>
          <cell r="AC668" t="str">
            <v>BCH</v>
          </cell>
          <cell r="AD668" t="str">
            <v>015528</v>
          </cell>
          <cell r="AE668" t="str">
            <v>TML</v>
          </cell>
          <cell r="AF668" t="str">
            <v>12019</v>
          </cell>
          <cell r="AG668" t="str">
            <v>SRL</v>
          </cell>
          <cell r="AH668" t="str">
            <v>0350</v>
          </cell>
          <cell r="AI668" t="str">
            <v>DLV</v>
          </cell>
          <cell r="AJ668" t="str">
            <v>000</v>
          </cell>
          <cell r="AK668" t="str">
            <v>REL</v>
          </cell>
          <cell r="AL668" t="str">
            <v>000</v>
          </cell>
          <cell r="AM668" t="str">
            <v>LN#</v>
          </cell>
          <cell r="AO668" t="str">
            <v>UOI</v>
          </cell>
          <cell r="AP668" t="str">
            <v>EA</v>
          </cell>
          <cell r="AU668" t="str">
            <v>0</v>
          </cell>
          <cell r="AW668" t="str">
            <v>000</v>
          </cell>
          <cell r="AX668" t="str">
            <v>00</v>
          </cell>
          <cell r="AY668" t="str">
            <v>0</v>
          </cell>
          <cell r="AZ668" t="str">
            <v>FPL Fibernet</v>
          </cell>
        </row>
        <row r="669">
          <cell r="A669" t="str">
            <v>107100</v>
          </cell>
          <cell r="B669" t="str">
            <v>0368</v>
          </cell>
          <cell r="C669" t="str">
            <v>06200</v>
          </cell>
          <cell r="D669" t="str">
            <v>0FIBER</v>
          </cell>
          <cell r="E669" t="str">
            <v>368000</v>
          </cell>
          <cell r="F669" t="str">
            <v>0676</v>
          </cell>
          <cell r="G669" t="str">
            <v>12450</v>
          </cell>
          <cell r="H669" t="str">
            <v>A</v>
          </cell>
          <cell r="I669" t="str">
            <v>00000041</v>
          </cell>
          <cell r="J669">
            <v>65</v>
          </cell>
          <cell r="K669">
            <v>368</v>
          </cell>
          <cell r="L669">
            <v>6202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 t="str">
            <v>0676</v>
          </cell>
          <cell r="R669" t="str">
            <v>12450</v>
          </cell>
          <cell r="S669" t="str">
            <v>200212</v>
          </cell>
          <cell r="T669" t="str">
            <v>SA01</v>
          </cell>
          <cell r="U669">
            <v>2.0499999999999998</v>
          </cell>
          <cell r="V669" t="str">
            <v>LDB</v>
          </cell>
          <cell r="W669">
            <v>0</v>
          </cell>
          <cell r="Y669">
            <v>0</v>
          </cell>
          <cell r="Z669">
            <v>1</v>
          </cell>
          <cell r="AA669" t="str">
            <v>MS#</v>
          </cell>
          <cell r="AB669" t="str">
            <v xml:space="preserve">   998014690</v>
          </cell>
          <cell r="AC669" t="str">
            <v>BCH</v>
          </cell>
          <cell r="AD669" t="str">
            <v>013367</v>
          </cell>
          <cell r="AE669" t="str">
            <v>TML</v>
          </cell>
          <cell r="AF669" t="str">
            <v>12016</v>
          </cell>
          <cell r="AG669" t="str">
            <v>SRL</v>
          </cell>
          <cell r="AH669" t="str">
            <v>0350</v>
          </cell>
          <cell r="AI669" t="str">
            <v>DLV</v>
          </cell>
          <cell r="AJ669" t="str">
            <v>000</v>
          </cell>
          <cell r="AK669" t="str">
            <v>REL</v>
          </cell>
          <cell r="AL669" t="str">
            <v>000</v>
          </cell>
          <cell r="AM669" t="str">
            <v>LN#</v>
          </cell>
          <cell r="AO669" t="str">
            <v>UOI</v>
          </cell>
          <cell r="AP669" t="str">
            <v>EA</v>
          </cell>
          <cell r="AU669" t="str">
            <v>0</v>
          </cell>
          <cell r="AW669" t="str">
            <v>000</v>
          </cell>
          <cell r="AX669" t="str">
            <v>00</v>
          </cell>
          <cell r="AY669" t="str">
            <v>0</v>
          </cell>
          <cell r="AZ669" t="str">
            <v>FPL Fibernet</v>
          </cell>
        </row>
        <row r="670">
          <cell r="A670" t="str">
            <v>107100</v>
          </cell>
          <cell r="B670" t="str">
            <v>0368</v>
          </cell>
          <cell r="C670" t="str">
            <v>06200</v>
          </cell>
          <cell r="D670" t="str">
            <v>0FIBER</v>
          </cell>
          <cell r="E670" t="str">
            <v>368000</v>
          </cell>
          <cell r="F670" t="str">
            <v>0676</v>
          </cell>
          <cell r="G670" t="str">
            <v>12450</v>
          </cell>
          <cell r="H670" t="str">
            <v>A</v>
          </cell>
          <cell r="I670" t="str">
            <v>00000041</v>
          </cell>
          <cell r="J670">
            <v>65</v>
          </cell>
          <cell r="K670">
            <v>368</v>
          </cell>
          <cell r="L670">
            <v>6202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0676</v>
          </cell>
          <cell r="R670" t="str">
            <v>12450</v>
          </cell>
          <cell r="S670" t="str">
            <v>200212</v>
          </cell>
          <cell r="T670" t="str">
            <v>SA01</v>
          </cell>
          <cell r="U670">
            <v>2.39</v>
          </cell>
          <cell r="V670" t="str">
            <v>LDB</v>
          </cell>
          <cell r="W670">
            <v>0</v>
          </cell>
          <cell r="Y670">
            <v>0</v>
          </cell>
          <cell r="Z670">
            <v>1</v>
          </cell>
          <cell r="AA670" t="str">
            <v>MS#</v>
          </cell>
          <cell r="AB670" t="str">
            <v xml:space="preserve">   998014699</v>
          </cell>
          <cell r="AC670" t="str">
            <v>BCH</v>
          </cell>
          <cell r="AD670" t="str">
            <v>015528</v>
          </cell>
          <cell r="AE670" t="str">
            <v>TML</v>
          </cell>
          <cell r="AF670" t="str">
            <v>12019</v>
          </cell>
          <cell r="AG670" t="str">
            <v>SRL</v>
          </cell>
          <cell r="AH670" t="str">
            <v>0350</v>
          </cell>
          <cell r="AI670" t="str">
            <v>DLV</v>
          </cell>
          <cell r="AJ670" t="str">
            <v>000</v>
          </cell>
          <cell r="AK670" t="str">
            <v>REL</v>
          </cell>
          <cell r="AL670" t="str">
            <v>000</v>
          </cell>
          <cell r="AM670" t="str">
            <v>LN#</v>
          </cell>
          <cell r="AO670" t="str">
            <v>UOI</v>
          </cell>
          <cell r="AP670" t="str">
            <v>EA</v>
          </cell>
          <cell r="AU670" t="str">
            <v>0</v>
          </cell>
          <cell r="AW670" t="str">
            <v>000</v>
          </cell>
          <cell r="AX670" t="str">
            <v>00</v>
          </cell>
          <cell r="AY670" t="str">
            <v>0</v>
          </cell>
          <cell r="AZ670" t="str">
            <v>FPL Fibernet</v>
          </cell>
        </row>
        <row r="671">
          <cell r="A671" t="str">
            <v>107100</v>
          </cell>
          <cell r="B671" t="str">
            <v>0368</v>
          </cell>
          <cell r="C671" t="str">
            <v>06200</v>
          </cell>
          <cell r="D671" t="str">
            <v>0FIBER</v>
          </cell>
          <cell r="E671" t="str">
            <v>368000</v>
          </cell>
          <cell r="F671" t="str">
            <v>0676</v>
          </cell>
          <cell r="G671" t="str">
            <v>12450</v>
          </cell>
          <cell r="H671" t="str">
            <v>A</v>
          </cell>
          <cell r="I671" t="str">
            <v>00000041</v>
          </cell>
          <cell r="J671">
            <v>65</v>
          </cell>
          <cell r="K671">
            <v>368</v>
          </cell>
          <cell r="L671">
            <v>6202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 t="str">
            <v>0676</v>
          </cell>
          <cell r="R671" t="str">
            <v>12450</v>
          </cell>
          <cell r="S671" t="str">
            <v>200212</v>
          </cell>
          <cell r="T671" t="str">
            <v>SA01</v>
          </cell>
          <cell r="U671">
            <v>2.76</v>
          </cell>
          <cell r="V671" t="str">
            <v>LDB</v>
          </cell>
          <cell r="W671">
            <v>0</v>
          </cell>
          <cell r="Y671">
            <v>0</v>
          </cell>
          <cell r="Z671">
            <v>6</v>
          </cell>
          <cell r="AA671" t="str">
            <v>MS#</v>
          </cell>
          <cell r="AB671" t="str">
            <v xml:space="preserve">   998014748</v>
          </cell>
          <cell r="AC671" t="str">
            <v>BCH</v>
          </cell>
          <cell r="AD671" t="str">
            <v>015528</v>
          </cell>
          <cell r="AE671" t="str">
            <v>TML</v>
          </cell>
          <cell r="AF671" t="str">
            <v>12019</v>
          </cell>
          <cell r="AG671" t="str">
            <v>SRL</v>
          </cell>
          <cell r="AH671" t="str">
            <v>0350</v>
          </cell>
          <cell r="AI671" t="str">
            <v>DLV</v>
          </cell>
          <cell r="AJ671" t="str">
            <v>000</v>
          </cell>
          <cell r="AK671" t="str">
            <v>REL</v>
          </cell>
          <cell r="AL671" t="str">
            <v>000</v>
          </cell>
          <cell r="AM671" t="str">
            <v>LN#</v>
          </cell>
          <cell r="AO671" t="str">
            <v>UOI</v>
          </cell>
          <cell r="AP671" t="str">
            <v>EA</v>
          </cell>
          <cell r="AU671" t="str">
            <v>0</v>
          </cell>
          <cell r="AW671" t="str">
            <v>000</v>
          </cell>
          <cell r="AX671" t="str">
            <v>00</v>
          </cell>
          <cell r="AY671" t="str">
            <v>0</v>
          </cell>
          <cell r="AZ671" t="str">
            <v>FPL Fibernet</v>
          </cell>
        </row>
        <row r="672">
          <cell r="A672" t="str">
            <v>107100</v>
          </cell>
          <cell r="B672" t="str">
            <v>0368</v>
          </cell>
          <cell r="C672" t="str">
            <v>06200</v>
          </cell>
          <cell r="D672" t="str">
            <v>0FIBER</v>
          </cell>
          <cell r="E672" t="str">
            <v>368000</v>
          </cell>
          <cell r="F672" t="str">
            <v>0676</v>
          </cell>
          <cell r="G672" t="str">
            <v>12450</v>
          </cell>
          <cell r="H672" t="str">
            <v>A</v>
          </cell>
          <cell r="I672" t="str">
            <v>00000041</v>
          </cell>
          <cell r="J672">
            <v>65</v>
          </cell>
          <cell r="K672">
            <v>368</v>
          </cell>
          <cell r="L672">
            <v>6202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 t="str">
            <v>0676</v>
          </cell>
          <cell r="R672" t="str">
            <v>12450</v>
          </cell>
          <cell r="S672" t="str">
            <v>200212</v>
          </cell>
          <cell r="T672" t="str">
            <v>SA01</v>
          </cell>
          <cell r="U672">
            <v>2.94</v>
          </cell>
          <cell r="V672" t="str">
            <v>LDB</v>
          </cell>
          <cell r="W672">
            <v>0</v>
          </cell>
          <cell r="Y672">
            <v>0</v>
          </cell>
          <cell r="Z672">
            <v>1</v>
          </cell>
          <cell r="AA672" t="str">
            <v>MS#</v>
          </cell>
          <cell r="AB672" t="str">
            <v xml:space="preserve">   998014106</v>
          </cell>
          <cell r="AC672" t="str">
            <v>BCH</v>
          </cell>
          <cell r="AD672" t="str">
            <v>015528</v>
          </cell>
          <cell r="AE672" t="str">
            <v>TML</v>
          </cell>
          <cell r="AF672" t="str">
            <v>12019</v>
          </cell>
          <cell r="AG672" t="str">
            <v>SRL</v>
          </cell>
          <cell r="AH672" t="str">
            <v>0350</v>
          </cell>
          <cell r="AI672" t="str">
            <v>DLV</v>
          </cell>
          <cell r="AJ672" t="str">
            <v>000</v>
          </cell>
          <cell r="AK672" t="str">
            <v>REL</v>
          </cell>
          <cell r="AL672" t="str">
            <v>000</v>
          </cell>
          <cell r="AM672" t="str">
            <v>LN#</v>
          </cell>
          <cell r="AO672" t="str">
            <v>UOI</v>
          </cell>
          <cell r="AP672" t="str">
            <v>EA</v>
          </cell>
          <cell r="AU672" t="str">
            <v>0</v>
          </cell>
          <cell r="AW672" t="str">
            <v>000</v>
          </cell>
          <cell r="AX672" t="str">
            <v>00</v>
          </cell>
          <cell r="AY672" t="str">
            <v>0</v>
          </cell>
          <cell r="AZ672" t="str">
            <v>FPL Fibernet</v>
          </cell>
        </row>
        <row r="673">
          <cell r="A673" t="str">
            <v>107100</v>
          </cell>
          <cell r="B673" t="str">
            <v>0368</v>
          </cell>
          <cell r="C673" t="str">
            <v>06200</v>
          </cell>
          <cell r="D673" t="str">
            <v>0FIBER</v>
          </cell>
          <cell r="E673" t="str">
            <v>368000</v>
          </cell>
          <cell r="F673" t="str">
            <v>0676</v>
          </cell>
          <cell r="G673" t="str">
            <v>12450</v>
          </cell>
          <cell r="H673" t="str">
            <v>A</v>
          </cell>
          <cell r="I673" t="str">
            <v>00000041</v>
          </cell>
          <cell r="J673">
            <v>65</v>
          </cell>
          <cell r="K673">
            <v>368</v>
          </cell>
          <cell r="L673">
            <v>6202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 t="str">
            <v>0676</v>
          </cell>
          <cell r="R673" t="str">
            <v>12450</v>
          </cell>
          <cell r="S673" t="str">
            <v>200212</v>
          </cell>
          <cell r="T673" t="str">
            <v>SA01</v>
          </cell>
          <cell r="U673">
            <v>3.68</v>
          </cell>
          <cell r="V673" t="str">
            <v>LDB</v>
          </cell>
          <cell r="W673">
            <v>0</v>
          </cell>
          <cell r="Y673">
            <v>0</v>
          </cell>
          <cell r="Z673">
            <v>1</v>
          </cell>
          <cell r="AA673" t="str">
            <v>MS#</v>
          </cell>
          <cell r="AB673" t="str">
            <v xml:space="preserve">   998014105</v>
          </cell>
          <cell r="AC673" t="str">
            <v>BCH</v>
          </cell>
          <cell r="AD673" t="str">
            <v>015528</v>
          </cell>
          <cell r="AE673" t="str">
            <v>TML</v>
          </cell>
          <cell r="AF673" t="str">
            <v>12019</v>
          </cell>
          <cell r="AG673" t="str">
            <v>SRL</v>
          </cell>
          <cell r="AH673" t="str">
            <v>0350</v>
          </cell>
          <cell r="AI673" t="str">
            <v>DLV</v>
          </cell>
          <cell r="AJ673" t="str">
            <v>000</v>
          </cell>
          <cell r="AK673" t="str">
            <v>REL</v>
          </cell>
          <cell r="AL673" t="str">
            <v>000</v>
          </cell>
          <cell r="AM673" t="str">
            <v>LN#</v>
          </cell>
          <cell r="AO673" t="str">
            <v>UOI</v>
          </cell>
          <cell r="AP673" t="str">
            <v>EA</v>
          </cell>
          <cell r="AU673" t="str">
            <v>0</v>
          </cell>
          <cell r="AW673" t="str">
            <v>000</v>
          </cell>
          <cell r="AX673" t="str">
            <v>00</v>
          </cell>
          <cell r="AY673" t="str">
            <v>0</v>
          </cell>
          <cell r="AZ673" t="str">
            <v>FPL Fibernet</v>
          </cell>
        </row>
        <row r="674">
          <cell r="A674" t="str">
            <v>107100</v>
          </cell>
          <cell r="B674" t="str">
            <v>0368</v>
          </cell>
          <cell r="C674" t="str">
            <v>06200</v>
          </cell>
          <cell r="D674" t="str">
            <v>0FIBER</v>
          </cell>
          <cell r="E674" t="str">
            <v>368000</v>
          </cell>
          <cell r="F674" t="str">
            <v>0676</v>
          </cell>
          <cell r="G674" t="str">
            <v>12450</v>
          </cell>
          <cell r="H674" t="str">
            <v>A</v>
          </cell>
          <cell r="I674" t="str">
            <v>00000041</v>
          </cell>
          <cell r="J674">
            <v>65</v>
          </cell>
          <cell r="K674">
            <v>368</v>
          </cell>
          <cell r="L674">
            <v>6202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 t="str">
            <v>0676</v>
          </cell>
          <cell r="R674" t="str">
            <v>12450</v>
          </cell>
          <cell r="S674" t="str">
            <v>200212</v>
          </cell>
          <cell r="T674" t="str">
            <v>SA01</v>
          </cell>
          <cell r="U674">
            <v>5.1100000000000003</v>
          </cell>
          <cell r="V674" t="str">
            <v>LDB</v>
          </cell>
          <cell r="W674">
            <v>0</v>
          </cell>
          <cell r="Y674">
            <v>0</v>
          </cell>
          <cell r="Z674">
            <v>7</v>
          </cell>
          <cell r="AA674" t="str">
            <v>MS#</v>
          </cell>
          <cell r="AB674" t="str">
            <v xml:space="preserve">   998014744</v>
          </cell>
          <cell r="AC674" t="str">
            <v>BCH</v>
          </cell>
          <cell r="AD674" t="str">
            <v>015528</v>
          </cell>
          <cell r="AE674" t="str">
            <v>TML</v>
          </cell>
          <cell r="AF674" t="str">
            <v>12019</v>
          </cell>
          <cell r="AG674" t="str">
            <v>SRL</v>
          </cell>
          <cell r="AH674" t="str">
            <v>0350</v>
          </cell>
          <cell r="AI674" t="str">
            <v>DLV</v>
          </cell>
          <cell r="AJ674" t="str">
            <v>000</v>
          </cell>
          <cell r="AK674" t="str">
            <v>REL</v>
          </cell>
          <cell r="AL674" t="str">
            <v>000</v>
          </cell>
          <cell r="AM674" t="str">
            <v>LN#</v>
          </cell>
          <cell r="AO674" t="str">
            <v>UOI</v>
          </cell>
          <cell r="AP674" t="str">
            <v>EA</v>
          </cell>
          <cell r="AU674" t="str">
            <v>0</v>
          </cell>
          <cell r="AW674" t="str">
            <v>000</v>
          </cell>
          <cell r="AX674" t="str">
            <v>00</v>
          </cell>
          <cell r="AY674" t="str">
            <v>0</v>
          </cell>
          <cell r="AZ674" t="str">
            <v>FPL Fibernet</v>
          </cell>
        </row>
        <row r="675">
          <cell r="A675" t="str">
            <v>107100</v>
          </cell>
          <cell r="B675" t="str">
            <v>0368</v>
          </cell>
          <cell r="C675" t="str">
            <v>06200</v>
          </cell>
          <cell r="D675" t="str">
            <v>0FIBER</v>
          </cell>
          <cell r="E675" t="str">
            <v>368000</v>
          </cell>
          <cell r="F675" t="str">
            <v>0676</v>
          </cell>
          <cell r="G675" t="str">
            <v>12450</v>
          </cell>
          <cell r="H675" t="str">
            <v>A</v>
          </cell>
          <cell r="I675" t="str">
            <v>00000041</v>
          </cell>
          <cell r="J675">
            <v>65</v>
          </cell>
          <cell r="K675">
            <v>368</v>
          </cell>
          <cell r="L675">
            <v>6202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 t="str">
            <v>0676</v>
          </cell>
          <cell r="R675" t="str">
            <v>12450</v>
          </cell>
          <cell r="S675" t="str">
            <v>200212</v>
          </cell>
          <cell r="T675" t="str">
            <v>SA01</v>
          </cell>
          <cell r="U675">
            <v>5.75</v>
          </cell>
          <cell r="V675" t="str">
            <v>LDB</v>
          </cell>
          <cell r="W675">
            <v>0</v>
          </cell>
          <cell r="Y675">
            <v>0</v>
          </cell>
          <cell r="Z675">
            <v>23</v>
          </cell>
          <cell r="AA675" t="str">
            <v>MS#</v>
          </cell>
          <cell r="AB675" t="str">
            <v xml:space="preserve">   998014741</v>
          </cell>
          <cell r="AC675" t="str">
            <v>BCH</v>
          </cell>
          <cell r="AD675" t="str">
            <v>015528</v>
          </cell>
          <cell r="AE675" t="str">
            <v>TML</v>
          </cell>
          <cell r="AF675" t="str">
            <v>12019</v>
          </cell>
          <cell r="AG675" t="str">
            <v>SRL</v>
          </cell>
          <cell r="AH675" t="str">
            <v>0350</v>
          </cell>
          <cell r="AI675" t="str">
            <v>DLV</v>
          </cell>
          <cell r="AJ675" t="str">
            <v>000</v>
          </cell>
          <cell r="AK675" t="str">
            <v>REL</v>
          </cell>
          <cell r="AL675" t="str">
            <v>000</v>
          </cell>
          <cell r="AM675" t="str">
            <v>LN#</v>
          </cell>
          <cell r="AO675" t="str">
            <v>UOI</v>
          </cell>
          <cell r="AP675" t="str">
            <v>EA</v>
          </cell>
          <cell r="AU675" t="str">
            <v>0</v>
          </cell>
          <cell r="AW675" t="str">
            <v>000</v>
          </cell>
          <cell r="AX675" t="str">
            <v>00</v>
          </cell>
          <cell r="AY675" t="str">
            <v>0</v>
          </cell>
          <cell r="AZ675" t="str">
            <v>FPL Fibernet</v>
          </cell>
        </row>
        <row r="676">
          <cell r="A676" t="str">
            <v>107100</v>
          </cell>
          <cell r="B676" t="str">
            <v>0368</v>
          </cell>
          <cell r="C676" t="str">
            <v>06200</v>
          </cell>
          <cell r="D676" t="str">
            <v>0FIBER</v>
          </cell>
          <cell r="E676" t="str">
            <v>368000</v>
          </cell>
          <cell r="F676" t="str">
            <v>0676</v>
          </cell>
          <cell r="G676" t="str">
            <v>12450</v>
          </cell>
          <cell r="H676" t="str">
            <v>A</v>
          </cell>
          <cell r="I676" t="str">
            <v>00000041</v>
          </cell>
          <cell r="J676">
            <v>65</v>
          </cell>
          <cell r="K676">
            <v>368</v>
          </cell>
          <cell r="L676">
            <v>6202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 t="str">
            <v>0676</v>
          </cell>
          <cell r="R676" t="str">
            <v>12450</v>
          </cell>
          <cell r="S676" t="str">
            <v>200212</v>
          </cell>
          <cell r="T676" t="str">
            <v>SA01</v>
          </cell>
          <cell r="U676">
            <v>7.17</v>
          </cell>
          <cell r="V676" t="str">
            <v>LDB</v>
          </cell>
          <cell r="W676">
            <v>0</v>
          </cell>
          <cell r="Y676">
            <v>0</v>
          </cell>
          <cell r="Z676">
            <v>3</v>
          </cell>
          <cell r="AA676" t="str">
            <v>MS#</v>
          </cell>
          <cell r="AB676" t="str">
            <v xml:space="preserve">   998014698</v>
          </cell>
          <cell r="AC676" t="str">
            <v>BCH</v>
          </cell>
          <cell r="AD676" t="str">
            <v>013370</v>
          </cell>
          <cell r="AE676" t="str">
            <v>TML</v>
          </cell>
          <cell r="AF676" t="str">
            <v>12016</v>
          </cell>
          <cell r="AG676" t="str">
            <v>SRL</v>
          </cell>
          <cell r="AH676" t="str">
            <v>0350</v>
          </cell>
          <cell r="AI676" t="str">
            <v>DLV</v>
          </cell>
          <cell r="AJ676" t="str">
            <v>000</v>
          </cell>
          <cell r="AK676" t="str">
            <v>REL</v>
          </cell>
          <cell r="AL676" t="str">
            <v>000</v>
          </cell>
          <cell r="AM676" t="str">
            <v>LN#</v>
          </cell>
          <cell r="AO676" t="str">
            <v>UOI</v>
          </cell>
          <cell r="AP676" t="str">
            <v>EA</v>
          </cell>
          <cell r="AU676" t="str">
            <v>0</v>
          </cell>
          <cell r="AW676" t="str">
            <v>000</v>
          </cell>
          <cell r="AX676" t="str">
            <v>00</v>
          </cell>
          <cell r="AY676" t="str">
            <v>0</v>
          </cell>
          <cell r="AZ676" t="str">
            <v>FPL Fibernet</v>
          </cell>
        </row>
        <row r="677">
          <cell r="A677" t="str">
            <v>107100</v>
          </cell>
          <cell r="B677" t="str">
            <v>0368</v>
          </cell>
          <cell r="C677" t="str">
            <v>06200</v>
          </cell>
          <cell r="D677" t="str">
            <v>0FIBER</v>
          </cell>
          <cell r="E677" t="str">
            <v>368000</v>
          </cell>
          <cell r="F677" t="str">
            <v>0676</v>
          </cell>
          <cell r="G677" t="str">
            <v>12450</v>
          </cell>
          <cell r="H677" t="str">
            <v>A</v>
          </cell>
          <cell r="I677" t="str">
            <v>00000041</v>
          </cell>
          <cell r="J677">
            <v>65</v>
          </cell>
          <cell r="K677">
            <v>368</v>
          </cell>
          <cell r="L677">
            <v>6202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 t="str">
            <v>0676</v>
          </cell>
          <cell r="R677" t="str">
            <v>12450</v>
          </cell>
          <cell r="S677" t="str">
            <v>200212</v>
          </cell>
          <cell r="T677" t="str">
            <v>SA01</v>
          </cell>
          <cell r="U677">
            <v>7.25</v>
          </cell>
          <cell r="V677" t="str">
            <v>LDB</v>
          </cell>
          <cell r="W677">
            <v>0</v>
          </cell>
          <cell r="Y677">
            <v>0</v>
          </cell>
          <cell r="Z677">
            <v>5</v>
          </cell>
          <cell r="AA677" t="str">
            <v>MS#</v>
          </cell>
          <cell r="AB677" t="str">
            <v xml:space="preserve">   998014540</v>
          </cell>
          <cell r="AC677" t="str">
            <v>BCH</v>
          </cell>
          <cell r="AD677" t="str">
            <v>013352</v>
          </cell>
          <cell r="AE677" t="str">
            <v>TML</v>
          </cell>
          <cell r="AF677" t="str">
            <v>12016</v>
          </cell>
          <cell r="AG677" t="str">
            <v>SRL</v>
          </cell>
          <cell r="AH677" t="str">
            <v>0350</v>
          </cell>
          <cell r="AI677" t="str">
            <v>DLV</v>
          </cell>
          <cell r="AJ677" t="str">
            <v>000</v>
          </cell>
          <cell r="AK677" t="str">
            <v>REL</v>
          </cell>
          <cell r="AL677" t="str">
            <v>000</v>
          </cell>
          <cell r="AM677" t="str">
            <v>LN#</v>
          </cell>
          <cell r="AO677" t="str">
            <v>UOI</v>
          </cell>
          <cell r="AP677" t="str">
            <v>EA</v>
          </cell>
          <cell r="AU677" t="str">
            <v>0</v>
          </cell>
          <cell r="AW677" t="str">
            <v>000</v>
          </cell>
          <cell r="AX677" t="str">
            <v>00</v>
          </cell>
          <cell r="AY677" t="str">
            <v>0</v>
          </cell>
          <cell r="AZ677" t="str">
            <v>FPL Fibernet</v>
          </cell>
        </row>
        <row r="678">
          <cell r="A678" t="str">
            <v>107100</v>
          </cell>
          <cell r="B678" t="str">
            <v>0368</v>
          </cell>
          <cell r="C678" t="str">
            <v>06200</v>
          </cell>
          <cell r="D678" t="str">
            <v>0FIBER</v>
          </cell>
          <cell r="E678" t="str">
            <v>368000</v>
          </cell>
          <cell r="F678" t="str">
            <v>0676</v>
          </cell>
          <cell r="G678" t="str">
            <v>12450</v>
          </cell>
          <cell r="H678" t="str">
            <v>A</v>
          </cell>
          <cell r="I678" t="str">
            <v>00000041</v>
          </cell>
          <cell r="J678">
            <v>65</v>
          </cell>
          <cell r="K678">
            <v>368</v>
          </cell>
          <cell r="L678">
            <v>6202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 t="str">
            <v>0676</v>
          </cell>
          <cell r="R678" t="str">
            <v>12450</v>
          </cell>
          <cell r="S678" t="str">
            <v>200212</v>
          </cell>
          <cell r="T678" t="str">
            <v>SA01</v>
          </cell>
          <cell r="U678">
            <v>13.94</v>
          </cell>
          <cell r="V678" t="str">
            <v>LDB</v>
          </cell>
          <cell r="W678">
            <v>0</v>
          </cell>
          <cell r="Y678">
            <v>0</v>
          </cell>
          <cell r="Z678">
            <v>1</v>
          </cell>
          <cell r="AA678" t="str">
            <v>MS#</v>
          </cell>
          <cell r="AB678" t="str">
            <v xml:space="preserve">   998014284</v>
          </cell>
          <cell r="AC678" t="str">
            <v>BCH</v>
          </cell>
          <cell r="AD678" t="str">
            <v>015528</v>
          </cell>
          <cell r="AE678" t="str">
            <v>TML</v>
          </cell>
          <cell r="AF678" t="str">
            <v>12019</v>
          </cell>
          <cell r="AG678" t="str">
            <v>SRL</v>
          </cell>
          <cell r="AH678" t="str">
            <v>0350</v>
          </cell>
          <cell r="AI678" t="str">
            <v>DLV</v>
          </cell>
          <cell r="AJ678" t="str">
            <v>000</v>
          </cell>
          <cell r="AK678" t="str">
            <v>REL</v>
          </cell>
          <cell r="AL678" t="str">
            <v>000</v>
          </cell>
          <cell r="AM678" t="str">
            <v>LN#</v>
          </cell>
          <cell r="AO678" t="str">
            <v>UOI</v>
          </cell>
          <cell r="AP678" t="str">
            <v>EA</v>
          </cell>
          <cell r="AU678" t="str">
            <v>0</v>
          </cell>
          <cell r="AW678" t="str">
            <v>000</v>
          </cell>
          <cell r="AX678" t="str">
            <v>00</v>
          </cell>
          <cell r="AY678" t="str">
            <v>0</v>
          </cell>
          <cell r="AZ678" t="str">
            <v>FPL Fibernet</v>
          </cell>
        </row>
        <row r="679">
          <cell r="A679" t="str">
            <v>107100</v>
          </cell>
          <cell r="B679" t="str">
            <v>0368</v>
          </cell>
          <cell r="C679" t="str">
            <v>06200</v>
          </cell>
          <cell r="D679" t="str">
            <v>0FIBER</v>
          </cell>
          <cell r="E679" t="str">
            <v>368000</v>
          </cell>
          <cell r="F679" t="str">
            <v>0676</v>
          </cell>
          <cell r="G679" t="str">
            <v>12450</v>
          </cell>
          <cell r="H679" t="str">
            <v>A</v>
          </cell>
          <cell r="I679" t="str">
            <v>00000041</v>
          </cell>
          <cell r="J679">
            <v>65</v>
          </cell>
          <cell r="K679">
            <v>368</v>
          </cell>
          <cell r="L679">
            <v>6202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 t="str">
            <v>0676</v>
          </cell>
          <cell r="R679" t="str">
            <v>12450</v>
          </cell>
          <cell r="S679" t="str">
            <v>200212</v>
          </cell>
          <cell r="T679" t="str">
            <v>SA01</v>
          </cell>
          <cell r="U679">
            <v>14.9</v>
          </cell>
          <cell r="V679" t="str">
            <v>LDB</v>
          </cell>
          <cell r="W679">
            <v>0</v>
          </cell>
          <cell r="Y679">
            <v>0</v>
          </cell>
          <cell r="Z679">
            <v>1</v>
          </cell>
          <cell r="AA679" t="str">
            <v>MS#</v>
          </cell>
          <cell r="AB679" t="str">
            <v xml:space="preserve">   998014750</v>
          </cell>
          <cell r="AC679" t="str">
            <v>BCH</v>
          </cell>
          <cell r="AD679" t="str">
            <v>015528</v>
          </cell>
          <cell r="AE679" t="str">
            <v>TML</v>
          </cell>
          <cell r="AF679" t="str">
            <v>12019</v>
          </cell>
          <cell r="AG679" t="str">
            <v>SRL</v>
          </cell>
          <cell r="AH679" t="str">
            <v>0350</v>
          </cell>
          <cell r="AI679" t="str">
            <v>DLV</v>
          </cell>
          <cell r="AJ679" t="str">
            <v>000</v>
          </cell>
          <cell r="AK679" t="str">
            <v>REL</v>
          </cell>
          <cell r="AL679" t="str">
            <v>000</v>
          </cell>
          <cell r="AM679" t="str">
            <v>LN#</v>
          </cell>
          <cell r="AO679" t="str">
            <v>UOI</v>
          </cell>
          <cell r="AP679" t="str">
            <v>EA</v>
          </cell>
          <cell r="AU679" t="str">
            <v>0</v>
          </cell>
          <cell r="AW679" t="str">
            <v>000</v>
          </cell>
          <cell r="AX679" t="str">
            <v>00</v>
          </cell>
          <cell r="AY679" t="str">
            <v>0</v>
          </cell>
          <cell r="AZ679" t="str">
            <v>FPL Fibernet</v>
          </cell>
        </row>
        <row r="680">
          <cell r="A680" t="str">
            <v>107100</v>
          </cell>
          <cell r="B680" t="str">
            <v>0368</v>
          </cell>
          <cell r="C680" t="str">
            <v>06200</v>
          </cell>
          <cell r="D680" t="str">
            <v>0FIBER</v>
          </cell>
          <cell r="E680" t="str">
            <v>368000</v>
          </cell>
          <cell r="F680" t="str">
            <v>0676</v>
          </cell>
          <cell r="G680" t="str">
            <v>12450</v>
          </cell>
          <cell r="H680" t="str">
            <v>A</v>
          </cell>
          <cell r="I680" t="str">
            <v>00000041</v>
          </cell>
          <cell r="J680">
            <v>65</v>
          </cell>
          <cell r="K680">
            <v>368</v>
          </cell>
          <cell r="L680">
            <v>6202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 t="str">
            <v>0676</v>
          </cell>
          <cell r="R680" t="str">
            <v>12450</v>
          </cell>
          <cell r="S680" t="str">
            <v>200212</v>
          </cell>
          <cell r="T680" t="str">
            <v>SA01</v>
          </cell>
          <cell r="U680">
            <v>16.64</v>
          </cell>
          <cell r="V680" t="str">
            <v>LDB</v>
          </cell>
          <cell r="W680">
            <v>0</v>
          </cell>
          <cell r="Y680">
            <v>0</v>
          </cell>
          <cell r="Z680">
            <v>1</v>
          </cell>
          <cell r="AA680" t="str">
            <v>MS#</v>
          </cell>
          <cell r="AB680" t="str">
            <v xml:space="preserve">   998014535</v>
          </cell>
          <cell r="AC680" t="str">
            <v>BCH</v>
          </cell>
          <cell r="AD680" t="str">
            <v>013351</v>
          </cell>
          <cell r="AE680" t="str">
            <v>TML</v>
          </cell>
          <cell r="AF680" t="str">
            <v>12016</v>
          </cell>
          <cell r="AG680" t="str">
            <v>SRL</v>
          </cell>
          <cell r="AH680" t="str">
            <v>0350</v>
          </cell>
          <cell r="AI680" t="str">
            <v>DLV</v>
          </cell>
          <cell r="AJ680" t="str">
            <v>000</v>
          </cell>
          <cell r="AK680" t="str">
            <v>REL</v>
          </cell>
          <cell r="AL680" t="str">
            <v>000</v>
          </cell>
          <cell r="AM680" t="str">
            <v>LN#</v>
          </cell>
          <cell r="AO680" t="str">
            <v>UOI</v>
          </cell>
          <cell r="AP680" t="str">
            <v>EA</v>
          </cell>
          <cell r="AU680" t="str">
            <v>0</v>
          </cell>
          <cell r="AW680" t="str">
            <v>000</v>
          </cell>
          <cell r="AX680" t="str">
            <v>00</v>
          </cell>
          <cell r="AY680" t="str">
            <v>0</v>
          </cell>
          <cell r="AZ680" t="str">
            <v>FPL Fibernet</v>
          </cell>
        </row>
        <row r="681">
          <cell r="A681" t="str">
            <v>107100</v>
          </cell>
          <cell r="B681" t="str">
            <v>0368</v>
          </cell>
          <cell r="C681" t="str">
            <v>06200</v>
          </cell>
          <cell r="D681" t="str">
            <v>0FIBER</v>
          </cell>
          <cell r="E681" t="str">
            <v>368000</v>
          </cell>
          <cell r="F681" t="str">
            <v>0676</v>
          </cell>
          <cell r="G681" t="str">
            <v>12450</v>
          </cell>
          <cell r="H681" t="str">
            <v>A</v>
          </cell>
          <cell r="I681" t="str">
            <v>00000041</v>
          </cell>
          <cell r="J681">
            <v>65</v>
          </cell>
          <cell r="K681">
            <v>368</v>
          </cell>
          <cell r="L681">
            <v>6202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 t="str">
            <v>0676</v>
          </cell>
          <cell r="R681" t="str">
            <v>12450</v>
          </cell>
          <cell r="S681" t="str">
            <v>200212</v>
          </cell>
          <cell r="T681" t="str">
            <v>SA01</v>
          </cell>
          <cell r="U681">
            <v>17.399999999999999</v>
          </cell>
          <cell r="V681" t="str">
            <v>LDB</v>
          </cell>
          <cell r="W681">
            <v>0</v>
          </cell>
          <cell r="Y681">
            <v>0</v>
          </cell>
          <cell r="Z681">
            <v>2</v>
          </cell>
          <cell r="AA681" t="str">
            <v>MS#</v>
          </cell>
          <cell r="AB681" t="str">
            <v xml:space="preserve">   998014405</v>
          </cell>
          <cell r="AC681" t="str">
            <v>BCH</v>
          </cell>
          <cell r="AD681" t="str">
            <v>015528</v>
          </cell>
          <cell r="AE681" t="str">
            <v>TML</v>
          </cell>
          <cell r="AF681" t="str">
            <v>12019</v>
          </cell>
          <cell r="AG681" t="str">
            <v>SRL</v>
          </cell>
          <cell r="AH681" t="str">
            <v>0350</v>
          </cell>
          <cell r="AI681" t="str">
            <v>DLV</v>
          </cell>
          <cell r="AJ681" t="str">
            <v>000</v>
          </cell>
          <cell r="AK681" t="str">
            <v>REL</v>
          </cell>
          <cell r="AL681" t="str">
            <v>000</v>
          </cell>
          <cell r="AM681" t="str">
            <v>LN#</v>
          </cell>
          <cell r="AO681" t="str">
            <v>UOI</v>
          </cell>
          <cell r="AP681" t="str">
            <v>EA</v>
          </cell>
          <cell r="AU681" t="str">
            <v>0</v>
          </cell>
          <cell r="AW681" t="str">
            <v>000</v>
          </cell>
          <cell r="AX681" t="str">
            <v>00</v>
          </cell>
          <cell r="AY681" t="str">
            <v>0</v>
          </cell>
          <cell r="AZ681" t="str">
            <v>FPL Fibernet</v>
          </cell>
        </row>
        <row r="682">
          <cell r="A682" t="str">
            <v>107100</v>
          </cell>
          <cell r="B682" t="str">
            <v>0368</v>
          </cell>
          <cell r="C682" t="str">
            <v>06200</v>
          </cell>
          <cell r="D682" t="str">
            <v>0FIBER</v>
          </cell>
          <cell r="E682" t="str">
            <v>368000</v>
          </cell>
          <cell r="F682" t="str">
            <v>0676</v>
          </cell>
          <cell r="G682" t="str">
            <v>12450</v>
          </cell>
          <cell r="H682" t="str">
            <v>A</v>
          </cell>
          <cell r="I682" t="str">
            <v>00000041</v>
          </cell>
          <cell r="J682">
            <v>65</v>
          </cell>
          <cell r="K682">
            <v>368</v>
          </cell>
          <cell r="L682">
            <v>6202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0676</v>
          </cell>
          <cell r="R682" t="str">
            <v>12450</v>
          </cell>
          <cell r="S682" t="str">
            <v>200212</v>
          </cell>
          <cell r="T682" t="str">
            <v>SA01</v>
          </cell>
          <cell r="U682">
            <v>24.85</v>
          </cell>
          <cell r="V682" t="str">
            <v>LDB</v>
          </cell>
          <cell r="W682">
            <v>0</v>
          </cell>
          <cell r="Y682">
            <v>0</v>
          </cell>
          <cell r="Z682">
            <v>2</v>
          </cell>
          <cell r="AA682" t="str">
            <v>MS#</v>
          </cell>
          <cell r="AB682" t="str">
            <v xml:space="preserve">   998000189</v>
          </cell>
          <cell r="AC682" t="str">
            <v>BCH</v>
          </cell>
          <cell r="AD682" t="str">
            <v>012887</v>
          </cell>
          <cell r="AE682" t="str">
            <v>TML</v>
          </cell>
          <cell r="AF682" t="str">
            <v>12020</v>
          </cell>
          <cell r="AG682" t="str">
            <v>SRL</v>
          </cell>
          <cell r="AH682" t="str">
            <v>0368</v>
          </cell>
          <cell r="AI682" t="str">
            <v>DLV</v>
          </cell>
          <cell r="AJ682" t="str">
            <v>000</v>
          </cell>
          <cell r="AK682" t="str">
            <v>REL</v>
          </cell>
          <cell r="AL682" t="str">
            <v>000</v>
          </cell>
          <cell r="AM682" t="str">
            <v>LN#</v>
          </cell>
          <cell r="AO682" t="str">
            <v>UOI</v>
          </cell>
          <cell r="AP682" t="str">
            <v>EA</v>
          </cell>
          <cell r="AU682" t="str">
            <v>0</v>
          </cell>
          <cell r="AW682" t="str">
            <v>000</v>
          </cell>
          <cell r="AX682" t="str">
            <v>00</v>
          </cell>
          <cell r="AY682" t="str">
            <v>0</v>
          </cell>
          <cell r="AZ682" t="str">
            <v>FPL Fibernet</v>
          </cell>
        </row>
        <row r="683">
          <cell r="A683" t="str">
            <v>107100</v>
          </cell>
          <cell r="B683" t="str">
            <v>0368</v>
          </cell>
          <cell r="C683" t="str">
            <v>06200</v>
          </cell>
          <cell r="D683" t="str">
            <v>0FIBER</v>
          </cell>
          <cell r="E683" t="str">
            <v>368000</v>
          </cell>
          <cell r="F683" t="str">
            <v>0676</v>
          </cell>
          <cell r="G683" t="str">
            <v>12450</v>
          </cell>
          <cell r="H683" t="str">
            <v>A</v>
          </cell>
          <cell r="I683" t="str">
            <v>00000041</v>
          </cell>
          <cell r="J683">
            <v>65</v>
          </cell>
          <cell r="K683">
            <v>368</v>
          </cell>
          <cell r="L683">
            <v>6202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 t="str">
            <v>0676</v>
          </cell>
          <cell r="R683" t="str">
            <v>12450</v>
          </cell>
          <cell r="S683" t="str">
            <v>200212</v>
          </cell>
          <cell r="T683" t="str">
            <v>SA01</v>
          </cell>
          <cell r="U683">
            <v>24.85</v>
          </cell>
          <cell r="V683" t="str">
            <v>LDB</v>
          </cell>
          <cell r="W683">
            <v>0</v>
          </cell>
          <cell r="Y683">
            <v>0</v>
          </cell>
          <cell r="Z683">
            <v>7</v>
          </cell>
          <cell r="AA683" t="str">
            <v>MS#</v>
          </cell>
          <cell r="AB683" t="str">
            <v xml:space="preserve">   998014672</v>
          </cell>
          <cell r="AC683" t="str">
            <v>BCH</v>
          </cell>
          <cell r="AD683" t="str">
            <v>017211</v>
          </cell>
          <cell r="AE683" t="str">
            <v>TML</v>
          </cell>
          <cell r="AF683" t="str">
            <v>12018</v>
          </cell>
          <cell r="AG683" t="str">
            <v>SRL</v>
          </cell>
          <cell r="AH683" t="str">
            <v>0350</v>
          </cell>
          <cell r="AI683" t="str">
            <v>DLV</v>
          </cell>
          <cell r="AJ683" t="str">
            <v>000</v>
          </cell>
          <cell r="AK683" t="str">
            <v>REL</v>
          </cell>
          <cell r="AL683" t="str">
            <v>000</v>
          </cell>
          <cell r="AM683" t="str">
            <v>LN#</v>
          </cell>
          <cell r="AO683" t="str">
            <v>UOI</v>
          </cell>
          <cell r="AP683" t="str">
            <v>EA</v>
          </cell>
          <cell r="AU683" t="str">
            <v>0</v>
          </cell>
          <cell r="AW683" t="str">
            <v>000</v>
          </cell>
          <cell r="AX683" t="str">
            <v>00</v>
          </cell>
          <cell r="AY683" t="str">
            <v>0</v>
          </cell>
          <cell r="AZ683" t="str">
            <v>FPL Fibernet</v>
          </cell>
        </row>
        <row r="684">
          <cell r="A684" t="str">
            <v>107100</v>
          </cell>
          <cell r="B684" t="str">
            <v>0368</v>
          </cell>
          <cell r="C684" t="str">
            <v>06200</v>
          </cell>
          <cell r="D684" t="str">
            <v>0FIBER</v>
          </cell>
          <cell r="E684" t="str">
            <v>368000</v>
          </cell>
          <cell r="F684" t="str">
            <v>0676</v>
          </cell>
          <cell r="G684" t="str">
            <v>12450</v>
          </cell>
          <cell r="H684" t="str">
            <v>A</v>
          </cell>
          <cell r="I684" t="str">
            <v>00000041</v>
          </cell>
          <cell r="J684">
            <v>65</v>
          </cell>
          <cell r="K684">
            <v>368</v>
          </cell>
          <cell r="L684">
            <v>6202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 t="str">
            <v>0676</v>
          </cell>
          <cell r="R684" t="str">
            <v>12450</v>
          </cell>
          <cell r="S684" t="str">
            <v>200212</v>
          </cell>
          <cell r="T684" t="str">
            <v>SA01</v>
          </cell>
          <cell r="U684">
            <v>26.21</v>
          </cell>
          <cell r="V684" t="str">
            <v>LDB</v>
          </cell>
          <cell r="W684">
            <v>0</v>
          </cell>
          <cell r="Y684">
            <v>0</v>
          </cell>
          <cell r="Z684">
            <v>1</v>
          </cell>
          <cell r="AA684" t="str">
            <v>MS#</v>
          </cell>
          <cell r="AB684" t="str">
            <v xml:space="preserve">   998003514</v>
          </cell>
          <cell r="AC684" t="str">
            <v>BCH</v>
          </cell>
          <cell r="AD684" t="str">
            <v>017203</v>
          </cell>
          <cell r="AE684" t="str">
            <v>TML</v>
          </cell>
          <cell r="AF684" t="str">
            <v>12018</v>
          </cell>
          <cell r="AG684" t="str">
            <v>SRL</v>
          </cell>
          <cell r="AH684" t="str">
            <v>0350</v>
          </cell>
          <cell r="AI684" t="str">
            <v>DLV</v>
          </cell>
          <cell r="AJ684" t="str">
            <v>000</v>
          </cell>
          <cell r="AK684" t="str">
            <v>REL</v>
          </cell>
          <cell r="AL684" t="str">
            <v>000</v>
          </cell>
          <cell r="AM684" t="str">
            <v>LN#</v>
          </cell>
          <cell r="AO684" t="str">
            <v>UOI</v>
          </cell>
          <cell r="AP684" t="str">
            <v>EA</v>
          </cell>
          <cell r="AU684" t="str">
            <v>0</v>
          </cell>
          <cell r="AW684" t="str">
            <v>000</v>
          </cell>
          <cell r="AX684" t="str">
            <v>00</v>
          </cell>
          <cell r="AY684" t="str">
            <v>0</v>
          </cell>
          <cell r="AZ684" t="str">
            <v>FPL Fibernet</v>
          </cell>
        </row>
        <row r="685">
          <cell r="A685" t="str">
            <v>107100</v>
          </cell>
          <cell r="B685" t="str">
            <v>0368</v>
          </cell>
          <cell r="C685" t="str">
            <v>06200</v>
          </cell>
          <cell r="D685" t="str">
            <v>0FIBER</v>
          </cell>
          <cell r="E685" t="str">
            <v>368000</v>
          </cell>
          <cell r="F685" t="str">
            <v>0676</v>
          </cell>
          <cell r="G685" t="str">
            <v>12450</v>
          </cell>
          <cell r="H685" t="str">
            <v>A</v>
          </cell>
          <cell r="I685" t="str">
            <v>00000041</v>
          </cell>
          <cell r="J685">
            <v>65</v>
          </cell>
          <cell r="K685">
            <v>368</v>
          </cell>
          <cell r="L685">
            <v>6202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0676</v>
          </cell>
          <cell r="R685" t="str">
            <v>12450</v>
          </cell>
          <cell r="S685" t="str">
            <v>200212</v>
          </cell>
          <cell r="T685" t="str">
            <v>SA01</v>
          </cell>
          <cell r="U685">
            <v>28.14</v>
          </cell>
          <cell r="V685" t="str">
            <v>LDB</v>
          </cell>
          <cell r="W685">
            <v>0</v>
          </cell>
          <cell r="Y685">
            <v>0</v>
          </cell>
          <cell r="Z685">
            <v>1</v>
          </cell>
          <cell r="AA685" t="str">
            <v>MS#</v>
          </cell>
          <cell r="AB685" t="str">
            <v xml:space="preserve">   998000586</v>
          </cell>
          <cell r="AC685" t="str">
            <v>BCH</v>
          </cell>
          <cell r="AD685" t="str">
            <v>012890</v>
          </cell>
          <cell r="AE685" t="str">
            <v>TML</v>
          </cell>
          <cell r="AF685" t="str">
            <v>12020</v>
          </cell>
          <cell r="AG685" t="str">
            <v>SRL</v>
          </cell>
          <cell r="AH685" t="str">
            <v>0368</v>
          </cell>
          <cell r="AI685" t="str">
            <v>DLV</v>
          </cell>
          <cell r="AJ685" t="str">
            <v>000</v>
          </cell>
          <cell r="AK685" t="str">
            <v>REL</v>
          </cell>
          <cell r="AL685" t="str">
            <v>000</v>
          </cell>
          <cell r="AM685" t="str">
            <v>LN#</v>
          </cell>
          <cell r="AO685" t="str">
            <v>UOI</v>
          </cell>
          <cell r="AP685" t="str">
            <v>EA</v>
          </cell>
          <cell r="AU685" t="str">
            <v>0</v>
          </cell>
          <cell r="AW685" t="str">
            <v>000</v>
          </cell>
          <cell r="AX685" t="str">
            <v>00</v>
          </cell>
          <cell r="AY685" t="str">
            <v>0</v>
          </cell>
          <cell r="AZ685" t="str">
            <v>FPL Fibernet</v>
          </cell>
        </row>
        <row r="686">
          <cell r="A686" t="str">
            <v>107100</v>
          </cell>
          <cell r="B686" t="str">
            <v>0368</v>
          </cell>
          <cell r="C686" t="str">
            <v>06200</v>
          </cell>
          <cell r="D686" t="str">
            <v>0FIBER</v>
          </cell>
          <cell r="E686" t="str">
            <v>368000</v>
          </cell>
          <cell r="F686" t="str">
            <v>0676</v>
          </cell>
          <cell r="G686" t="str">
            <v>12450</v>
          </cell>
          <cell r="H686" t="str">
            <v>A</v>
          </cell>
          <cell r="I686" t="str">
            <v>00000041</v>
          </cell>
          <cell r="J686">
            <v>65</v>
          </cell>
          <cell r="K686">
            <v>368</v>
          </cell>
          <cell r="L686">
            <v>6202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 t="str">
            <v>0676</v>
          </cell>
          <cell r="R686" t="str">
            <v>12450</v>
          </cell>
          <cell r="S686" t="str">
            <v>200212</v>
          </cell>
          <cell r="T686" t="str">
            <v>SA01</v>
          </cell>
          <cell r="U686">
            <v>32.5</v>
          </cell>
          <cell r="V686" t="str">
            <v>LDB</v>
          </cell>
          <cell r="W686">
            <v>0</v>
          </cell>
          <cell r="Y686">
            <v>0</v>
          </cell>
          <cell r="Z686">
            <v>2</v>
          </cell>
          <cell r="AA686" t="str">
            <v>MS#</v>
          </cell>
          <cell r="AB686" t="str">
            <v xml:space="preserve">   998014682</v>
          </cell>
          <cell r="AC686" t="str">
            <v>BCH</v>
          </cell>
          <cell r="AD686" t="str">
            <v>013366</v>
          </cell>
          <cell r="AE686" t="str">
            <v>TML</v>
          </cell>
          <cell r="AF686" t="str">
            <v>12016</v>
          </cell>
          <cell r="AG686" t="str">
            <v>SRL</v>
          </cell>
          <cell r="AH686" t="str">
            <v>0350</v>
          </cell>
          <cell r="AI686" t="str">
            <v>DLV</v>
          </cell>
          <cell r="AJ686" t="str">
            <v>000</v>
          </cell>
          <cell r="AK686" t="str">
            <v>REL</v>
          </cell>
          <cell r="AL686" t="str">
            <v>000</v>
          </cell>
          <cell r="AM686" t="str">
            <v>LN#</v>
          </cell>
          <cell r="AO686" t="str">
            <v>UOI</v>
          </cell>
          <cell r="AP686" t="str">
            <v>EA</v>
          </cell>
          <cell r="AU686" t="str">
            <v>0</v>
          </cell>
          <cell r="AW686" t="str">
            <v>000</v>
          </cell>
          <cell r="AX686" t="str">
            <v>00</v>
          </cell>
          <cell r="AY686" t="str">
            <v>0</v>
          </cell>
          <cell r="AZ686" t="str">
            <v>FPL Fibernet</v>
          </cell>
        </row>
        <row r="687">
          <cell r="A687" t="str">
            <v>107100</v>
          </cell>
          <cell r="B687" t="str">
            <v>0368</v>
          </cell>
          <cell r="C687" t="str">
            <v>06200</v>
          </cell>
          <cell r="D687" t="str">
            <v>0FIBER</v>
          </cell>
          <cell r="E687" t="str">
            <v>368000</v>
          </cell>
          <cell r="F687" t="str">
            <v>0676</v>
          </cell>
          <cell r="G687" t="str">
            <v>12450</v>
          </cell>
          <cell r="H687" t="str">
            <v>A</v>
          </cell>
          <cell r="I687" t="str">
            <v>00000041</v>
          </cell>
          <cell r="J687">
            <v>65</v>
          </cell>
          <cell r="K687">
            <v>368</v>
          </cell>
          <cell r="L687">
            <v>6202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 t="str">
            <v>0676</v>
          </cell>
          <cell r="R687" t="str">
            <v>12450</v>
          </cell>
          <cell r="S687" t="str">
            <v>200212</v>
          </cell>
          <cell r="T687" t="str">
            <v>SA01</v>
          </cell>
          <cell r="U687">
            <v>35.25</v>
          </cell>
          <cell r="V687" t="str">
            <v>LDB</v>
          </cell>
          <cell r="W687">
            <v>0</v>
          </cell>
          <cell r="Y687">
            <v>0</v>
          </cell>
          <cell r="Z687">
            <v>1</v>
          </cell>
          <cell r="AA687" t="str">
            <v>MS#</v>
          </cell>
          <cell r="AB687" t="str">
            <v xml:space="preserve">   998014560</v>
          </cell>
          <cell r="AC687" t="str">
            <v>BCH</v>
          </cell>
          <cell r="AD687" t="str">
            <v>013356</v>
          </cell>
          <cell r="AE687" t="str">
            <v>TML</v>
          </cell>
          <cell r="AF687" t="str">
            <v>12016</v>
          </cell>
          <cell r="AG687" t="str">
            <v>SRL</v>
          </cell>
          <cell r="AH687" t="str">
            <v>0350</v>
          </cell>
          <cell r="AI687" t="str">
            <v>DLV</v>
          </cell>
          <cell r="AJ687" t="str">
            <v>000</v>
          </cell>
          <cell r="AK687" t="str">
            <v>REL</v>
          </cell>
          <cell r="AL687" t="str">
            <v>000</v>
          </cell>
          <cell r="AM687" t="str">
            <v>LN#</v>
          </cell>
          <cell r="AO687" t="str">
            <v>UOI</v>
          </cell>
          <cell r="AP687" t="str">
            <v>EA</v>
          </cell>
          <cell r="AU687" t="str">
            <v>0</v>
          </cell>
          <cell r="AW687" t="str">
            <v>000</v>
          </cell>
          <cell r="AX687" t="str">
            <v>00</v>
          </cell>
          <cell r="AY687" t="str">
            <v>0</v>
          </cell>
          <cell r="AZ687" t="str">
            <v>FPL Fibernet</v>
          </cell>
        </row>
        <row r="688">
          <cell r="A688" t="str">
            <v>107100</v>
          </cell>
          <cell r="B688" t="str">
            <v>0368</v>
          </cell>
          <cell r="C688" t="str">
            <v>06200</v>
          </cell>
          <cell r="D688" t="str">
            <v>0FIBER</v>
          </cell>
          <cell r="E688" t="str">
            <v>368000</v>
          </cell>
          <cell r="F688" t="str">
            <v>0676</v>
          </cell>
          <cell r="G688" t="str">
            <v>12450</v>
          </cell>
          <cell r="H688" t="str">
            <v>A</v>
          </cell>
          <cell r="I688" t="str">
            <v>00000041</v>
          </cell>
          <cell r="J688">
            <v>65</v>
          </cell>
          <cell r="K688">
            <v>368</v>
          </cell>
          <cell r="L688">
            <v>6202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0676</v>
          </cell>
          <cell r="R688" t="str">
            <v>12450</v>
          </cell>
          <cell r="S688" t="str">
            <v>200212</v>
          </cell>
          <cell r="T688" t="str">
            <v>SA01</v>
          </cell>
          <cell r="U688">
            <v>87.9</v>
          </cell>
          <cell r="V688" t="str">
            <v>LDB</v>
          </cell>
          <cell r="W688">
            <v>0</v>
          </cell>
          <cell r="Y688">
            <v>0</v>
          </cell>
          <cell r="Z688">
            <v>1</v>
          </cell>
          <cell r="AA688" t="str">
            <v>MS#</v>
          </cell>
          <cell r="AB688" t="str">
            <v xml:space="preserve">   998014073</v>
          </cell>
          <cell r="AC688" t="str">
            <v>BCH</v>
          </cell>
          <cell r="AD688" t="str">
            <v>014915</v>
          </cell>
          <cell r="AE688" t="str">
            <v>TML</v>
          </cell>
          <cell r="AF688" t="str">
            <v>12011</v>
          </cell>
          <cell r="AG688" t="str">
            <v>SRL</v>
          </cell>
          <cell r="AH688" t="str">
            <v>0368</v>
          </cell>
          <cell r="AI688" t="str">
            <v>DLV</v>
          </cell>
          <cell r="AJ688" t="str">
            <v>000</v>
          </cell>
          <cell r="AK688" t="str">
            <v>REL</v>
          </cell>
          <cell r="AL688" t="str">
            <v>000</v>
          </cell>
          <cell r="AM688" t="str">
            <v>LN#</v>
          </cell>
          <cell r="AO688" t="str">
            <v>UOI</v>
          </cell>
          <cell r="AP688" t="str">
            <v>EA</v>
          </cell>
          <cell r="AU688" t="str">
            <v>0</v>
          </cell>
          <cell r="AW688" t="str">
            <v>000</v>
          </cell>
          <cell r="AX688" t="str">
            <v>00</v>
          </cell>
          <cell r="AY688" t="str">
            <v>0</v>
          </cell>
          <cell r="AZ688" t="str">
            <v>FPL Fibernet</v>
          </cell>
        </row>
        <row r="689">
          <cell r="A689" t="str">
            <v>107100</v>
          </cell>
          <cell r="B689" t="str">
            <v>0368</v>
          </cell>
          <cell r="C689" t="str">
            <v>06200</v>
          </cell>
          <cell r="D689" t="str">
            <v>0FIBER</v>
          </cell>
          <cell r="E689" t="str">
            <v>368000</v>
          </cell>
          <cell r="F689" t="str">
            <v>0676</v>
          </cell>
          <cell r="G689" t="str">
            <v>12450</v>
          </cell>
          <cell r="H689" t="str">
            <v>A</v>
          </cell>
          <cell r="I689" t="str">
            <v>00000041</v>
          </cell>
          <cell r="J689">
            <v>65</v>
          </cell>
          <cell r="K689">
            <v>368</v>
          </cell>
          <cell r="L689">
            <v>6202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 t="str">
            <v>0676</v>
          </cell>
          <cell r="R689" t="str">
            <v>12450</v>
          </cell>
          <cell r="S689" t="str">
            <v>200212</v>
          </cell>
          <cell r="T689" t="str">
            <v>SA01</v>
          </cell>
          <cell r="U689">
            <v>131.94999999999999</v>
          </cell>
          <cell r="V689" t="str">
            <v>LDB</v>
          </cell>
          <cell r="W689">
            <v>0</v>
          </cell>
          <cell r="Y689">
            <v>0</v>
          </cell>
          <cell r="Z689">
            <v>1</v>
          </cell>
          <cell r="AA689" t="str">
            <v>MS#</v>
          </cell>
          <cell r="AB689" t="str">
            <v xml:space="preserve">   998014055</v>
          </cell>
          <cell r="AC689" t="str">
            <v>BCH</v>
          </cell>
          <cell r="AD689" t="str">
            <v>012640</v>
          </cell>
          <cell r="AE689" t="str">
            <v>TML</v>
          </cell>
          <cell r="AF689" t="str">
            <v>12027</v>
          </cell>
          <cell r="AG689" t="str">
            <v>SRL</v>
          </cell>
          <cell r="AH689" t="str">
            <v>0350</v>
          </cell>
          <cell r="AI689" t="str">
            <v>DLV</v>
          </cell>
          <cell r="AJ689" t="str">
            <v>000</v>
          </cell>
          <cell r="AK689" t="str">
            <v>REL</v>
          </cell>
          <cell r="AL689" t="str">
            <v>000</v>
          </cell>
          <cell r="AM689" t="str">
            <v>LN#</v>
          </cell>
          <cell r="AO689" t="str">
            <v>UOI</v>
          </cell>
          <cell r="AP689" t="str">
            <v>EA</v>
          </cell>
          <cell r="AU689" t="str">
            <v>0</v>
          </cell>
          <cell r="AW689" t="str">
            <v>000</v>
          </cell>
          <cell r="AX689" t="str">
            <v>00</v>
          </cell>
          <cell r="AY689" t="str">
            <v>0</v>
          </cell>
          <cell r="AZ689" t="str">
            <v>FPL Fibernet</v>
          </cell>
        </row>
        <row r="690">
          <cell r="A690" t="str">
            <v>107100</v>
          </cell>
          <cell r="B690" t="str">
            <v>0368</v>
          </cell>
          <cell r="C690" t="str">
            <v>06200</v>
          </cell>
          <cell r="D690" t="str">
            <v>0FIBER</v>
          </cell>
          <cell r="E690" t="str">
            <v>368000</v>
          </cell>
          <cell r="F690" t="str">
            <v>0676</v>
          </cell>
          <cell r="G690" t="str">
            <v>12450</v>
          </cell>
          <cell r="H690" t="str">
            <v>A</v>
          </cell>
          <cell r="I690" t="str">
            <v>00000041</v>
          </cell>
          <cell r="J690">
            <v>65</v>
          </cell>
          <cell r="K690">
            <v>368</v>
          </cell>
          <cell r="L690">
            <v>6202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 t="str">
            <v>0676</v>
          </cell>
          <cell r="R690" t="str">
            <v>12450</v>
          </cell>
          <cell r="S690" t="str">
            <v>200212</v>
          </cell>
          <cell r="T690" t="str">
            <v>SA01</v>
          </cell>
          <cell r="U690">
            <v>133.6</v>
          </cell>
          <cell r="V690" t="str">
            <v>LDB</v>
          </cell>
          <cell r="W690">
            <v>0</v>
          </cell>
          <cell r="Y690">
            <v>0</v>
          </cell>
          <cell r="Z690">
            <v>8</v>
          </cell>
          <cell r="AA690" t="str">
            <v>MS#</v>
          </cell>
          <cell r="AB690" t="str">
            <v xml:space="preserve">   998003510</v>
          </cell>
          <cell r="AC690" t="str">
            <v>BCH</v>
          </cell>
          <cell r="AD690" t="str">
            <v>015529</v>
          </cell>
          <cell r="AE690" t="str">
            <v>TML</v>
          </cell>
          <cell r="AF690" t="str">
            <v>12019</v>
          </cell>
          <cell r="AG690" t="str">
            <v>SRL</v>
          </cell>
          <cell r="AH690" t="str">
            <v>0350</v>
          </cell>
          <cell r="AI690" t="str">
            <v>DLV</v>
          </cell>
          <cell r="AJ690" t="str">
            <v>000</v>
          </cell>
          <cell r="AK690" t="str">
            <v>REL</v>
          </cell>
          <cell r="AL690" t="str">
            <v>000</v>
          </cell>
          <cell r="AM690" t="str">
            <v>LN#</v>
          </cell>
          <cell r="AO690" t="str">
            <v>UOI</v>
          </cell>
          <cell r="AP690" t="str">
            <v>EA</v>
          </cell>
          <cell r="AU690" t="str">
            <v>0</v>
          </cell>
          <cell r="AW690" t="str">
            <v>000</v>
          </cell>
          <cell r="AX690" t="str">
            <v>00</v>
          </cell>
          <cell r="AY690" t="str">
            <v>0</v>
          </cell>
          <cell r="AZ690" t="str">
            <v>FPL Fibernet</v>
          </cell>
        </row>
        <row r="691">
          <cell r="A691" t="str">
            <v>107100</v>
          </cell>
          <cell r="B691" t="str">
            <v>0368</v>
          </cell>
          <cell r="C691" t="str">
            <v>06200</v>
          </cell>
          <cell r="D691" t="str">
            <v>0FIBER</v>
          </cell>
          <cell r="E691" t="str">
            <v>368000</v>
          </cell>
          <cell r="F691" t="str">
            <v>0676</v>
          </cell>
          <cell r="G691" t="str">
            <v>12450</v>
          </cell>
          <cell r="H691" t="str">
            <v>A</v>
          </cell>
          <cell r="I691" t="str">
            <v>00000041</v>
          </cell>
          <cell r="J691">
            <v>65</v>
          </cell>
          <cell r="K691">
            <v>368</v>
          </cell>
          <cell r="L691">
            <v>6202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 t="str">
            <v>0676</v>
          </cell>
          <cell r="R691" t="str">
            <v>12450</v>
          </cell>
          <cell r="S691" t="str">
            <v>200212</v>
          </cell>
          <cell r="T691" t="str">
            <v>SA01</v>
          </cell>
          <cell r="U691">
            <v>290.43</v>
          </cell>
          <cell r="V691" t="str">
            <v>LDB</v>
          </cell>
          <cell r="W691">
            <v>0</v>
          </cell>
          <cell r="Y691">
            <v>0</v>
          </cell>
          <cell r="Z691">
            <v>7</v>
          </cell>
          <cell r="AA691" t="str">
            <v>MS#</v>
          </cell>
          <cell r="AB691" t="str">
            <v xml:space="preserve">   998000184</v>
          </cell>
          <cell r="AC691" t="str">
            <v>BCH</v>
          </cell>
          <cell r="AD691" t="str">
            <v>017213</v>
          </cell>
          <cell r="AE691" t="str">
            <v>TML</v>
          </cell>
          <cell r="AF691" t="str">
            <v>12018</v>
          </cell>
          <cell r="AG691" t="str">
            <v>SRL</v>
          </cell>
          <cell r="AH691" t="str">
            <v>0368</v>
          </cell>
          <cell r="AI691" t="str">
            <v>DLV</v>
          </cell>
          <cell r="AJ691" t="str">
            <v>000</v>
          </cell>
          <cell r="AK691" t="str">
            <v>REL</v>
          </cell>
          <cell r="AL691" t="str">
            <v>000</v>
          </cell>
          <cell r="AM691" t="str">
            <v>LN#</v>
          </cell>
          <cell r="AO691" t="str">
            <v>UOI</v>
          </cell>
          <cell r="AP691" t="str">
            <v>EA</v>
          </cell>
          <cell r="AU691" t="str">
            <v>0</v>
          </cell>
          <cell r="AW691" t="str">
            <v>000</v>
          </cell>
          <cell r="AX691" t="str">
            <v>00</v>
          </cell>
          <cell r="AY691" t="str">
            <v>0</v>
          </cell>
          <cell r="AZ691" t="str">
            <v>FPL Fibernet</v>
          </cell>
        </row>
        <row r="692">
          <cell r="A692" t="str">
            <v>107100</v>
          </cell>
          <cell r="B692" t="str">
            <v>0368</v>
          </cell>
          <cell r="C692" t="str">
            <v>06200</v>
          </cell>
          <cell r="D692" t="str">
            <v>0FIBER</v>
          </cell>
          <cell r="E692" t="str">
            <v>368000</v>
          </cell>
          <cell r="F692" t="str">
            <v>0676</v>
          </cell>
          <cell r="G692" t="str">
            <v>12450</v>
          </cell>
          <cell r="H692" t="str">
            <v>A</v>
          </cell>
          <cell r="I692" t="str">
            <v>00000041</v>
          </cell>
          <cell r="J692">
            <v>65</v>
          </cell>
          <cell r="K692">
            <v>368</v>
          </cell>
          <cell r="L692">
            <v>6202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 t="str">
            <v>0676</v>
          </cell>
          <cell r="R692" t="str">
            <v>12450</v>
          </cell>
          <cell r="S692" t="str">
            <v>200212</v>
          </cell>
          <cell r="T692" t="str">
            <v>SA01</v>
          </cell>
          <cell r="U692">
            <v>467.16</v>
          </cell>
          <cell r="V692" t="str">
            <v>LDB</v>
          </cell>
          <cell r="W692">
            <v>0</v>
          </cell>
          <cell r="Y692">
            <v>0</v>
          </cell>
          <cell r="Z692">
            <v>1</v>
          </cell>
          <cell r="AA692" t="str">
            <v>MS#</v>
          </cell>
          <cell r="AB692" t="str">
            <v xml:space="preserve">   998014646</v>
          </cell>
          <cell r="AC692" t="str">
            <v>BCH</v>
          </cell>
          <cell r="AD692" t="str">
            <v>013364</v>
          </cell>
          <cell r="AE692" t="str">
            <v>TML</v>
          </cell>
          <cell r="AF692" t="str">
            <v>12016</v>
          </cell>
          <cell r="AG692" t="str">
            <v>SRL</v>
          </cell>
          <cell r="AH692" t="str">
            <v>0350</v>
          </cell>
          <cell r="AI692" t="str">
            <v>DLV</v>
          </cell>
          <cell r="AJ692" t="str">
            <v>000</v>
          </cell>
          <cell r="AK692" t="str">
            <v>REL</v>
          </cell>
          <cell r="AL692" t="str">
            <v>000</v>
          </cell>
          <cell r="AM692" t="str">
            <v>LN#</v>
          </cell>
          <cell r="AO692" t="str">
            <v>UOI</v>
          </cell>
          <cell r="AP692" t="str">
            <v>EA</v>
          </cell>
          <cell r="AU692" t="str">
            <v>0</v>
          </cell>
          <cell r="AW692" t="str">
            <v>000</v>
          </cell>
          <cell r="AX692" t="str">
            <v>00</v>
          </cell>
          <cell r="AY692" t="str">
            <v>0</v>
          </cell>
          <cell r="AZ692" t="str">
            <v>FPL Fibernet</v>
          </cell>
        </row>
        <row r="693">
          <cell r="A693" t="str">
            <v>107100</v>
          </cell>
          <cell r="B693" t="str">
            <v>0368</v>
          </cell>
          <cell r="C693" t="str">
            <v>06200</v>
          </cell>
          <cell r="D693" t="str">
            <v>0FIBER</v>
          </cell>
          <cell r="E693" t="str">
            <v>368000</v>
          </cell>
          <cell r="F693" t="str">
            <v>0676</v>
          </cell>
          <cell r="G693" t="str">
            <v>12450</v>
          </cell>
          <cell r="H693" t="str">
            <v>A</v>
          </cell>
          <cell r="I693" t="str">
            <v>00000041</v>
          </cell>
          <cell r="J693">
            <v>65</v>
          </cell>
          <cell r="K693">
            <v>368</v>
          </cell>
          <cell r="L693">
            <v>6202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 t="str">
            <v>0676</v>
          </cell>
          <cell r="R693" t="str">
            <v>12450</v>
          </cell>
          <cell r="S693" t="str">
            <v>200212</v>
          </cell>
          <cell r="T693" t="str">
            <v>SA01</v>
          </cell>
          <cell r="U693">
            <v>487.5</v>
          </cell>
          <cell r="V693" t="str">
            <v>LDB</v>
          </cell>
          <cell r="W693">
            <v>0</v>
          </cell>
          <cell r="Y693">
            <v>0</v>
          </cell>
          <cell r="Z693">
            <v>1</v>
          </cell>
          <cell r="AA693" t="str">
            <v>MS#</v>
          </cell>
          <cell r="AB693" t="str">
            <v xml:space="preserve">   998014614</v>
          </cell>
          <cell r="AC693" t="str">
            <v>BCH</v>
          </cell>
          <cell r="AD693" t="str">
            <v>013362</v>
          </cell>
          <cell r="AE693" t="str">
            <v>TML</v>
          </cell>
          <cell r="AF693" t="str">
            <v>12016</v>
          </cell>
          <cell r="AG693" t="str">
            <v>SRL</v>
          </cell>
          <cell r="AH693" t="str">
            <v>0350</v>
          </cell>
          <cell r="AI693" t="str">
            <v>DLV</v>
          </cell>
          <cell r="AJ693" t="str">
            <v>000</v>
          </cell>
          <cell r="AK693" t="str">
            <v>REL</v>
          </cell>
          <cell r="AL693" t="str">
            <v>000</v>
          </cell>
          <cell r="AM693" t="str">
            <v>LN#</v>
          </cell>
          <cell r="AO693" t="str">
            <v>UOI</v>
          </cell>
          <cell r="AP693" t="str">
            <v>EA</v>
          </cell>
          <cell r="AU693" t="str">
            <v>0</v>
          </cell>
          <cell r="AW693" t="str">
            <v>000</v>
          </cell>
          <cell r="AX693" t="str">
            <v>00</v>
          </cell>
          <cell r="AY693" t="str">
            <v>0</v>
          </cell>
          <cell r="AZ693" t="str">
            <v>FPL Fibernet</v>
          </cell>
        </row>
        <row r="694">
          <cell r="A694" t="str">
            <v>107100</v>
          </cell>
          <cell r="B694" t="str">
            <v>0368</v>
          </cell>
          <cell r="C694" t="str">
            <v>06200</v>
          </cell>
          <cell r="D694" t="str">
            <v>0FIBER</v>
          </cell>
          <cell r="E694" t="str">
            <v>368000</v>
          </cell>
          <cell r="F694" t="str">
            <v>0676</v>
          </cell>
          <cell r="G694" t="str">
            <v>12450</v>
          </cell>
          <cell r="H694" t="str">
            <v>A</v>
          </cell>
          <cell r="I694" t="str">
            <v>00000041</v>
          </cell>
          <cell r="J694">
            <v>65</v>
          </cell>
          <cell r="K694">
            <v>368</v>
          </cell>
          <cell r="L694">
            <v>6202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 t="str">
            <v>0676</v>
          </cell>
          <cell r="R694" t="str">
            <v>12450</v>
          </cell>
          <cell r="S694" t="str">
            <v>200212</v>
          </cell>
          <cell r="T694" t="str">
            <v>SA01</v>
          </cell>
          <cell r="U694">
            <v>591.16</v>
          </cell>
          <cell r="V694" t="str">
            <v>LDB</v>
          </cell>
          <cell r="W694">
            <v>0</v>
          </cell>
          <cell r="Y694">
            <v>0</v>
          </cell>
          <cell r="Z694">
            <v>1</v>
          </cell>
          <cell r="AA694" t="str">
            <v>MS#</v>
          </cell>
          <cell r="AB694" t="str">
            <v xml:space="preserve">   998014532</v>
          </cell>
          <cell r="AC694" t="str">
            <v>BCH</v>
          </cell>
          <cell r="AD694" t="str">
            <v>013350</v>
          </cell>
          <cell r="AE694" t="str">
            <v>TML</v>
          </cell>
          <cell r="AF694" t="str">
            <v>12016</v>
          </cell>
          <cell r="AG694" t="str">
            <v>SRL</v>
          </cell>
          <cell r="AH694" t="str">
            <v>0350</v>
          </cell>
          <cell r="AI694" t="str">
            <v>DLV</v>
          </cell>
          <cell r="AJ694" t="str">
            <v>000</v>
          </cell>
          <cell r="AK694" t="str">
            <v>REL</v>
          </cell>
          <cell r="AL694" t="str">
            <v>000</v>
          </cell>
          <cell r="AM694" t="str">
            <v>LN#</v>
          </cell>
          <cell r="AO694" t="str">
            <v>UOI</v>
          </cell>
          <cell r="AP694" t="str">
            <v>EA</v>
          </cell>
          <cell r="AU694" t="str">
            <v>0</v>
          </cell>
          <cell r="AW694" t="str">
            <v>000</v>
          </cell>
          <cell r="AX694" t="str">
            <v>00</v>
          </cell>
          <cell r="AY694" t="str">
            <v>0</v>
          </cell>
          <cell r="AZ694" t="str">
            <v>FPL Fibernet</v>
          </cell>
        </row>
        <row r="695">
          <cell r="A695" t="str">
            <v>107100</v>
          </cell>
          <cell r="B695" t="str">
            <v>0368</v>
          </cell>
          <cell r="C695" t="str">
            <v>06200</v>
          </cell>
          <cell r="D695" t="str">
            <v>0FIBER</v>
          </cell>
          <cell r="E695" t="str">
            <v>368000</v>
          </cell>
          <cell r="F695" t="str">
            <v>0676</v>
          </cell>
          <cell r="G695" t="str">
            <v>12450</v>
          </cell>
          <cell r="H695" t="str">
            <v>A</v>
          </cell>
          <cell r="I695" t="str">
            <v>00000041</v>
          </cell>
          <cell r="J695">
            <v>65</v>
          </cell>
          <cell r="K695">
            <v>368</v>
          </cell>
          <cell r="L695">
            <v>6202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 t="str">
            <v>0676</v>
          </cell>
          <cell r="R695" t="str">
            <v>12450</v>
          </cell>
          <cell r="S695" t="str">
            <v>200212</v>
          </cell>
          <cell r="T695" t="str">
            <v>SA01</v>
          </cell>
          <cell r="U695">
            <v>950.56</v>
          </cell>
          <cell r="V695" t="str">
            <v>LDB</v>
          </cell>
          <cell r="W695">
            <v>0</v>
          </cell>
          <cell r="Y695">
            <v>0</v>
          </cell>
          <cell r="Z695">
            <v>2</v>
          </cell>
          <cell r="AA695" t="str">
            <v>MS#</v>
          </cell>
          <cell r="AB695" t="str">
            <v xml:space="preserve">   998014613</v>
          </cell>
          <cell r="AC695" t="str">
            <v>BCH</v>
          </cell>
          <cell r="AD695" t="str">
            <v>013361</v>
          </cell>
          <cell r="AE695" t="str">
            <v>TML</v>
          </cell>
          <cell r="AF695" t="str">
            <v>12016</v>
          </cell>
          <cell r="AG695" t="str">
            <v>SRL</v>
          </cell>
          <cell r="AH695" t="str">
            <v>0350</v>
          </cell>
          <cell r="AI695" t="str">
            <v>DLV</v>
          </cell>
          <cell r="AJ695" t="str">
            <v>000</v>
          </cell>
          <cell r="AK695" t="str">
            <v>REL</v>
          </cell>
          <cell r="AL695" t="str">
            <v>000</v>
          </cell>
          <cell r="AM695" t="str">
            <v>LN#</v>
          </cell>
          <cell r="AO695" t="str">
            <v>UOI</v>
          </cell>
          <cell r="AP695" t="str">
            <v>EA</v>
          </cell>
          <cell r="AU695" t="str">
            <v>0</v>
          </cell>
          <cell r="AW695" t="str">
            <v>000</v>
          </cell>
          <cell r="AX695" t="str">
            <v>00</v>
          </cell>
          <cell r="AY695" t="str">
            <v>0</v>
          </cell>
          <cell r="AZ695" t="str">
            <v>FPL Fibernet</v>
          </cell>
        </row>
        <row r="696">
          <cell r="A696" t="str">
            <v>107100</v>
          </cell>
          <cell r="B696" t="str">
            <v>0368</v>
          </cell>
          <cell r="C696" t="str">
            <v>06200</v>
          </cell>
          <cell r="D696" t="str">
            <v>0FIBER</v>
          </cell>
          <cell r="E696" t="str">
            <v>368000</v>
          </cell>
          <cell r="F696" t="str">
            <v>0676</v>
          </cell>
          <cell r="G696" t="str">
            <v>12450</v>
          </cell>
          <cell r="H696" t="str">
            <v>A</v>
          </cell>
          <cell r="I696" t="str">
            <v>00000041</v>
          </cell>
          <cell r="J696">
            <v>65</v>
          </cell>
          <cell r="K696">
            <v>368</v>
          </cell>
          <cell r="L696">
            <v>6202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 t="str">
            <v>0676</v>
          </cell>
          <cell r="R696" t="str">
            <v>12450</v>
          </cell>
          <cell r="S696" t="str">
            <v>200212</v>
          </cell>
          <cell r="T696" t="str">
            <v>SA01</v>
          </cell>
          <cell r="U696">
            <v>2164.06</v>
          </cell>
          <cell r="V696" t="str">
            <v>LDB</v>
          </cell>
          <cell r="W696">
            <v>0</v>
          </cell>
          <cell r="Y696">
            <v>0</v>
          </cell>
          <cell r="Z696">
            <v>1</v>
          </cell>
          <cell r="AA696" t="str">
            <v>MS#</v>
          </cell>
          <cell r="AB696" t="str">
            <v xml:space="preserve">   998014872</v>
          </cell>
          <cell r="AC696" t="str">
            <v>BCH</v>
          </cell>
          <cell r="AD696" t="str">
            <v>013406</v>
          </cell>
          <cell r="AE696" t="str">
            <v>TML</v>
          </cell>
          <cell r="AF696" t="str">
            <v>12016</v>
          </cell>
          <cell r="AG696" t="str">
            <v>SRL</v>
          </cell>
          <cell r="AH696" t="str">
            <v>0368</v>
          </cell>
          <cell r="AI696" t="str">
            <v>DLV</v>
          </cell>
          <cell r="AJ696" t="str">
            <v>000</v>
          </cell>
          <cell r="AK696" t="str">
            <v>REL</v>
          </cell>
          <cell r="AL696" t="str">
            <v>000</v>
          </cell>
          <cell r="AM696" t="str">
            <v>LN#</v>
          </cell>
          <cell r="AO696" t="str">
            <v>UOI</v>
          </cell>
          <cell r="AP696" t="str">
            <v>EA</v>
          </cell>
          <cell r="AU696" t="str">
            <v>0</v>
          </cell>
          <cell r="AW696" t="str">
            <v>000</v>
          </cell>
          <cell r="AX696" t="str">
            <v>00</v>
          </cell>
          <cell r="AY696" t="str">
            <v>0</v>
          </cell>
          <cell r="AZ696" t="str">
            <v>FPL Fibernet</v>
          </cell>
        </row>
        <row r="697">
          <cell r="A697" t="str">
            <v>107100</v>
          </cell>
          <cell r="B697" t="str">
            <v>0368</v>
          </cell>
          <cell r="C697" t="str">
            <v>06200</v>
          </cell>
          <cell r="D697" t="str">
            <v>0FIBER</v>
          </cell>
          <cell r="E697" t="str">
            <v>368000</v>
          </cell>
          <cell r="F697" t="str">
            <v>0676</v>
          </cell>
          <cell r="G697" t="str">
            <v>12450</v>
          </cell>
          <cell r="H697" t="str">
            <v>A</v>
          </cell>
          <cell r="I697" t="str">
            <v>00000041</v>
          </cell>
          <cell r="J697">
            <v>65</v>
          </cell>
          <cell r="K697">
            <v>368</v>
          </cell>
          <cell r="L697">
            <v>6202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0676</v>
          </cell>
          <cell r="R697" t="str">
            <v>12450</v>
          </cell>
          <cell r="S697" t="str">
            <v>200212</v>
          </cell>
          <cell r="T697" t="str">
            <v>SA01</v>
          </cell>
          <cell r="U697">
            <v>2241.84</v>
          </cell>
          <cell r="V697" t="str">
            <v>LDB</v>
          </cell>
          <cell r="W697">
            <v>0</v>
          </cell>
          <cell r="Y697">
            <v>0</v>
          </cell>
          <cell r="Z697">
            <v>4</v>
          </cell>
          <cell r="AA697" t="str">
            <v>MS#</v>
          </cell>
          <cell r="AB697" t="str">
            <v xml:space="preserve">   998014706</v>
          </cell>
          <cell r="AC697" t="str">
            <v>BCH</v>
          </cell>
          <cell r="AD697" t="str">
            <v>013371</v>
          </cell>
          <cell r="AE697" t="str">
            <v>TML</v>
          </cell>
          <cell r="AF697" t="str">
            <v>12016</v>
          </cell>
          <cell r="AG697" t="str">
            <v>SRL</v>
          </cell>
          <cell r="AH697" t="str">
            <v>0350</v>
          </cell>
          <cell r="AI697" t="str">
            <v>DLV</v>
          </cell>
          <cell r="AJ697" t="str">
            <v>000</v>
          </cell>
          <cell r="AK697" t="str">
            <v>REL</v>
          </cell>
          <cell r="AL697" t="str">
            <v>000</v>
          </cell>
          <cell r="AM697" t="str">
            <v>LN#</v>
          </cell>
          <cell r="AO697" t="str">
            <v>UOI</v>
          </cell>
          <cell r="AP697" t="str">
            <v>EA</v>
          </cell>
          <cell r="AU697" t="str">
            <v>0</v>
          </cell>
          <cell r="AW697" t="str">
            <v>000</v>
          </cell>
          <cell r="AX697" t="str">
            <v>00</v>
          </cell>
          <cell r="AY697" t="str">
            <v>0</v>
          </cell>
          <cell r="AZ697" t="str">
            <v>FPL Fibernet</v>
          </cell>
        </row>
        <row r="698">
          <cell r="A698" t="str">
            <v>107100</v>
          </cell>
          <cell r="B698" t="str">
            <v>0368</v>
          </cell>
          <cell r="C698" t="str">
            <v>06200</v>
          </cell>
          <cell r="D698" t="str">
            <v>0FIBER</v>
          </cell>
          <cell r="E698" t="str">
            <v>368000</v>
          </cell>
          <cell r="F698" t="str">
            <v>0676</v>
          </cell>
          <cell r="G698" t="str">
            <v>12450</v>
          </cell>
          <cell r="H698" t="str">
            <v>A</v>
          </cell>
          <cell r="I698" t="str">
            <v>00000041</v>
          </cell>
          <cell r="J698">
            <v>65</v>
          </cell>
          <cell r="K698">
            <v>368</v>
          </cell>
          <cell r="L698">
            <v>6202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0676</v>
          </cell>
          <cell r="R698" t="str">
            <v>12450</v>
          </cell>
          <cell r="S698" t="str">
            <v>200212</v>
          </cell>
          <cell r="T698" t="str">
            <v>SA01</v>
          </cell>
          <cell r="U698">
            <v>2582.39</v>
          </cell>
          <cell r="V698" t="str">
            <v>LDB</v>
          </cell>
          <cell r="W698">
            <v>0</v>
          </cell>
          <cell r="Y698">
            <v>0</v>
          </cell>
          <cell r="Z698">
            <v>1</v>
          </cell>
          <cell r="AA698" t="str">
            <v>MS#</v>
          </cell>
          <cell r="AB698" t="str">
            <v xml:space="preserve">   998014506</v>
          </cell>
          <cell r="AC698" t="str">
            <v>BCH</v>
          </cell>
          <cell r="AD698" t="str">
            <v>013348</v>
          </cell>
          <cell r="AE698" t="str">
            <v>TML</v>
          </cell>
          <cell r="AF698" t="str">
            <v>12016</v>
          </cell>
          <cell r="AG698" t="str">
            <v>SRL</v>
          </cell>
          <cell r="AH698" t="str">
            <v>0368</v>
          </cell>
          <cell r="AI698" t="str">
            <v>DLV</v>
          </cell>
          <cell r="AJ698" t="str">
            <v>000</v>
          </cell>
          <cell r="AK698" t="str">
            <v>REL</v>
          </cell>
          <cell r="AL698" t="str">
            <v>000</v>
          </cell>
          <cell r="AM698" t="str">
            <v>LN#</v>
          </cell>
          <cell r="AO698" t="str">
            <v>UOI</v>
          </cell>
          <cell r="AP698" t="str">
            <v>EA</v>
          </cell>
          <cell r="AU698" t="str">
            <v>0</v>
          </cell>
          <cell r="AW698" t="str">
            <v>000</v>
          </cell>
          <cell r="AX698" t="str">
            <v>00</v>
          </cell>
          <cell r="AY698" t="str">
            <v>0</v>
          </cell>
          <cell r="AZ698" t="str">
            <v>FPL Fibernet</v>
          </cell>
        </row>
        <row r="699">
          <cell r="A699" t="str">
            <v>107100</v>
          </cell>
          <cell r="B699" t="str">
            <v>0368</v>
          </cell>
          <cell r="C699" t="str">
            <v>06200</v>
          </cell>
          <cell r="D699" t="str">
            <v>0FIBER</v>
          </cell>
          <cell r="E699" t="str">
            <v>368000</v>
          </cell>
          <cell r="F699" t="str">
            <v>0676</v>
          </cell>
          <cell r="G699" t="str">
            <v>12450</v>
          </cell>
          <cell r="H699" t="str">
            <v>A</v>
          </cell>
          <cell r="I699" t="str">
            <v>00000041</v>
          </cell>
          <cell r="J699">
            <v>65</v>
          </cell>
          <cell r="K699">
            <v>368</v>
          </cell>
          <cell r="L699">
            <v>6202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 t="str">
            <v>0676</v>
          </cell>
          <cell r="R699" t="str">
            <v>12450</v>
          </cell>
          <cell r="S699" t="str">
            <v>200212</v>
          </cell>
          <cell r="T699" t="str">
            <v>SA01</v>
          </cell>
          <cell r="U699">
            <v>3155.66</v>
          </cell>
          <cell r="V699" t="str">
            <v>LDB</v>
          </cell>
          <cell r="W699">
            <v>0</v>
          </cell>
          <cell r="Y699">
            <v>0</v>
          </cell>
          <cell r="Z699">
            <v>1</v>
          </cell>
          <cell r="AA699" t="str">
            <v>MS#</v>
          </cell>
          <cell r="AB699" t="str">
            <v xml:space="preserve">   998003076</v>
          </cell>
          <cell r="AC699" t="str">
            <v>BCH</v>
          </cell>
          <cell r="AD699" t="str">
            <v>017221</v>
          </cell>
          <cell r="AE699" t="str">
            <v>TML</v>
          </cell>
          <cell r="AF699" t="str">
            <v>12018</v>
          </cell>
          <cell r="AG699" t="str">
            <v>SRL</v>
          </cell>
          <cell r="AH699" t="str">
            <v>0368</v>
          </cell>
          <cell r="AI699" t="str">
            <v>DLV</v>
          </cell>
          <cell r="AJ699" t="str">
            <v>000</v>
          </cell>
          <cell r="AK699" t="str">
            <v>REL</v>
          </cell>
          <cell r="AL699" t="str">
            <v>000</v>
          </cell>
          <cell r="AM699" t="str">
            <v>LN#</v>
          </cell>
          <cell r="AO699" t="str">
            <v>UOI</v>
          </cell>
          <cell r="AP699" t="str">
            <v>EA</v>
          </cell>
          <cell r="AU699" t="str">
            <v>0</v>
          </cell>
          <cell r="AW699" t="str">
            <v>000</v>
          </cell>
          <cell r="AX699" t="str">
            <v>00</v>
          </cell>
          <cell r="AY699" t="str">
            <v>0</v>
          </cell>
          <cell r="AZ699" t="str">
            <v>FPL Fibernet</v>
          </cell>
        </row>
        <row r="700">
          <cell r="A700" t="str">
            <v>107100</v>
          </cell>
          <cell r="B700" t="str">
            <v>0368</v>
          </cell>
          <cell r="C700" t="str">
            <v>06200</v>
          </cell>
          <cell r="D700" t="str">
            <v>0FIBER</v>
          </cell>
          <cell r="E700" t="str">
            <v>368000</v>
          </cell>
          <cell r="F700" t="str">
            <v>0676</v>
          </cell>
          <cell r="G700" t="str">
            <v>12450</v>
          </cell>
          <cell r="H700" t="str">
            <v>A</v>
          </cell>
          <cell r="I700" t="str">
            <v>00000041</v>
          </cell>
          <cell r="J700">
            <v>65</v>
          </cell>
          <cell r="K700">
            <v>368</v>
          </cell>
          <cell r="L700">
            <v>6202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 t="str">
            <v>0676</v>
          </cell>
          <cell r="R700" t="str">
            <v>12450</v>
          </cell>
          <cell r="S700" t="str">
            <v>200212</v>
          </cell>
          <cell r="T700" t="str">
            <v>SA01</v>
          </cell>
          <cell r="U700">
            <v>6426.94</v>
          </cell>
          <cell r="V700" t="str">
            <v>LDB</v>
          </cell>
          <cell r="W700">
            <v>0</v>
          </cell>
          <cell r="Y700">
            <v>0</v>
          </cell>
          <cell r="Z700">
            <v>2</v>
          </cell>
          <cell r="AA700" t="str">
            <v>MS#</v>
          </cell>
          <cell r="AB700" t="str">
            <v xml:space="preserve">   998014233</v>
          </cell>
          <cell r="AC700" t="str">
            <v>BCH</v>
          </cell>
          <cell r="AD700" t="str">
            <v>015363</v>
          </cell>
          <cell r="AE700" t="str">
            <v>TML</v>
          </cell>
          <cell r="AF700" t="str">
            <v>12012</v>
          </cell>
          <cell r="AG700" t="str">
            <v>SRL</v>
          </cell>
          <cell r="AH700" t="str">
            <v>0350</v>
          </cell>
          <cell r="AI700" t="str">
            <v>DLV</v>
          </cell>
          <cell r="AJ700" t="str">
            <v>000</v>
          </cell>
          <cell r="AK700" t="str">
            <v>REL</v>
          </cell>
          <cell r="AL700" t="str">
            <v>000</v>
          </cell>
          <cell r="AM700" t="str">
            <v>LN#</v>
          </cell>
          <cell r="AO700" t="str">
            <v>UOI</v>
          </cell>
          <cell r="AP700" t="str">
            <v>EA</v>
          </cell>
          <cell r="AU700" t="str">
            <v>0</v>
          </cell>
          <cell r="AW700" t="str">
            <v>000</v>
          </cell>
          <cell r="AX700" t="str">
            <v>00</v>
          </cell>
          <cell r="AY700" t="str">
            <v>0</v>
          </cell>
          <cell r="AZ700" t="str">
            <v>FPL Fibernet</v>
          </cell>
        </row>
        <row r="701">
          <cell r="A701" t="str">
            <v>107100</v>
          </cell>
          <cell r="B701" t="str">
            <v>0368</v>
          </cell>
          <cell r="C701" t="str">
            <v>06200</v>
          </cell>
          <cell r="D701" t="str">
            <v>0FIBER</v>
          </cell>
          <cell r="E701" t="str">
            <v>368000</v>
          </cell>
          <cell r="F701" t="str">
            <v>0676</v>
          </cell>
          <cell r="G701" t="str">
            <v>12450</v>
          </cell>
          <cell r="H701" t="str">
            <v>A</v>
          </cell>
          <cell r="I701" t="str">
            <v>00000041</v>
          </cell>
          <cell r="J701">
            <v>65</v>
          </cell>
          <cell r="K701">
            <v>368</v>
          </cell>
          <cell r="L701">
            <v>6202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 t="str">
            <v>0676</v>
          </cell>
          <cell r="R701" t="str">
            <v>12450</v>
          </cell>
          <cell r="S701" t="str">
            <v>200212</v>
          </cell>
          <cell r="T701" t="str">
            <v>SA01</v>
          </cell>
          <cell r="U701">
            <v>13233.77</v>
          </cell>
          <cell r="V701" t="str">
            <v>LDB</v>
          </cell>
          <cell r="W701">
            <v>0</v>
          </cell>
          <cell r="Y701">
            <v>0</v>
          </cell>
          <cell r="Z701">
            <v>1</v>
          </cell>
          <cell r="AA701" t="str">
            <v>MS#</v>
          </cell>
          <cell r="AB701" t="str">
            <v xml:space="preserve">   998014194</v>
          </cell>
          <cell r="AC701" t="str">
            <v>BCH</v>
          </cell>
          <cell r="AD701" t="str">
            <v>013408</v>
          </cell>
          <cell r="AE701" t="str">
            <v>TML</v>
          </cell>
          <cell r="AF701" t="str">
            <v>12016</v>
          </cell>
          <cell r="AG701" t="str">
            <v>SRL</v>
          </cell>
          <cell r="AH701" t="str">
            <v>0368</v>
          </cell>
          <cell r="AI701" t="str">
            <v>DLV</v>
          </cell>
          <cell r="AJ701" t="str">
            <v>000</v>
          </cell>
          <cell r="AK701" t="str">
            <v>REL</v>
          </cell>
          <cell r="AL701" t="str">
            <v>000</v>
          </cell>
          <cell r="AM701" t="str">
            <v>LN#</v>
          </cell>
          <cell r="AO701" t="str">
            <v>UOI</v>
          </cell>
          <cell r="AP701" t="str">
            <v>EA</v>
          </cell>
          <cell r="AU701" t="str">
            <v>0</v>
          </cell>
          <cell r="AW701" t="str">
            <v>000</v>
          </cell>
          <cell r="AX701" t="str">
            <v>00</v>
          </cell>
          <cell r="AY701" t="str">
            <v>0</v>
          </cell>
          <cell r="AZ701" t="str">
            <v>FPL Fibernet</v>
          </cell>
        </row>
        <row r="702">
          <cell r="A702" t="str">
            <v>107100</v>
          </cell>
          <cell r="B702" t="str">
            <v>0368</v>
          </cell>
          <cell r="C702" t="str">
            <v>06200</v>
          </cell>
          <cell r="D702" t="str">
            <v>0FIBER</v>
          </cell>
          <cell r="E702" t="str">
            <v>368000</v>
          </cell>
          <cell r="F702" t="str">
            <v>0676</v>
          </cell>
          <cell r="G702" t="str">
            <v>12450</v>
          </cell>
          <cell r="H702" t="str">
            <v>A</v>
          </cell>
          <cell r="I702" t="str">
            <v>00000041</v>
          </cell>
          <cell r="J702">
            <v>65</v>
          </cell>
          <cell r="K702">
            <v>368</v>
          </cell>
          <cell r="L702">
            <v>6202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 t="str">
            <v>0676</v>
          </cell>
          <cell r="R702" t="str">
            <v>12450</v>
          </cell>
          <cell r="S702" t="str">
            <v>200212</v>
          </cell>
          <cell r="T702" t="str">
            <v>SA01</v>
          </cell>
          <cell r="U702">
            <v>13233.77</v>
          </cell>
          <cell r="V702" t="str">
            <v>LDB</v>
          </cell>
          <cell r="W702">
            <v>0</v>
          </cell>
          <cell r="Y702">
            <v>0</v>
          </cell>
          <cell r="Z702">
            <v>1</v>
          </cell>
          <cell r="AA702" t="str">
            <v>MS#</v>
          </cell>
          <cell r="AB702" t="str">
            <v xml:space="preserve">   998014194</v>
          </cell>
          <cell r="AC702" t="str">
            <v>BCH</v>
          </cell>
          <cell r="AD702" t="str">
            <v>013410</v>
          </cell>
          <cell r="AE702" t="str">
            <v>TML</v>
          </cell>
          <cell r="AF702" t="str">
            <v>12016</v>
          </cell>
          <cell r="AG702" t="str">
            <v>SRL</v>
          </cell>
          <cell r="AH702" t="str">
            <v>0368</v>
          </cell>
          <cell r="AI702" t="str">
            <v>DLV</v>
          </cell>
          <cell r="AJ702" t="str">
            <v>000</v>
          </cell>
          <cell r="AK702" t="str">
            <v>REL</v>
          </cell>
          <cell r="AL702" t="str">
            <v>000</v>
          </cell>
          <cell r="AM702" t="str">
            <v>LN#</v>
          </cell>
          <cell r="AO702" t="str">
            <v>UOI</v>
          </cell>
          <cell r="AP702" t="str">
            <v>EA</v>
          </cell>
          <cell r="AU702" t="str">
            <v>0</v>
          </cell>
          <cell r="AW702" t="str">
            <v>000</v>
          </cell>
          <cell r="AX702" t="str">
            <v>00</v>
          </cell>
          <cell r="AY702" t="str">
            <v>0</v>
          </cell>
          <cell r="AZ702" t="str">
            <v>FPL Fibernet</v>
          </cell>
        </row>
        <row r="703">
          <cell r="A703" t="str">
            <v>107100</v>
          </cell>
          <cell r="B703" t="str">
            <v>0368</v>
          </cell>
          <cell r="C703" t="str">
            <v>06200</v>
          </cell>
          <cell r="D703" t="str">
            <v>0FIBER</v>
          </cell>
          <cell r="E703" t="str">
            <v>368000</v>
          </cell>
          <cell r="F703" t="str">
            <v>0676</v>
          </cell>
          <cell r="G703" t="str">
            <v>12450</v>
          </cell>
          <cell r="H703" t="str">
            <v>A</v>
          </cell>
          <cell r="I703" t="str">
            <v>00000041</v>
          </cell>
          <cell r="J703">
            <v>65</v>
          </cell>
          <cell r="K703">
            <v>368</v>
          </cell>
          <cell r="L703">
            <v>6202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 t="str">
            <v>0676</v>
          </cell>
          <cell r="R703" t="str">
            <v>12450</v>
          </cell>
          <cell r="S703" t="str">
            <v>200212</v>
          </cell>
          <cell r="T703" t="str">
            <v>SA01</v>
          </cell>
          <cell r="U703">
            <v>15494.33</v>
          </cell>
          <cell r="V703" t="str">
            <v>LDB</v>
          </cell>
          <cell r="W703">
            <v>0</v>
          </cell>
          <cell r="Y703">
            <v>0</v>
          </cell>
          <cell r="Z703">
            <v>6</v>
          </cell>
          <cell r="AA703" t="str">
            <v>MS#</v>
          </cell>
          <cell r="AB703" t="str">
            <v xml:space="preserve">   998014506</v>
          </cell>
          <cell r="AC703" t="str">
            <v>BCH</v>
          </cell>
          <cell r="AD703" t="str">
            <v>013347</v>
          </cell>
          <cell r="AE703" t="str">
            <v>TML</v>
          </cell>
          <cell r="AF703" t="str">
            <v>12016</v>
          </cell>
          <cell r="AG703" t="str">
            <v>SRL</v>
          </cell>
          <cell r="AH703" t="str">
            <v>0368</v>
          </cell>
          <cell r="AI703" t="str">
            <v>DLV</v>
          </cell>
          <cell r="AJ703" t="str">
            <v>000</v>
          </cell>
          <cell r="AK703" t="str">
            <v>REL</v>
          </cell>
          <cell r="AL703" t="str">
            <v>000</v>
          </cell>
          <cell r="AM703" t="str">
            <v>LN#</v>
          </cell>
          <cell r="AO703" t="str">
            <v>UOI</v>
          </cell>
          <cell r="AP703" t="str">
            <v>EA</v>
          </cell>
          <cell r="AU703" t="str">
            <v>0</v>
          </cell>
          <cell r="AW703" t="str">
            <v>000</v>
          </cell>
          <cell r="AX703" t="str">
            <v>00</v>
          </cell>
          <cell r="AY703" t="str">
            <v>0</v>
          </cell>
          <cell r="AZ703" t="str">
            <v>FPL Fibernet</v>
          </cell>
        </row>
        <row r="704">
          <cell r="A704" t="str">
            <v>107100</v>
          </cell>
          <cell r="B704" t="str">
            <v>0368</v>
          </cell>
          <cell r="C704" t="str">
            <v>06200</v>
          </cell>
          <cell r="D704" t="str">
            <v>0FIBER</v>
          </cell>
          <cell r="E704" t="str">
            <v>368000</v>
          </cell>
          <cell r="F704" t="str">
            <v>0676</v>
          </cell>
          <cell r="G704" t="str">
            <v>12450</v>
          </cell>
          <cell r="H704" t="str">
            <v>A</v>
          </cell>
          <cell r="I704" t="str">
            <v>00000041</v>
          </cell>
          <cell r="J704">
            <v>65</v>
          </cell>
          <cell r="K704">
            <v>368</v>
          </cell>
          <cell r="L704">
            <v>6202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 t="str">
            <v>0676</v>
          </cell>
          <cell r="R704" t="str">
            <v>12450</v>
          </cell>
          <cell r="S704" t="str">
            <v>200212</v>
          </cell>
          <cell r="T704" t="str">
            <v>SA01</v>
          </cell>
          <cell r="U704">
            <v>17404.8</v>
          </cell>
          <cell r="V704" t="str">
            <v>LDB</v>
          </cell>
          <cell r="W704">
            <v>0</v>
          </cell>
          <cell r="Y704">
            <v>0</v>
          </cell>
          <cell r="Z704">
            <v>1</v>
          </cell>
          <cell r="AA704" t="str">
            <v>MS#</v>
          </cell>
          <cell r="AB704" t="str">
            <v xml:space="preserve">   998014197</v>
          </cell>
          <cell r="AC704" t="str">
            <v>BCH</v>
          </cell>
          <cell r="AD704" t="str">
            <v>014933</v>
          </cell>
          <cell r="AE704" t="str">
            <v>TML</v>
          </cell>
          <cell r="AF704" t="str">
            <v>12011</v>
          </cell>
          <cell r="AG704" t="str">
            <v>SRL</v>
          </cell>
          <cell r="AH704" t="str">
            <v>0368</v>
          </cell>
          <cell r="AI704" t="str">
            <v>DLV</v>
          </cell>
          <cell r="AJ704" t="str">
            <v>000</v>
          </cell>
          <cell r="AK704" t="str">
            <v>REL</v>
          </cell>
          <cell r="AL704" t="str">
            <v>000</v>
          </cell>
          <cell r="AM704" t="str">
            <v>LN#</v>
          </cell>
          <cell r="AO704" t="str">
            <v>UOI</v>
          </cell>
          <cell r="AP704" t="str">
            <v>EA</v>
          </cell>
          <cell r="AU704" t="str">
            <v>0</v>
          </cell>
          <cell r="AW704" t="str">
            <v>000</v>
          </cell>
          <cell r="AX704" t="str">
            <v>00</v>
          </cell>
          <cell r="AY704" t="str">
            <v>0</v>
          </cell>
          <cell r="AZ704" t="str">
            <v>FPL Fibernet</v>
          </cell>
        </row>
        <row r="705">
          <cell r="A705" t="str">
            <v>107100</v>
          </cell>
          <cell r="B705" t="str">
            <v>0368</v>
          </cell>
          <cell r="C705" t="str">
            <v>06200</v>
          </cell>
          <cell r="D705" t="str">
            <v>0FIBER</v>
          </cell>
          <cell r="E705" t="str">
            <v>368000</v>
          </cell>
          <cell r="F705" t="str">
            <v>0676</v>
          </cell>
          <cell r="G705" t="str">
            <v>12450</v>
          </cell>
          <cell r="H705" t="str">
            <v>A</v>
          </cell>
          <cell r="I705" t="str">
            <v>00000041</v>
          </cell>
          <cell r="J705">
            <v>65</v>
          </cell>
          <cell r="K705">
            <v>368</v>
          </cell>
          <cell r="L705">
            <v>6202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 t="str">
            <v>0676</v>
          </cell>
          <cell r="R705" t="str">
            <v>12450</v>
          </cell>
          <cell r="S705" t="str">
            <v>200212</v>
          </cell>
          <cell r="T705" t="str">
            <v>SA01</v>
          </cell>
          <cell r="U705">
            <v>-0.01</v>
          </cell>
          <cell r="V705" t="str">
            <v>LDB</v>
          </cell>
          <cell r="W705">
            <v>0</v>
          </cell>
          <cell r="Y705">
            <v>0</v>
          </cell>
          <cell r="Z705">
            <v>-1</v>
          </cell>
          <cell r="AA705" t="str">
            <v>MS#</v>
          </cell>
          <cell r="AB705" t="str">
            <v xml:space="preserve">   998000567</v>
          </cell>
          <cell r="AC705" t="str">
            <v>BCH</v>
          </cell>
          <cell r="AD705" t="str">
            <v>012889</v>
          </cell>
          <cell r="AE705" t="str">
            <v>TML</v>
          </cell>
          <cell r="AF705" t="str">
            <v>12020</v>
          </cell>
          <cell r="AG705" t="str">
            <v>SRL</v>
          </cell>
          <cell r="AH705" t="str">
            <v>0368</v>
          </cell>
          <cell r="AI705" t="str">
            <v>DLV</v>
          </cell>
          <cell r="AJ705" t="str">
            <v>000</v>
          </cell>
          <cell r="AK705" t="str">
            <v>REL</v>
          </cell>
          <cell r="AL705" t="str">
            <v>000</v>
          </cell>
          <cell r="AM705" t="str">
            <v>LN#</v>
          </cell>
          <cell r="AO705" t="str">
            <v>UOI</v>
          </cell>
          <cell r="AP705" t="str">
            <v>EA</v>
          </cell>
          <cell r="AU705" t="str">
            <v>0</v>
          </cell>
          <cell r="AW705" t="str">
            <v>000</v>
          </cell>
          <cell r="AX705" t="str">
            <v>00</v>
          </cell>
          <cell r="AY705" t="str">
            <v>0</v>
          </cell>
          <cell r="AZ705" t="str">
            <v>FPL Fibernet</v>
          </cell>
        </row>
        <row r="706">
          <cell r="A706" t="str">
            <v>107100</v>
          </cell>
          <cell r="B706" t="str">
            <v>0368</v>
          </cell>
          <cell r="C706" t="str">
            <v>06200</v>
          </cell>
          <cell r="D706" t="str">
            <v>0FIBER</v>
          </cell>
          <cell r="E706" t="str">
            <v>368000</v>
          </cell>
          <cell r="F706" t="str">
            <v>0676</v>
          </cell>
          <cell r="G706" t="str">
            <v>12450</v>
          </cell>
          <cell r="H706" t="str">
            <v>A</v>
          </cell>
          <cell r="I706" t="str">
            <v>00000041</v>
          </cell>
          <cell r="J706">
            <v>65</v>
          </cell>
          <cell r="K706">
            <v>368</v>
          </cell>
          <cell r="L706">
            <v>6202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 t="str">
            <v>0676</v>
          </cell>
          <cell r="R706" t="str">
            <v>12450</v>
          </cell>
          <cell r="S706" t="str">
            <v>200212</v>
          </cell>
          <cell r="T706" t="str">
            <v>SA01</v>
          </cell>
          <cell r="U706">
            <v>-0.01</v>
          </cell>
          <cell r="V706" t="str">
            <v>LDB</v>
          </cell>
          <cell r="W706">
            <v>0</v>
          </cell>
          <cell r="Y706">
            <v>0</v>
          </cell>
          <cell r="Z706">
            <v>-1</v>
          </cell>
          <cell r="AA706" t="str">
            <v>MS#</v>
          </cell>
          <cell r="AB706" t="str">
            <v xml:space="preserve">   998010035</v>
          </cell>
          <cell r="AC706" t="str">
            <v>BCH</v>
          </cell>
          <cell r="AD706" t="str">
            <v>015504</v>
          </cell>
          <cell r="AE706" t="str">
            <v>TML</v>
          </cell>
          <cell r="AF706" t="str">
            <v>12019</v>
          </cell>
          <cell r="AG706" t="str">
            <v>SRL</v>
          </cell>
          <cell r="AH706" t="str">
            <v>0350</v>
          </cell>
          <cell r="AI706" t="str">
            <v>DLV</v>
          </cell>
          <cell r="AJ706" t="str">
            <v>000</v>
          </cell>
          <cell r="AK706" t="str">
            <v>REL</v>
          </cell>
          <cell r="AL706" t="str">
            <v>000</v>
          </cell>
          <cell r="AM706" t="str">
            <v>LN#</v>
          </cell>
          <cell r="AO706" t="str">
            <v>UOI</v>
          </cell>
          <cell r="AP706" t="str">
            <v>EA</v>
          </cell>
          <cell r="AU706" t="str">
            <v>0</v>
          </cell>
          <cell r="AW706" t="str">
            <v>000</v>
          </cell>
          <cell r="AX706" t="str">
            <v>00</v>
          </cell>
          <cell r="AY706" t="str">
            <v>0</v>
          </cell>
          <cell r="AZ706" t="str">
            <v>FPL Fibernet</v>
          </cell>
        </row>
        <row r="707">
          <cell r="A707" t="str">
            <v>107100</v>
          </cell>
          <cell r="B707" t="str">
            <v>0368</v>
          </cell>
          <cell r="C707" t="str">
            <v>06200</v>
          </cell>
          <cell r="D707" t="str">
            <v>0FIBER</v>
          </cell>
          <cell r="E707" t="str">
            <v>368000</v>
          </cell>
          <cell r="F707" t="str">
            <v>0676</v>
          </cell>
          <cell r="G707" t="str">
            <v>12450</v>
          </cell>
          <cell r="H707" t="str">
            <v>A</v>
          </cell>
          <cell r="I707" t="str">
            <v>00000041</v>
          </cell>
          <cell r="J707">
            <v>65</v>
          </cell>
          <cell r="K707">
            <v>368</v>
          </cell>
          <cell r="L707">
            <v>6202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 t="str">
            <v>0676</v>
          </cell>
          <cell r="R707" t="str">
            <v>12450</v>
          </cell>
          <cell r="S707" t="str">
            <v>200212</v>
          </cell>
          <cell r="T707" t="str">
            <v>SA01</v>
          </cell>
          <cell r="U707">
            <v>-0.01</v>
          </cell>
          <cell r="V707" t="str">
            <v>LDB</v>
          </cell>
          <cell r="W707">
            <v>0</v>
          </cell>
          <cell r="Y707">
            <v>0</v>
          </cell>
          <cell r="Z707">
            <v>-1</v>
          </cell>
          <cell r="AA707" t="str">
            <v>MS#</v>
          </cell>
          <cell r="AB707" t="str">
            <v xml:space="preserve">   998010039</v>
          </cell>
          <cell r="AC707" t="str">
            <v>BCH</v>
          </cell>
          <cell r="AD707" t="str">
            <v>015504</v>
          </cell>
          <cell r="AE707" t="str">
            <v>TML</v>
          </cell>
          <cell r="AF707" t="str">
            <v>12019</v>
          </cell>
          <cell r="AG707" t="str">
            <v>SRL</v>
          </cell>
          <cell r="AH707" t="str">
            <v>0350</v>
          </cell>
          <cell r="AI707" t="str">
            <v>DLV</v>
          </cell>
          <cell r="AJ707" t="str">
            <v>000</v>
          </cell>
          <cell r="AK707" t="str">
            <v>REL</v>
          </cell>
          <cell r="AL707" t="str">
            <v>000</v>
          </cell>
          <cell r="AM707" t="str">
            <v>LN#</v>
          </cell>
          <cell r="AO707" t="str">
            <v>UOI</v>
          </cell>
          <cell r="AP707" t="str">
            <v>EA</v>
          </cell>
          <cell r="AU707" t="str">
            <v>0</v>
          </cell>
          <cell r="AW707" t="str">
            <v>000</v>
          </cell>
          <cell r="AX707" t="str">
            <v>00</v>
          </cell>
          <cell r="AY707" t="str">
            <v>0</v>
          </cell>
          <cell r="AZ707" t="str">
            <v>FPL Fibernet</v>
          </cell>
        </row>
        <row r="708">
          <cell r="A708" t="str">
            <v>107100</v>
          </cell>
          <cell r="B708" t="str">
            <v>0368</v>
          </cell>
          <cell r="C708" t="str">
            <v>06200</v>
          </cell>
          <cell r="D708" t="str">
            <v>0FIBER</v>
          </cell>
          <cell r="E708" t="str">
            <v>368000</v>
          </cell>
          <cell r="F708" t="str">
            <v>0676</v>
          </cell>
          <cell r="G708" t="str">
            <v>12450</v>
          </cell>
          <cell r="H708" t="str">
            <v>A</v>
          </cell>
          <cell r="I708" t="str">
            <v>00000041</v>
          </cell>
          <cell r="J708">
            <v>65</v>
          </cell>
          <cell r="K708">
            <v>368</v>
          </cell>
          <cell r="L708">
            <v>6202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 t="str">
            <v>0676</v>
          </cell>
          <cell r="R708" t="str">
            <v>12450</v>
          </cell>
          <cell r="S708" t="str">
            <v>200212</v>
          </cell>
          <cell r="T708" t="str">
            <v>SA01</v>
          </cell>
          <cell r="U708">
            <v>-0.01</v>
          </cell>
          <cell r="V708" t="str">
            <v>LDB</v>
          </cell>
          <cell r="W708">
            <v>0</v>
          </cell>
          <cell r="Y708">
            <v>0</v>
          </cell>
          <cell r="Z708">
            <v>-1</v>
          </cell>
          <cell r="AA708" t="str">
            <v>MS#</v>
          </cell>
          <cell r="AB708" t="str">
            <v xml:space="preserve">   998010041</v>
          </cell>
          <cell r="AC708" t="str">
            <v>BCH</v>
          </cell>
          <cell r="AD708" t="str">
            <v>015504</v>
          </cell>
          <cell r="AE708" t="str">
            <v>TML</v>
          </cell>
          <cell r="AF708" t="str">
            <v>12019</v>
          </cell>
          <cell r="AG708" t="str">
            <v>SRL</v>
          </cell>
          <cell r="AH708" t="str">
            <v>0350</v>
          </cell>
          <cell r="AI708" t="str">
            <v>DLV</v>
          </cell>
          <cell r="AJ708" t="str">
            <v>000</v>
          </cell>
          <cell r="AK708" t="str">
            <v>REL</v>
          </cell>
          <cell r="AL708" t="str">
            <v>000</v>
          </cell>
          <cell r="AM708" t="str">
            <v>LN#</v>
          </cell>
          <cell r="AO708" t="str">
            <v>UOI</v>
          </cell>
          <cell r="AP708" t="str">
            <v>EA</v>
          </cell>
          <cell r="AU708" t="str">
            <v>0</v>
          </cell>
          <cell r="AW708" t="str">
            <v>000</v>
          </cell>
          <cell r="AX708" t="str">
            <v>00</v>
          </cell>
          <cell r="AY708" t="str">
            <v>0</v>
          </cell>
          <cell r="AZ708" t="str">
            <v>FPL Fibernet</v>
          </cell>
        </row>
        <row r="709">
          <cell r="A709" t="str">
            <v>107100</v>
          </cell>
          <cell r="B709" t="str">
            <v>0368</v>
          </cell>
          <cell r="C709" t="str">
            <v>06200</v>
          </cell>
          <cell r="D709" t="str">
            <v>0FIBER</v>
          </cell>
          <cell r="E709" t="str">
            <v>368000</v>
          </cell>
          <cell r="F709" t="str">
            <v>0676</v>
          </cell>
          <cell r="G709" t="str">
            <v>12450</v>
          </cell>
          <cell r="H709" t="str">
            <v>A</v>
          </cell>
          <cell r="I709" t="str">
            <v>00000041</v>
          </cell>
          <cell r="J709">
            <v>65</v>
          </cell>
          <cell r="K709">
            <v>368</v>
          </cell>
          <cell r="L709">
            <v>6202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0676</v>
          </cell>
          <cell r="R709" t="str">
            <v>12450</v>
          </cell>
          <cell r="S709" t="str">
            <v>200212</v>
          </cell>
          <cell r="T709" t="str">
            <v>SA01</v>
          </cell>
          <cell r="U709">
            <v>-0.01</v>
          </cell>
          <cell r="V709" t="str">
            <v>LDB</v>
          </cell>
          <cell r="W709">
            <v>0</v>
          </cell>
          <cell r="Y709">
            <v>0</v>
          </cell>
          <cell r="Z709">
            <v>-1</v>
          </cell>
          <cell r="AA709" t="str">
            <v>MS#</v>
          </cell>
          <cell r="AB709" t="str">
            <v xml:space="preserve">   998010055</v>
          </cell>
          <cell r="AC709" t="str">
            <v>BCH</v>
          </cell>
          <cell r="AD709" t="str">
            <v>015504</v>
          </cell>
          <cell r="AE709" t="str">
            <v>TML</v>
          </cell>
          <cell r="AF709" t="str">
            <v>12019</v>
          </cell>
          <cell r="AG709" t="str">
            <v>SRL</v>
          </cell>
          <cell r="AH709" t="str">
            <v>0350</v>
          </cell>
          <cell r="AI709" t="str">
            <v>DLV</v>
          </cell>
          <cell r="AJ709" t="str">
            <v>000</v>
          </cell>
          <cell r="AK709" t="str">
            <v>REL</v>
          </cell>
          <cell r="AL709" t="str">
            <v>000</v>
          </cell>
          <cell r="AM709" t="str">
            <v>LN#</v>
          </cell>
          <cell r="AO709" t="str">
            <v>UOI</v>
          </cell>
          <cell r="AP709" t="str">
            <v>EA</v>
          </cell>
          <cell r="AU709" t="str">
            <v>0</v>
          </cell>
          <cell r="AW709" t="str">
            <v>000</v>
          </cell>
          <cell r="AX709" t="str">
            <v>00</v>
          </cell>
          <cell r="AY709" t="str">
            <v>0</v>
          </cell>
          <cell r="AZ709" t="str">
            <v>FPL Fibernet</v>
          </cell>
        </row>
        <row r="710">
          <cell r="A710" t="str">
            <v>107100</v>
          </cell>
          <cell r="B710" t="str">
            <v>0368</v>
          </cell>
          <cell r="C710" t="str">
            <v>06200</v>
          </cell>
          <cell r="D710" t="str">
            <v>0FIBER</v>
          </cell>
          <cell r="E710" t="str">
            <v>368000</v>
          </cell>
          <cell r="F710" t="str">
            <v>0676</v>
          </cell>
          <cell r="G710" t="str">
            <v>12450</v>
          </cell>
          <cell r="H710" t="str">
            <v>A</v>
          </cell>
          <cell r="I710" t="str">
            <v>00000041</v>
          </cell>
          <cell r="J710">
            <v>65</v>
          </cell>
          <cell r="K710">
            <v>368</v>
          </cell>
          <cell r="L710">
            <v>6202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 t="str">
            <v>0676</v>
          </cell>
          <cell r="R710" t="str">
            <v>12450</v>
          </cell>
          <cell r="S710" t="str">
            <v>200212</v>
          </cell>
          <cell r="T710" t="str">
            <v>SA01</v>
          </cell>
          <cell r="U710">
            <v>-0.01</v>
          </cell>
          <cell r="V710" t="str">
            <v>LDB</v>
          </cell>
          <cell r="W710">
            <v>0</v>
          </cell>
          <cell r="Y710">
            <v>0</v>
          </cell>
          <cell r="Z710">
            <v>-1</v>
          </cell>
          <cell r="AA710" t="str">
            <v>MS#</v>
          </cell>
          <cell r="AB710" t="str">
            <v xml:space="preserve">   998010083</v>
          </cell>
          <cell r="AC710" t="str">
            <v>BCH</v>
          </cell>
          <cell r="AD710" t="str">
            <v>012883</v>
          </cell>
          <cell r="AE710" t="str">
            <v>TML</v>
          </cell>
          <cell r="AF710" t="str">
            <v>12020</v>
          </cell>
          <cell r="AG710" t="str">
            <v>SRL</v>
          </cell>
          <cell r="AH710" t="str">
            <v>0350</v>
          </cell>
          <cell r="AI710" t="str">
            <v>DLV</v>
          </cell>
          <cell r="AJ710" t="str">
            <v>000</v>
          </cell>
          <cell r="AK710" t="str">
            <v>REL</v>
          </cell>
          <cell r="AL710" t="str">
            <v>000</v>
          </cell>
          <cell r="AM710" t="str">
            <v>LN#</v>
          </cell>
          <cell r="AO710" t="str">
            <v>UOI</v>
          </cell>
          <cell r="AP710" t="str">
            <v>EA</v>
          </cell>
          <cell r="AU710" t="str">
            <v>0</v>
          </cell>
          <cell r="AW710" t="str">
            <v>000</v>
          </cell>
          <cell r="AX710" t="str">
            <v>00</v>
          </cell>
          <cell r="AY710" t="str">
            <v>0</v>
          </cell>
          <cell r="AZ710" t="str">
            <v>FPL Fibernet</v>
          </cell>
        </row>
        <row r="711">
          <cell r="A711" t="str">
            <v>107100</v>
          </cell>
          <cell r="B711" t="str">
            <v>0368</v>
          </cell>
          <cell r="C711" t="str">
            <v>06200</v>
          </cell>
          <cell r="D711" t="str">
            <v>0FIBER</v>
          </cell>
          <cell r="E711" t="str">
            <v>368000</v>
          </cell>
          <cell r="F711" t="str">
            <v>0676</v>
          </cell>
          <cell r="G711" t="str">
            <v>12450</v>
          </cell>
          <cell r="H711" t="str">
            <v>A</v>
          </cell>
          <cell r="I711" t="str">
            <v>00000041</v>
          </cell>
          <cell r="J711">
            <v>65</v>
          </cell>
          <cell r="K711">
            <v>368</v>
          </cell>
          <cell r="L711">
            <v>6202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0676</v>
          </cell>
          <cell r="R711" t="str">
            <v>12450</v>
          </cell>
          <cell r="S711" t="str">
            <v>200212</v>
          </cell>
          <cell r="T711" t="str">
            <v>SA01</v>
          </cell>
          <cell r="U711">
            <v>-0.01</v>
          </cell>
          <cell r="V711" t="str">
            <v>LDB</v>
          </cell>
          <cell r="W711">
            <v>0</v>
          </cell>
          <cell r="Y711">
            <v>0</v>
          </cell>
          <cell r="Z711">
            <v>-1</v>
          </cell>
          <cell r="AA711" t="str">
            <v>MS#</v>
          </cell>
          <cell r="AB711" t="str">
            <v xml:space="preserve">   998010084</v>
          </cell>
          <cell r="AC711" t="str">
            <v>BCH</v>
          </cell>
          <cell r="AD711" t="str">
            <v>012883</v>
          </cell>
          <cell r="AE711" t="str">
            <v>TML</v>
          </cell>
          <cell r="AF711" t="str">
            <v>12020</v>
          </cell>
          <cell r="AG711" t="str">
            <v>SRL</v>
          </cell>
          <cell r="AH711" t="str">
            <v>0350</v>
          </cell>
          <cell r="AI711" t="str">
            <v>DLV</v>
          </cell>
          <cell r="AJ711" t="str">
            <v>000</v>
          </cell>
          <cell r="AK711" t="str">
            <v>REL</v>
          </cell>
          <cell r="AL711" t="str">
            <v>000</v>
          </cell>
          <cell r="AM711" t="str">
            <v>LN#</v>
          </cell>
          <cell r="AO711" t="str">
            <v>UOI</v>
          </cell>
          <cell r="AP711" t="str">
            <v>EA</v>
          </cell>
          <cell r="AU711" t="str">
            <v>0</v>
          </cell>
          <cell r="AW711" t="str">
            <v>000</v>
          </cell>
          <cell r="AX711" t="str">
            <v>00</v>
          </cell>
          <cell r="AY711" t="str">
            <v>0</v>
          </cell>
          <cell r="AZ711" t="str">
            <v>FPL Fibernet</v>
          </cell>
        </row>
        <row r="712">
          <cell r="A712" t="str">
            <v>107100</v>
          </cell>
          <cell r="B712" t="str">
            <v>0368</v>
          </cell>
          <cell r="C712" t="str">
            <v>06200</v>
          </cell>
          <cell r="D712" t="str">
            <v>0FIBER</v>
          </cell>
          <cell r="E712" t="str">
            <v>368000</v>
          </cell>
          <cell r="F712" t="str">
            <v>0676</v>
          </cell>
          <cell r="G712" t="str">
            <v>12450</v>
          </cell>
          <cell r="H712" t="str">
            <v>A</v>
          </cell>
          <cell r="I712" t="str">
            <v>00000041</v>
          </cell>
          <cell r="J712">
            <v>65</v>
          </cell>
          <cell r="K712">
            <v>368</v>
          </cell>
          <cell r="L712">
            <v>6202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 t="str">
            <v>0676</v>
          </cell>
          <cell r="R712" t="str">
            <v>12450</v>
          </cell>
          <cell r="S712" t="str">
            <v>200212</v>
          </cell>
          <cell r="T712" t="str">
            <v>SA01</v>
          </cell>
          <cell r="U712">
            <v>-0.01</v>
          </cell>
          <cell r="V712" t="str">
            <v>LDB</v>
          </cell>
          <cell r="W712">
            <v>0</v>
          </cell>
          <cell r="Y712">
            <v>0</v>
          </cell>
          <cell r="Z712">
            <v>-1</v>
          </cell>
          <cell r="AA712" t="str">
            <v>MS#</v>
          </cell>
          <cell r="AB712" t="str">
            <v xml:space="preserve">   998010093</v>
          </cell>
          <cell r="AC712" t="str">
            <v>BCH</v>
          </cell>
          <cell r="AD712" t="str">
            <v>015504</v>
          </cell>
          <cell r="AE712" t="str">
            <v>TML</v>
          </cell>
          <cell r="AF712" t="str">
            <v>12019</v>
          </cell>
          <cell r="AG712" t="str">
            <v>SRL</v>
          </cell>
          <cell r="AH712" t="str">
            <v>0350</v>
          </cell>
          <cell r="AI712" t="str">
            <v>DLV</v>
          </cell>
          <cell r="AJ712" t="str">
            <v>000</v>
          </cell>
          <cell r="AK712" t="str">
            <v>REL</v>
          </cell>
          <cell r="AL712" t="str">
            <v>000</v>
          </cell>
          <cell r="AM712" t="str">
            <v>LN#</v>
          </cell>
          <cell r="AO712" t="str">
            <v>UOI</v>
          </cell>
          <cell r="AP712" t="str">
            <v>EA</v>
          </cell>
          <cell r="AU712" t="str">
            <v>0</v>
          </cell>
          <cell r="AW712" t="str">
            <v>000</v>
          </cell>
          <cell r="AX712" t="str">
            <v>00</v>
          </cell>
          <cell r="AY712" t="str">
            <v>0</v>
          </cell>
          <cell r="AZ712" t="str">
            <v>FPL Fibernet</v>
          </cell>
        </row>
        <row r="713">
          <cell r="A713" t="str">
            <v>107100</v>
          </cell>
          <cell r="B713" t="str">
            <v>0368</v>
          </cell>
          <cell r="C713" t="str">
            <v>06200</v>
          </cell>
          <cell r="D713" t="str">
            <v>0FIBER</v>
          </cell>
          <cell r="E713" t="str">
            <v>368000</v>
          </cell>
          <cell r="F713" t="str">
            <v>0676</v>
          </cell>
          <cell r="G713" t="str">
            <v>12450</v>
          </cell>
          <cell r="H713" t="str">
            <v>A</v>
          </cell>
          <cell r="I713" t="str">
            <v>00000041</v>
          </cell>
          <cell r="J713">
            <v>65</v>
          </cell>
          <cell r="K713">
            <v>368</v>
          </cell>
          <cell r="L713">
            <v>6202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 t="str">
            <v>0676</v>
          </cell>
          <cell r="R713" t="str">
            <v>12450</v>
          </cell>
          <cell r="S713" t="str">
            <v>200212</v>
          </cell>
          <cell r="T713" t="str">
            <v>SA01</v>
          </cell>
          <cell r="U713">
            <v>-0.01</v>
          </cell>
          <cell r="V713" t="str">
            <v>LDB</v>
          </cell>
          <cell r="W713">
            <v>0</v>
          </cell>
          <cell r="Y713">
            <v>0</v>
          </cell>
          <cell r="Z713">
            <v>-1</v>
          </cell>
          <cell r="AA713" t="str">
            <v>MS#</v>
          </cell>
          <cell r="AB713" t="str">
            <v xml:space="preserve">   998010102</v>
          </cell>
          <cell r="AC713" t="str">
            <v>BCH</v>
          </cell>
          <cell r="AD713" t="str">
            <v>015504</v>
          </cell>
          <cell r="AE713" t="str">
            <v>TML</v>
          </cell>
          <cell r="AF713" t="str">
            <v>12019</v>
          </cell>
          <cell r="AG713" t="str">
            <v>SRL</v>
          </cell>
          <cell r="AH713" t="str">
            <v>0350</v>
          </cell>
          <cell r="AI713" t="str">
            <v>DLV</v>
          </cell>
          <cell r="AJ713" t="str">
            <v>000</v>
          </cell>
          <cell r="AK713" t="str">
            <v>REL</v>
          </cell>
          <cell r="AL713" t="str">
            <v>000</v>
          </cell>
          <cell r="AM713" t="str">
            <v>LN#</v>
          </cell>
          <cell r="AO713" t="str">
            <v>UOI</v>
          </cell>
          <cell r="AP713" t="str">
            <v>EA</v>
          </cell>
          <cell r="AU713" t="str">
            <v>0</v>
          </cell>
          <cell r="AW713" t="str">
            <v>000</v>
          </cell>
          <cell r="AX713" t="str">
            <v>00</v>
          </cell>
          <cell r="AY713" t="str">
            <v>0</v>
          </cell>
          <cell r="AZ713" t="str">
            <v>FPL Fibernet</v>
          </cell>
        </row>
        <row r="714">
          <cell r="A714" t="str">
            <v>107100</v>
          </cell>
          <cell r="B714" t="str">
            <v>0368</v>
          </cell>
          <cell r="C714" t="str">
            <v>06200</v>
          </cell>
          <cell r="D714" t="str">
            <v>0FIBER</v>
          </cell>
          <cell r="E714" t="str">
            <v>368000</v>
          </cell>
          <cell r="F714" t="str">
            <v>0676</v>
          </cell>
          <cell r="G714" t="str">
            <v>12450</v>
          </cell>
          <cell r="H714" t="str">
            <v>A</v>
          </cell>
          <cell r="I714" t="str">
            <v>00000041</v>
          </cell>
          <cell r="J714">
            <v>65</v>
          </cell>
          <cell r="K714">
            <v>368</v>
          </cell>
          <cell r="L714">
            <v>6202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 t="str">
            <v>0676</v>
          </cell>
          <cell r="R714" t="str">
            <v>12450</v>
          </cell>
          <cell r="S714" t="str">
            <v>200212</v>
          </cell>
          <cell r="T714" t="str">
            <v>SA01</v>
          </cell>
          <cell r="U714">
            <v>-0.01</v>
          </cell>
          <cell r="V714" t="str">
            <v>LDB</v>
          </cell>
          <cell r="W714">
            <v>0</v>
          </cell>
          <cell r="Y714">
            <v>0</v>
          </cell>
          <cell r="Z714">
            <v>-1</v>
          </cell>
          <cell r="AA714" t="str">
            <v>MS#</v>
          </cell>
          <cell r="AB714" t="str">
            <v xml:space="preserve">   998010107</v>
          </cell>
          <cell r="AC714" t="str">
            <v>BCH</v>
          </cell>
          <cell r="AD714" t="str">
            <v>015504</v>
          </cell>
          <cell r="AE714" t="str">
            <v>TML</v>
          </cell>
          <cell r="AF714" t="str">
            <v>12019</v>
          </cell>
          <cell r="AG714" t="str">
            <v>SRL</v>
          </cell>
          <cell r="AH714" t="str">
            <v>0350</v>
          </cell>
          <cell r="AI714" t="str">
            <v>DLV</v>
          </cell>
          <cell r="AJ714" t="str">
            <v>000</v>
          </cell>
          <cell r="AK714" t="str">
            <v>REL</v>
          </cell>
          <cell r="AL714" t="str">
            <v>000</v>
          </cell>
          <cell r="AM714" t="str">
            <v>LN#</v>
          </cell>
          <cell r="AO714" t="str">
            <v>UOI</v>
          </cell>
          <cell r="AP714" t="str">
            <v>EA</v>
          </cell>
          <cell r="AU714" t="str">
            <v>0</v>
          </cell>
          <cell r="AW714" t="str">
            <v>000</v>
          </cell>
          <cell r="AX714" t="str">
            <v>00</v>
          </cell>
          <cell r="AY714" t="str">
            <v>0</v>
          </cell>
          <cell r="AZ714" t="str">
            <v>FPL Fibernet</v>
          </cell>
        </row>
        <row r="715">
          <cell r="A715" t="str">
            <v>107100</v>
          </cell>
          <cell r="B715" t="str">
            <v>0368</v>
          </cell>
          <cell r="C715" t="str">
            <v>06200</v>
          </cell>
          <cell r="D715" t="str">
            <v>0FIBER</v>
          </cell>
          <cell r="E715" t="str">
            <v>368000</v>
          </cell>
          <cell r="F715" t="str">
            <v>0676</v>
          </cell>
          <cell r="G715" t="str">
            <v>12450</v>
          </cell>
          <cell r="H715" t="str">
            <v>A</v>
          </cell>
          <cell r="I715" t="str">
            <v>00000041</v>
          </cell>
          <cell r="J715">
            <v>65</v>
          </cell>
          <cell r="K715">
            <v>368</v>
          </cell>
          <cell r="L715">
            <v>6202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 t="str">
            <v>0676</v>
          </cell>
          <cell r="R715" t="str">
            <v>12450</v>
          </cell>
          <cell r="S715" t="str">
            <v>200212</v>
          </cell>
          <cell r="T715" t="str">
            <v>SA01</v>
          </cell>
          <cell r="U715">
            <v>-0.01</v>
          </cell>
          <cell r="V715" t="str">
            <v>LDB</v>
          </cell>
          <cell r="W715">
            <v>0</v>
          </cell>
          <cell r="Y715">
            <v>0</v>
          </cell>
          <cell r="Z715">
            <v>-1</v>
          </cell>
          <cell r="AA715" t="str">
            <v>MS#</v>
          </cell>
          <cell r="AB715" t="str">
            <v xml:space="preserve">   998010109</v>
          </cell>
          <cell r="AC715" t="str">
            <v>BCH</v>
          </cell>
          <cell r="AD715" t="str">
            <v>015504</v>
          </cell>
          <cell r="AE715" t="str">
            <v>TML</v>
          </cell>
          <cell r="AF715" t="str">
            <v>12019</v>
          </cell>
          <cell r="AG715" t="str">
            <v>SRL</v>
          </cell>
          <cell r="AH715" t="str">
            <v>0350</v>
          </cell>
          <cell r="AI715" t="str">
            <v>DLV</v>
          </cell>
          <cell r="AJ715" t="str">
            <v>000</v>
          </cell>
          <cell r="AK715" t="str">
            <v>REL</v>
          </cell>
          <cell r="AL715" t="str">
            <v>000</v>
          </cell>
          <cell r="AM715" t="str">
            <v>LN#</v>
          </cell>
          <cell r="AO715" t="str">
            <v>UOI</v>
          </cell>
          <cell r="AP715" t="str">
            <v>EA</v>
          </cell>
          <cell r="AU715" t="str">
            <v>0</v>
          </cell>
          <cell r="AW715" t="str">
            <v>000</v>
          </cell>
          <cell r="AX715" t="str">
            <v>00</v>
          </cell>
          <cell r="AY715" t="str">
            <v>0</v>
          </cell>
          <cell r="AZ715" t="str">
            <v>FPL Fibernet</v>
          </cell>
        </row>
        <row r="716">
          <cell r="A716" t="str">
            <v>107100</v>
          </cell>
          <cell r="B716" t="str">
            <v>0368</v>
          </cell>
          <cell r="C716" t="str">
            <v>06200</v>
          </cell>
          <cell r="D716" t="str">
            <v>0FIBER</v>
          </cell>
          <cell r="E716" t="str">
            <v>368000</v>
          </cell>
          <cell r="F716" t="str">
            <v>0676</v>
          </cell>
          <cell r="G716" t="str">
            <v>12450</v>
          </cell>
          <cell r="H716" t="str">
            <v>A</v>
          </cell>
          <cell r="I716" t="str">
            <v>00000041</v>
          </cell>
          <cell r="J716">
            <v>65</v>
          </cell>
          <cell r="K716">
            <v>368</v>
          </cell>
          <cell r="L716">
            <v>6202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0676</v>
          </cell>
          <cell r="R716" t="str">
            <v>12450</v>
          </cell>
          <cell r="S716" t="str">
            <v>200212</v>
          </cell>
          <cell r="T716" t="str">
            <v>SA01</v>
          </cell>
          <cell r="U716">
            <v>-0.01</v>
          </cell>
          <cell r="V716" t="str">
            <v>LDB</v>
          </cell>
          <cell r="W716">
            <v>0</v>
          </cell>
          <cell r="Y716">
            <v>0</v>
          </cell>
          <cell r="Z716">
            <v>-1</v>
          </cell>
          <cell r="AA716" t="str">
            <v>MS#</v>
          </cell>
          <cell r="AB716" t="str">
            <v xml:space="preserve">   998010115</v>
          </cell>
          <cell r="AC716" t="str">
            <v>BCH</v>
          </cell>
          <cell r="AD716" t="str">
            <v>015504</v>
          </cell>
          <cell r="AE716" t="str">
            <v>TML</v>
          </cell>
          <cell r="AF716" t="str">
            <v>12019</v>
          </cell>
          <cell r="AG716" t="str">
            <v>SRL</v>
          </cell>
          <cell r="AH716" t="str">
            <v>0350</v>
          </cell>
          <cell r="AI716" t="str">
            <v>DLV</v>
          </cell>
          <cell r="AJ716" t="str">
            <v>000</v>
          </cell>
          <cell r="AK716" t="str">
            <v>REL</v>
          </cell>
          <cell r="AL716" t="str">
            <v>000</v>
          </cell>
          <cell r="AM716" t="str">
            <v>LN#</v>
          </cell>
          <cell r="AO716" t="str">
            <v>UOI</v>
          </cell>
          <cell r="AP716" t="str">
            <v>EA</v>
          </cell>
          <cell r="AU716" t="str">
            <v>0</v>
          </cell>
          <cell r="AW716" t="str">
            <v>000</v>
          </cell>
          <cell r="AX716" t="str">
            <v>00</v>
          </cell>
          <cell r="AY716" t="str">
            <v>0</v>
          </cell>
          <cell r="AZ716" t="str">
            <v>FPL Fibernet</v>
          </cell>
        </row>
        <row r="717">
          <cell r="A717" t="str">
            <v>107100</v>
          </cell>
          <cell r="B717" t="str">
            <v>0368</v>
          </cell>
          <cell r="C717" t="str">
            <v>06200</v>
          </cell>
          <cell r="D717" t="str">
            <v>0FIBER</v>
          </cell>
          <cell r="E717" t="str">
            <v>368000</v>
          </cell>
          <cell r="F717" t="str">
            <v>0676</v>
          </cell>
          <cell r="G717" t="str">
            <v>12450</v>
          </cell>
          <cell r="H717" t="str">
            <v>A</v>
          </cell>
          <cell r="I717" t="str">
            <v>00000041</v>
          </cell>
          <cell r="J717">
            <v>65</v>
          </cell>
          <cell r="K717">
            <v>368</v>
          </cell>
          <cell r="L717">
            <v>6202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 t="str">
            <v>0676</v>
          </cell>
          <cell r="R717" t="str">
            <v>12450</v>
          </cell>
          <cell r="S717" t="str">
            <v>200212</v>
          </cell>
          <cell r="T717" t="str">
            <v>SA01</v>
          </cell>
          <cell r="U717">
            <v>-0.01</v>
          </cell>
          <cell r="V717" t="str">
            <v>LDB</v>
          </cell>
          <cell r="W717">
            <v>0</v>
          </cell>
          <cell r="Y717">
            <v>0</v>
          </cell>
          <cell r="Z717">
            <v>-1</v>
          </cell>
          <cell r="AA717" t="str">
            <v>MS#</v>
          </cell>
          <cell r="AB717" t="str">
            <v xml:space="preserve">   998010129</v>
          </cell>
          <cell r="AC717" t="str">
            <v>BCH</v>
          </cell>
          <cell r="AD717" t="str">
            <v>015504</v>
          </cell>
          <cell r="AE717" t="str">
            <v>TML</v>
          </cell>
          <cell r="AF717" t="str">
            <v>12019</v>
          </cell>
          <cell r="AG717" t="str">
            <v>SRL</v>
          </cell>
          <cell r="AH717" t="str">
            <v>0350</v>
          </cell>
          <cell r="AI717" t="str">
            <v>DLV</v>
          </cell>
          <cell r="AJ717" t="str">
            <v>000</v>
          </cell>
          <cell r="AK717" t="str">
            <v>REL</v>
          </cell>
          <cell r="AL717" t="str">
            <v>000</v>
          </cell>
          <cell r="AM717" t="str">
            <v>LN#</v>
          </cell>
          <cell r="AO717" t="str">
            <v>UOI</v>
          </cell>
          <cell r="AP717" t="str">
            <v>EA</v>
          </cell>
          <cell r="AU717" t="str">
            <v>0</v>
          </cell>
          <cell r="AW717" t="str">
            <v>000</v>
          </cell>
          <cell r="AX717" t="str">
            <v>00</v>
          </cell>
          <cell r="AY717" t="str">
            <v>0</v>
          </cell>
          <cell r="AZ717" t="str">
            <v>FPL Fibernet</v>
          </cell>
        </row>
        <row r="718">
          <cell r="A718" t="str">
            <v>107100</v>
          </cell>
          <cell r="B718" t="str">
            <v>0368</v>
          </cell>
          <cell r="C718" t="str">
            <v>06200</v>
          </cell>
          <cell r="D718" t="str">
            <v>0FIBER</v>
          </cell>
          <cell r="E718" t="str">
            <v>368000</v>
          </cell>
          <cell r="F718" t="str">
            <v>0676</v>
          </cell>
          <cell r="G718" t="str">
            <v>12450</v>
          </cell>
          <cell r="H718" t="str">
            <v>A</v>
          </cell>
          <cell r="I718" t="str">
            <v>00000041</v>
          </cell>
          <cell r="J718">
            <v>65</v>
          </cell>
          <cell r="K718">
            <v>368</v>
          </cell>
          <cell r="L718">
            <v>6202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0676</v>
          </cell>
          <cell r="R718" t="str">
            <v>12450</v>
          </cell>
          <cell r="S718" t="str">
            <v>200212</v>
          </cell>
          <cell r="T718" t="str">
            <v>SA01</v>
          </cell>
          <cell r="U718">
            <v>-0.01</v>
          </cell>
          <cell r="V718" t="str">
            <v>LDB</v>
          </cell>
          <cell r="W718">
            <v>0</v>
          </cell>
          <cell r="Y718">
            <v>0</v>
          </cell>
          <cell r="Z718">
            <v>-1</v>
          </cell>
          <cell r="AA718" t="str">
            <v>MS#</v>
          </cell>
          <cell r="AB718" t="str">
            <v xml:space="preserve">   998010129</v>
          </cell>
          <cell r="AC718" t="str">
            <v>BCH</v>
          </cell>
          <cell r="AD718" t="str">
            <v>015504</v>
          </cell>
          <cell r="AE718" t="str">
            <v>TML</v>
          </cell>
          <cell r="AF718" t="str">
            <v>12019</v>
          </cell>
          <cell r="AG718" t="str">
            <v>SRL</v>
          </cell>
          <cell r="AH718" t="str">
            <v>0350</v>
          </cell>
          <cell r="AI718" t="str">
            <v>DLV</v>
          </cell>
          <cell r="AJ718" t="str">
            <v>000</v>
          </cell>
          <cell r="AK718" t="str">
            <v>REL</v>
          </cell>
          <cell r="AL718" t="str">
            <v>000</v>
          </cell>
          <cell r="AM718" t="str">
            <v>LN#</v>
          </cell>
          <cell r="AO718" t="str">
            <v>UOI</v>
          </cell>
          <cell r="AP718" t="str">
            <v>EA</v>
          </cell>
          <cell r="AU718" t="str">
            <v>0</v>
          </cell>
          <cell r="AW718" t="str">
            <v>000</v>
          </cell>
          <cell r="AX718" t="str">
            <v>00</v>
          </cell>
          <cell r="AY718" t="str">
            <v>0</v>
          </cell>
          <cell r="AZ718" t="str">
            <v>FPL Fibernet</v>
          </cell>
        </row>
        <row r="719">
          <cell r="A719" t="str">
            <v>107100</v>
          </cell>
          <cell r="B719" t="str">
            <v>0368</v>
          </cell>
          <cell r="C719" t="str">
            <v>06200</v>
          </cell>
          <cell r="D719" t="str">
            <v>0FIBER</v>
          </cell>
          <cell r="E719" t="str">
            <v>368000</v>
          </cell>
          <cell r="F719" t="str">
            <v>0676</v>
          </cell>
          <cell r="G719" t="str">
            <v>12450</v>
          </cell>
          <cell r="H719" t="str">
            <v>A</v>
          </cell>
          <cell r="I719" t="str">
            <v>00000041</v>
          </cell>
          <cell r="J719">
            <v>65</v>
          </cell>
          <cell r="K719">
            <v>368</v>
          </cell>
          <cell r="L719">
            <v>6202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 t="str">
            <v>0676</v>
          </cell>
          <cell r="R719" t="str">
            <v>12450</v>
          </cell>
          <cell r="S719" t="str">
            <v>200212</v>
          </cell>
          <cell r="T719" t="str">
            <v>SA01</v>
          </cell>
          <cell r="U719">
            <v>-0.01</v>
          </cell>
          <cell r="V719" t="str">
            <v>LDB</v>
          </cell>
          <cell r="W719">
            <v>0</v>
          </cell>
          <cell r="Y719">
            <v>0</v>
          </cell>
          <cell r="Z719">
            <v>-1</v>
          </cell>
          <cell r="AA719" t="str">
            <v>MS#</v>
          </cell>
          <cell r="AB719" t="str">
            <v xml:space="preserve">   998010146</v>
          </cell>
          <cell r="AC719" t="str">
            <v>BCH</v>
          </cell>
          <cell r="AD719" t="str">
            <v>015504</v>
          </cell>
          <cell r="AE719" t="str">
            <v>TML</v>
          </cell>
          <cell r="AF719" t="str">
            <v>12019</v>
          </cell>
          <cell r="AG719" t="str">
            <v>SRL</v>
          </cell>
          <cell r="AH719" t="str">
            <v>0350</v>
          </cell>
          <cell r="AI719" t="str">
            <v>DLV</v>
          </cell>
          <cell r="AJ719" t="str">
            <v>000</v>
          </cell>
          <cell r="AK719" t="str">
            <v>REL</v>
          </cell>
          <cell r="AL719" t="str">
            <v>000</v>
          </cell>
          <cell r="AM719" t="str">
            <v>LN#</v>
          </cell>
          <cell r="AO719" t="str">
            <v>UOI</v>
          </cell>
          <cell r="AP719" t="str">
            <v>EA</v>
          </cell>
          <cell r="AU719" t="str">
            <v>0</v>
          </cell>
          <cell r="AW719" t="str">
            <v>000</v>
          </cell>
          <cell r="AX719" t="str">
            <v>00</v>
          </cell>
          <cell r="AY719" t="str">
            <v>0</v>
          </cell>
          <cell r="AZ719" t="str">
            <v>FPL Fibernet</v>
          </cell>
        </row>
        <row r="720">
          <cell r="A720" t="str">
            <v>107100</v>
          </cell>
          <cell r="B720" t="str">
            <v>0368</v>
          </cell>
          <cell r="C720" t="str">
            <v>06200</v>
          </cell>
          <cell r="D720" t="str">
            <v>0FIBER</v>
          </cell>
          <cell r="E720" t="str">
            <v>368000</v>
          </cell>
          <cell r="F720" t="str">
            <v>0676</v>
          </cell>
          <cell r="G720" t="str">
            <v>12450</v>
          </cell>
          <cell r="H720" t="str">
            <v>A</v>
          </cell>
          <cell r="I720" t="str">
            <v>00000041</v>
          </cell>
          <cell r="J720">
            <v>65</v>
          </cell>
          <cell r="K720">
            <v>368</v>
          </cell>
          <cell r="L720">
            <v>6202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 t="str">
            <v>0676</v>
          </cell>
          <cell r="R720" t="str">
            <v>12450</v>
          </cell>
          <cell r="S720" t="str">
            <v>200212</v>
          </cell>
          <cell r="T720" t="str">
            <v>SA01</v>
          </cell>
          <cell r="U720">
            <v>-0.01</v>
          </cell>
          <cell r="V720" t="str">
            <v>LDB</v>
          </cell>
          <cell r="W720">
            <v>0</v>
          </cell>
          <cell r="Y720">
            <v>0</v>
          </cell>
          <cell r="Z720">
            <v>-1</v>
          </cell>
          <cell r="AA720" t="str">
            <v>MS#</v>
          </cell>
          <cell r="AB720" t="str">
            <v xml:space="preserve">   998010147</v>
          </cell>
          <cell r="AC720" t="str">
            <v>BCH</v>
          </cell>
          <cell r="AD720" t="str">
            <v>015504</v>
          </cell>
          <cell r="AE720" t="str">
            <v>TML</v>
          </cell>
          <cell r="AF720" t="str">
            <v>12019</v>
          </cell>
          <cell r="AG720" t="str">
            <v>SRL</v>
          </cell>
          <cell r="AH720" t="str">
            <v>0350</v>
          </cell>
          <cell r="AI720" t="str">
            <v>DLV</v>
          </cell>
          <cell r="AJ720" t="str">
            <v>000</v>
          </cell>
          <cell r="AK720" t="str">
            <v>REL</v>
          </cell>
          <cell r="AL720" t="str">
            <v>000</v>
          </cell>
          <cell r="AM720" t="str">
            <v>LN#</v>
          </cell>
          <cell r="AO720" t="str">
            <v>UOI</v>
          </cell>
          <cell r="AP720" t="str">
            <v>EA</v>
          </cell>
          <cell r="AU720" t="str">
            <v>0</v>
          </cell>
          <cell r="AW720" t="str">
            <v>000</v>
          </cell>
          <cell r="AX720" t="str">
            <v>00</v>
          </cell>
          <cell r="AY720" t="str">
            <v>0</v>
          </cell>
          <cell r="AZ720" t="str">
            <v>FPL Fibernet</v>
          </cell>
        </row>
        <row r="721">
          <cell r="A721" t="str">
            <v>107100</v>
          </cell>
          <cell r="B721" t="str">
            <v>0368</v>
          </cell>
          <cell r="C721" t="str">
            <v>06200</v>
          </cell>
          <cell r="D721" t="str">
            <v>0FIBER</v>
          </cell>
          <cell r="E721" t="str">
            <v>368000</v>
          </cell>
          <cell r="F721" t="str">
            <v>0676</v>
          </cell>
          <cell r="G721" t="str">
            <v>12450</v>
          </cell>
          <cell r="H721" t="str">
            <v>A</v>
          </cell>
          <cell r="I721" t="str">
            <v>00000041</v>
          </cell>
          <cell r="J721">
            <v>65</v>
          </cell>
          <cell r="K721">
            <v>368</v>
          </cell>
          <cell r="L721">
            <v>6202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 t="str">
            <v>0676</v>
          </cell>
          <cell r="R721" t="str">
            <v>12450</v>
          </cell>
          <cell r="S721" t="str">
            <v>200212</v>
          </cell>
          <cell r="T721" t="str">
            <v>SA01</v>
          </cell>
          <cell r="U721">
            <v>-0.01</v>
          </cell>
          <cell r="V721" t="str">
            <v>LDB</v>
          </cell>
          <cell r="W721">
            <v>0</v>
          </cell>
          <cell r="Y721">
            <v>0</v>
          </cell>
          <cell r="Z721">
            <v>-1</v>
          </cell>
          <cell r="AA721" t="str">
            <v>MS#</v>
          </cell>
          <cell r="AB721" t="str">
            <v xml:space="preserve">   998010148</v>
          </cell>
          <cell r="AC721" t="str">
            <v>BCH</v>
          </cell>
          <cell r="AD721" t="str">
            <v>015504</v>
          </cell>
          <cell r="AE721" t="str">
            <v>TML</v>
          </cell>
          <cell r="AF721" t="str">
            <v>12019</v>
          </cell>
          <cell r="AG721" t="str">
            <v>SRL</v>
          </cell>
          <cell r="AH721" t="str">
            <v>0350</v>
          </cell>
          <cell r="AI721" t="str">
            <v>DLV</v>
          </cell>
          <cell r="AJ721" t="str">
            <v>000</v>
          </cell>
          <cell r="AK721" t="str">
            <v>REL</v>
          </cell>
          <cell r="AL721" t="str">
            <v>000</v>
          </cell>
          <cell r="AM721" t="str">
            <v>LN#</v>
          </cell>
          <cell r="AO721" t="str">
            <v>UOI</v>
          </cell>
          <cell r="AP721" t="str">
            <v>EA</v>
          </cell>
          <cell r="AU721" t="str">
            <v>0</v>
          </cell>
          <cell r="AW721" t="str">
            <v>000</v>
          </cell>
          <cell r="AX721" t="str">
            <v>00</v>
          </cell>
          <cell r="AY721" t="str">
            <v>0</v>
          </cell>
          <cell r="AZ721" t="str">
            <v>FPL Fibernet</v>
          </cell>
        </row>
        <row r="722">
          <cell r="A722" t="str">
            <v>107100</v>
          </cell>
          <cell r="B722" t="str">
            <v>0368</v>
          </cell>
          <cell r="C722" t="str">
            <v>06200</v>
          </cell>
          <cell r="D722" t="str">
            <v>0FIBER</v>
          </cell>
          <cell r="E722" t="str">
            <v>368000</v>
          </cell>
          <cell r="F722" t="str">
            <v>0676</v>
          </cell>
          <cell r="G722" t="str">
            <v>12450</v>
          </cell>
          <cell r="H722" t="str">
            <v>A</v>
          </cell>
          <cell r="I722" t="str">
            <v>00000041</v>
          </cell>
          <cell r="J722">
            <v>65</v>
          </cell>
          <cell r="K722">
            <v>368</v>
          </cell>
          <cell r="L722">
            <v>6202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 t="str">
            <v>0676</v>
          </cell>
          <cell r="R722" t="str">
            <v>12450</v>
          </cell>
          <cell r="S722" t="str">
            <v>200212</v>
          </cell>
          <cell r="T722" t="str">
            <v>SA01</v>
          </cell>
          <cell r="U722">
            <v>-0.01</v>
          </cell>
          <cell r="V722" t="str">
            <v>LDB</v>
          </cell>
          <cell r="W722">
            <v>0</v>
          </cell>
          <cell r="Y722">
            <v>0</v>
          </cell>
          <cell r="Z722">
            <v>-1</v>
          </cell>
          <cell r="AA722" t="str">
            <v>MS#</v>
          </cell>
          <cell r="AB722" t="str">
            <v xml:space="preserve">   998010149</v>
          </cell>
          <cell r="AC722" t="str">
            <v>BCH</v>
          </cell>
          <cell r="AD722" t="str">
            <v>015504</v>
          </cell>
          <cell r="AE722" t="str">
            <v>TML</v>
          </cell>
          <cell r="AF722" t="str">
            <v>12019</v>
          </cell>
          <cell r="AG722" t="str">
            <v>SRL</v>
          </cell>
          <cell r="AH722" t="str">
            <v>0350</v>
          </cell>
          <cell r="AI722" t="str">
            <v>DLV</v>
          </cell>
          <cell r="AJ722" t="str">
            <v>000</v>
          </cell>
          <cell r="AK722" t="str">
            <v>REL</v>
          </cell>
          <cell r="AL722" t="str">
            <v>000</v>
          </cell>
          <cell r="AM722" t="str">
            <v>LN#</v>
          </cell>
          <cell r="AO722" t="str">
            <v>UOI</v>
          </cell>
          <cell r="AP722" t="str">
            <v>EA</v>
          </cell>
          <cell r="AU722" t="str">
            <v>0</v>
          </cell>
          <cell r="AW722" t="str">
            <v>000</v>
          </cell>
          <cell r="AX722" t="str">
            <v>00</v>
          </cell>
          <cell r="AY722" t="str">
            <v>0</v>
          </cell>
          <cell r="AZ722" t="str">
            <v>FPL Fibernet</v>
          </cell>
        </row>
        <row r="723">
          <cell r="A723" t="str">
            <v>107100</v>
          </cell>
          <cell r="B723" t="str">
            <v>0368</v>
          </cell>
          <cell r="C723" t="str">
            <v>06200</v>
          </cell>
          <cell r="D723" t="str">
            <v>0FIBER</v>
          </cell>
          <cell r="E723" t="str">
            <v>368000</v>
          </cell>
          <cell r="F723" t="str">
            <v>0676</v>
          </cell>
          <cell r="G723" t="str">
            <v>12450</v>
          </cell>
          <cell r="H723" t="str">
            <v>A</v>
          </cell>
          <cell r="I723" t="str">
            <v>00000041</v>
          </cell>
          <cell r="J723">
            <v>65</v>
          </cell>
          <cell r="K723">
            <v>368</v>
          </cell>
          <cell r="L723">
            <v>6202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 t="str">
            <v>0676</v>
          </cell>
          <cell r="R723" t="str">
            <v>12450</v>
          </cell>
          <cell r="S723" t="str">
            <v>200212</v>
          </cell>
          <cell r="T723" t="str">
            <v>SA01</v>
          </cell>
          <cell r="U723">
            <v>-0.01</v>
          </cell>
          <cell r="V723" t="str">
            <v>LDB</v>
          </cell>
          <cell r="W723">
            <v>0</v>
          </cell>
          <cell r="Y723">
            <v>0</v>
          </cell>
          <cell r="Z723">
            <v>-1</v>
          </cell>
          <cell r="AA723" t="str">
            <v>MS#</v>
          </cell>
          <cell r="AB723" t="str">
            <v xml:space="preserve">   998010150</v>
          </cell>
          <cell r="AC723" t="str">
            <v>BCH</v>
          </cell>
          <cell r="AD723" t="str">
            <v>015504</v>
          </cell>
          <cell r="AE723" t="str">
            <v>TML</v>
          </cell>
          <cell r="AF723" t="str">
            <v>12019</v>
          </cell>
          <cell r="AG723" t="str">
            <v>SRL</v>
          </cell>
          <cell r="AH723" t="str">
            <v>0350</v>
          </cell>
          <cell r="AI723" t="str">
            <v>DLV</v>
          </cell>
          <cell r="AJ723" t="str">
            <v>000</v>
          </cell>
          <cell r="AK723" t="str">
            <v>REL</v>
          </cell>
          <cell r="AL723" t="str">
            <v>000</v>
          </cell>
          <cell r="AM723" t="str">
            <v>LN#</v>
          </cell>
          <cell r="AO723" t="str">
            <v>UOI</v>
          </cell>
          <cell r="AP723" t="str">
            <v>EA</v>
          </cell>
          <cell r="AU723" t="str">
            <v>0</v>
          </cell>
          <cell r="AW723" t="str">
            <v>000</v>
          </cell>
          <cell r="AX723" t="str">
            <v>00</v>
          </cell>
          <cell r="AY723" t="str">
            <v>0</v>
          </cell>
          <cell r="AZ723" t="str">
            <v>FPL Fibernet</v>
          </cell>
        </row>
        <row r="724">
          <cell r="A724" t="str">
            <v>107100</v>
          </cell>
          <cell r="B724" t="str">
            <v>0368</v>
          </cell>
          <cell r="C724" t="str">
            <v>06200</v>
          </cell>
          <cell r="D724" t="str">
            <v>0FIBER</v>
          </cell>
          <cell r="E724" t="str">
            <v>368000</v>
          </cell>
          <cell r="F724" t="str">
            <v>0676</v>
          </cell>
          <cell r="G724" t="str">
            <v>12450</v>
          </cell>
          <cell r="H724" t="str">
            <v>A</v>
          </cell>
          <cell r="I724" t="str">
            <v>00000041</v>
          </cell>
          <cell r="J724">
            <v>65</v>
          </cell>
          <cell r="K724">
            <v>368</v>
          </cell>
          <cell r="L724">
            <v>6202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 t="str">
            <v>0676</v>
          </cell>
          <cell r="R724" t="str">
            <v>12450</v>
          </cell>
          <cell r="S724" t="str">
            <v>200212</v>
          </cell>
          <cell r="T724" t="str">
            <v>SA01</v>
          </cell>
          <cell r="U724">
            <v>-0.01</v>
          </cell>
          <cell r="V724" t="str">
            <v>LDB</v>
          </cell>
          <cell r="W724">
            <v>0</v>
          </cell>
          <cell r="Y724">
            <v>0</v>
          </cell>
          <cell r="Z724">
            <v>-1</v>
          </cell>
          <cell r="AA724" t="str">
            <v>MS#</v>
          </cell>
          <cell r="AB724" t="str">
            <v xml:space="preserve">   998010151</v>
          </cell>
          <cell r="AC724" t="str">
            <v>BCH</v>
          </cell>
          <cell r="AD724" t="str">
            <v>015504</v>
          </cell>
          <cell r="AE724" t="str">
            <v>TML</v>
          </cell>
          <cell r="AF724" t="str">
            <v>12019</v>
          </cell>
          <cell r="AG724" t="str">
            <v>SRL</v>
          </cell>
          <cell r="AH724" t="str">
            <v>0350</v>
          </cell>
          <cell r="AI724" t="str">
            <v>DLV</v>
          </cell>
          <cell r="AJ724" t="str">
            <v>000</v>
          </cell>
          <cell r="AK724" t="str">
            <v>REL</v>
          </cell>
          <cell r="AL724" t="str">
            <v>000</v>
          </cell>
          <cell r="AM724" t="str">
            <v>LN#</v>
          </cell>
          <cell r="AO724" t="str">
            <v>UOI</v>
          </cell>
          <cell r="AP724" t="str">
            <v>EA</v>
          </cell>
          <cell r="AU724" t="str">
            <v>0</v>
          </cell>
          <cell r="AW724" t="str">
            <v>000</v>
          </cell>
          <cell r="AX724" t="str">
            <v>00</v>
          </cell>
          <cell r="AY724" t="str">
            <v>0</v>
          </cell>
          <cell r="AZ724" t="str">
            <v>FPL Fibernet</v>
          </cell>
        </row>
        <row r="725">
          <cell r="A725" t="str">
            <v>107100</v>
          </cell>
          <cell r="B725" t="str">
            <v>0368</v>
          </cell>
          <cell r="C725" t="str">
            <v>06200</v>
          </cell>
          <cell r="D725" t="str">
            <v>0FIBER</v>
          </cell>
          <cell r="E725" t="str">
            <v>368000</v>
          </cell>
          <cell r="F725" t="str">
            <v>0676</v>
          </cell>
          <cell r="G725" t="str">
            <v>12450</v>
          </cell>
          <cell r="H725" t="str">
            <v>A</v>
          </cell>
          <cell r="I725" t="str">
            <v>00000041</v>
          </cell>
          <cell r="J725">
            <v>65</v>
          </cell>
          <cell r="K725">
            <v>368</v>
          </cell>
          <cell r="L725">
            <v>6202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 t="str">
            <v>0676</v>
          </cell>
          <cell r="R725" t="str">
            <v>12450</v>
          </cell>
          <cell r="S725" t="str">
            <v>200212</v>
          </cell>
          <cell r="T725" t="str">
            <v>SA01</v>
          </cell>
          <cell r="U725">
            <v>-0.01</v>
          </cell>
          <cell r="V725" t="str">
            <v>LDB</v>
          </cell>
          <cell r="W725">
            <v>0</v>
          </cell>
          <cell r="Y725">
            <v>0</v>
          </cell>
          <cell r="Z725">
            <v>-1</v>
          </cell>
          <cell r="AA725" t="str">
            <v>MS#</v>
          </cell>
          <cell r="AB725" t="str">
            <v xml:space="preserve">   998010152</v>
          </cell>
          <cell r="AC725" t="str">
            <v>BCH</v>
          </cell>
          <cell r="AD725" t="str">
            <v>015504</v>
          </cell>
          <cell r="AE725" t="str">
            <v>TML</v>
          </cell>
          <cell r="AF725" t="str">
            <v>12019</v>
          </cell>
          <cell r="AG725" t="str">
            <v>SRL</v>
          </cell>
          <cell r="AH725" t="str">
            <v>0350</v>
          </cell>
          <cell r="AI725" t="str">
            <v>DLV</v>
          </cell>
          <cell r="AJ725" t="str">
            <v>000</v>
          </cell>
          <cell r="AK725" t="str">
            <v>REL</v>
          </cell>
          <cell r="AL725" t="str">
            <v>000</v>
          </cell>
          <cell r="AM725" t="str">
            <v>LN#</v>
          </cell>
          <cell r="AO725" t="str">
            <v>UOI</v>
          </cell>
          <cell r="AP725" t="str">
            <v>EA</v>
          </cell>
          <cell r="AU725" t="str">
            <v>0</v>
          </cell>
          <cell r="AW725" t="str">
            <v>000</v>
          </cell>
          <cell r="AX725" t="str">
            <v>00</v>
          </cell>
          <cell r="AY725" t="str">
            <v>0</v>
          </cell>
          <cell r="AZ725" t="str">
            <v>FPL Fibernet</v>
          </cell>
        </row>
        <row r="726">
          <cell r="A726" t="str">
            <v>107100</v>
          </cell>
          <cell r="B726" t="str">
            <v>0368</v>
          </cell>
          <cell r="C726" t="str">
            <v>06200</v>
          </cell>
          <cell r="D726" t="str">
            <v>0FIBER</v>
          </cell>
          <cell r="E726" t="str">
            <v>368000</v>
          </cell>
          <cell r="F726" t="str">
            <v>0676</v>
          </cell>
          <cell r="G726" t="str">
            <v>12450</v>
          </cell>
          <cell r="H726" t="str">
            <v>A</v>
          </cell>
          <cell r="I726" t="str">
            <v>00000041</v>
          </cell>
          <cell r="J726">
            <v>65</v>
          </cell>
          <cell r="K726">
            <v>368</v>
          </cell>
          <cell r="L726">
            <v>6202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0676</v>
          </cell>
          <cell r="R726" t="str">
            <v>12450</v>
          </cell>
          <cell r="S726" t="str">
            <v>200212</v>
          </cell>
          <cell r="T726" t="str">
            <v>SA01</v>
          </cell>
          <cell r="U726">
            <v>-0.01</v>
          </cell>
          <cell r="V726" t="str">
            <v>LDB</v>
          </cell>
          <cell r="W726">
            <v>0</v>
          </cell>
          <cell r="Y726">
            <v>0</v>
          </cell>
          <cell r="Z726">
            <v>-1</v>
          </cell>
          <cell r="AA726" t="str">
            <v>MS#</v>
          </cell>
          <cell r="AB726" t="str">
            <v xml:space="preserve">   998010152</v>
          </cell>
          <cell r="AC726" t="str">
            <v>BCH</v>
          </cell>
          <cell r="AD726" t="str">
            <v>015504</v>
          </cell>
          <cell r="AE726" t="str">
            <v>TML</v>
          </cell>
          <cell r="AF726" t="str">
            <v>12019</v>
          </cell>
          <cell r="AG726" t="str">
            <v>SRL</v>
          </cell>
          <cell r="AH726" t="str">
            <v>0350</v>
          </cell>
          <cell r="AI726" t="str">
            <v>DLV</v>
          </cell>
          <cell r="AJ726" t="str">
            <v>000</v>
          </cell>
          <cell r="AK726" t="str">
            <v>REL</v>
          </cell>
          <cell r="AL726" t="str">
            <v>000</v>
          </cell>
          <cell r="AM726" t="str">
            <v>LN#</v>
          </cell>
          <cell r="AO726" t="str">
            <v>UOI</v>
          </cell>
          <cell r="AP726" t="str">
            <v>EA</v>
          </cell>
          <cell r="AU726" t="str">
            <v>0</v>
          </cell>
          <cell r="AW726" t="str">
            <v>000</v>
          </cell>
          <cell r="AX726" t="str">
            <v>00</v>
          </cell>
          <cell r="AY726" t="str">
            <v>0</v>
          </cell>
          <cell r="AZ726" t="str">
            <v>FPL Fibernet</v>
          </cell>
        </row>
        <row r="727">
          <cell r="A727" t="str">
            <v>107100</v>
          </cell>
          <cell r="B727" t="str">
            <v>0368</v>
          </cell>
          <cell r="C727" t="str">
            <v>06200</v>
          </cell>
          <cell r="D727" t="str">
            <v>0FIBER</v>
          </cell>
          <cell r="E727" t="str">
            <v>368000</v>
          </cell>
          <cell r="F727" t="str">
            <v>0676</v>
          </cell>
          <cell r="G727" t="str">
            <v>12450</v>
          </cell>
          <cell r="H727" t="str">
            <v>A</v>
          </cell>
          <cell r="I727" t="str">
            <v>00000041</v>
          </cell>
          <cell r="J727">
            <v>65</v>
          </cell>
          <cell r="K727">
            <v>368</v>
          </cell>
          <cell r="L727">
            <v>6202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0676</v>
          </cell>
          <cell r="R727" t="str">
            <v>12450</v>
          </cell>
          <cell r="S727" t="str">
            <v>200212</v>
          </cell>
          <cell r="T727" t="str">
            <v>SA01</v>
          </cell>
          <cell r="U727">
            <v>-0.01</v>
          </cell>
          <cell r="V727" t="str">
            <v>LDB</v>
          </cell>
          <cell r="W727">
            <v>0</v>
          </cell>
          <cell r="Y727">
            <v>0</v>
          </cell>
          <cell r="Z727">
            <v>-1</v>
          </cell>
          <cell r="AA727" t="str">
            <v>MS#</v>
          </cell>
          <cell r="AB727" t="str">
            <v xml:space="preserve">   998010154</v>
          </cell>
          <cell r="AC727" t="str">
            <v>BCH</v>
          </cell>
          <cell r="AD727" t="str">
            <v>015504</v>
          </cell>
          <cell r="AE727" t="str">
            <v>TML</v>
          </cell>
          <cell r="AF727" t="str">
            <v>12019</v>
          </cell>
          <cell r="AG727" t="str">
            <v>SRL</v>
          </cell>
          <cell r="AH727" t="str">
            <v>0350</v>
          </cell>
          <cell r="AI727" t="str">
            <v>DLV</v>
          </cell>
          <cell r="AJ727" t="str">
            <v>000</v>
          </cell>
          <cell r="AK727" t="str">
            <v>REL</v>
          </cell>
          <cell r="AL727" t="str">
            <v>000</v>
          </cell>
          <cell r="AM727" t="str">
            <v>LN#</v>
          </cell>
          <cell r="AO727" t="str">
            <v>UOI</v>
          </cell>
          <cell r="AP727" t="str">
            <v>EA</v>
          </cell>
          <cell r="AU727" t="str">
            <v>0</v>
          </cell>
          <cell r="AW727" t="str">
            <v>000</v>
          </cell>
          <cell r="AX727" t="str">
            <v>00</v>
          </cell>
          <cell r="AY727" t="str">
            <v>0</v>
          </cell>
          <cell r="AZ727" t="str">
            <v>FPL Fibernet</v>
          </cell>
        </row>
        <row r="728">
          <cell r="A728" t="str">
            <v>107100</v>
          </cell>
          <cell r="B728" t="str">
            <v>0368</v>
          </cell>
          <cell r="C728" t="str">
            <v>06200</v>
          </cell>
          <cell r="D728" t="str">
            <v>0FIBER</v>
          </cell>
          <cell r="E728" t="str">
            <v>368000</v>
          </cell>
          <cell r="F728" t="str">
            <v>0676</v>
          </cell>
          <cell r="G728" t="str">
            <v>12450</v>
          </cell>
          <cell r="H728" t="str">
            <v>A</v>
          </cell>
          <cell r="I728" t="str">
            <v>00000041</v>
          </cell>
          <cell r="J728">
            <v>65</v>
          </cell>
          <cell r="K728">
            <v>368</v>
          </cell>
          <cell r="L728">
            <v>6202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0676</v>
          </cell>
          <cell r="R728" t="str">
            <v>12450</v>
          </cell>
          <cell r="S728" t="str">
            <v>200212</v>
          </cell>
          <cell r="T728" t="str">
            <v>SA01</v>
          </cell>
          <cell r="U728">
            <v>-0.01</v>
          </cell>
          <cell r="V728" t="str">
            <v>LDB</v>
          </cell>
          <cell r="W728">
            <v>0</v>
          </cell>
          <cell r="Y728">
            <v>0</v>
          </cell>
          <cell r="Z728">
            <v>-1</v>
          </cell>
          <cell r="AA728" t="str">
            <v>MS#</v>
          </cell>
          <cell r="AB728" t="str">
            <v xml:space="preserve">   998010154</v>
          </cell>
          <cell r="AC728" t="str">
            <v>BCH</v>
          </cell>
          <cell r="AD728" t="str">
            <v>015504</v>
          </cell>
          <cell r="AE728" t="str">
            <v>TML</v>
          </cell>
          <cell r="AF728" t="str">
            <v>12019</v>
          </cell>
          <cell r="AG728" t="str">
            <v>SRL</v>
          </cell>
          <cell r="AH728" t="str">
            <v>0350</v>
          </cell>
          <cell r="AI728" t="str">
            <v>DLV</v>
          </cell>
          <cell r="AJ728" t="str">
            <v>000</v>
          </cell>
          <cell r="AK728" t="str">
            <v>REL</v>
          </cell>
          <cell r="AL728" t="str">
            <v>000</v>
          </cell>
          <cell r="AM728" t="str">
            <v>LN#</v>
          </cell>
          <cell r="AO728" t="str">
            <v>UOI</v>
          </cell>
          <cell r="AP728" t="str">
            <v>EA</v>
          </cell>
          <cell r="AU728" t="str">
            <v>0</v>
          </cell>
          <cell r="AW728" t="str">
            <v>000</v>
          </cell>
          <cell r="AX728" t="str">
            <v>00</v>
          </cell>
          <cell r="AY728" t="str">
            <v>0</v>
          </cell>
          <cell r="AZ728" t="str">
            <v>FPL Fibernet</v>
          </cell>
        </row>
        <row r="729">
          <cell r="A729" t="str">
            <v>107100</v>
          </cell>
          <cell r="B729" t="str">
            <v>0368</v>
          </cell>
          <cell r="C729" t="str">
            <v>06200</v>
          </cell>
          <cell r="D729" t="str">
            <v>0FIBER</v>
          </cell>
          <cell r="E729" t="str">
            <v>368000</v>
          </cell>
          <cell r="F729" t="str">
            <v>0676</v>
          </cell>
          <cell r="G729" t="str">
            <v>12450</v>
          </cell>
          <cell r="H729" t="str">
            <v>A</v>
          </cell>
          <cell r="I729" t="str">
            <v>00000041</v>
          </cell>
          <cell r="J729">
            <v>65</v>
          </cell>
          <cell r="K729">
            <v>368</v>
          </cell>
          <cell r="L729">
            <v>6202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0676</v>
          </cell>
          <cell r="R729" t="str">
            <v>12450</v>
          </cell>
          <cell r="S729" t="str">
            <v>200212</v>
          </cell>
          <cell r="T729" t="str">
            <v>SA01</v>
          </cell>
          <cell r="U729">
            <v>-0.01</v>
          </cell>
          <cell r="V729" t="str">
            <v>LDB</v>
          </cell>
          <cell r="W729">
            <v>0</v>
          </cell>
          <cell r="Y729">
            <v>0</v>
          </cell>
          <cell r="Z729">
            <v>-1</v>
          </cell>
          <cell r="AA729" t="str">
            <v>MS#</v>
          </cell>
          <cell r="AB729" t="str">
            <v xml:space="preserve">   998010155</v>
          </cell>
          <cell r="AC729" t="str">
            <v>BCH</v>
          </cell>
          <cell r="AD729" t="str">
            <v>012885</v>
          </cell>
          <cell r="AE729" t="str">
            <v>TML</v>
          </cell>
          <cell r="AF729" t="str">
            <v>12020</v>
          </cell>
          <cell r="AG729" t="str">
            <v>SRL</v>
          </cell>
          <cell r="AH729" t="str">
            <v>0350</v>
          </cell>
          <cell r="AI729" t="str">
            <v>DLV</v>
          </cell>
          <cell r="AJ729" t="str">
            <v>000</v>
          </cell>
          <cell r="AK729" t="str">
            <v>REL</v>
          </cell>
          <cell r="AL729" t="str">
            <v>000</v>
          </cell>
          <cell r="AM729" t="str">
            <v>LN#</v>
          </cell>
          <cell r="AO729" t="str">
            <v>UOI</v>
          </cell>
          <cell r="AP729" t="str">
            <v>EA</v>
          </cell>
          <cell r="AU729" t="str">
            <v>0</v>
          </cell>
          <cell r="AW729" t="str">
            <v>000</v>
          </cell>
          <cell r="AX729" t="str">
            <v>00</v>
          </cell>
          <cell r="AY729" t="str">
            <v>0</v>
          </cell>
          <cell r="AZ729" t="str">
            <v>FPL Fibernet</v>
          </cell>
        </row>
        <row r="730">
          <cell r="A730" t="str">
            <v>107100</v>
          </cell>
          <cell r="B730" t="str">
            <v>0368</v>
          </cell>
          <cell r="C730" t="str">
            <v>06200</v>
          </cell>
          <cell r="D730" t="str">
            <v>0FIBER</v>
          </cell>
          <cell r="E730" t="str">
            <v>368000</v>
          </cell>
          <cell r="F730" t="str">
            <v>0676</v>
          </cell>
          <cell r="G730" t="str">
            <v>12450</v>
          </cell>
          <cell r="H730" t="str">
            <v>A</v>
          </cell>
          <cell r="I730" t="str">
            <v>00000041</v>
          </cell>
          <cell r="J730">
            <v>65</v>
          </cell>
          <cell r="K730">
            <v>368</v>
          </cell>
          <cell r="L730">
            <v>6202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0676</v>
          </cell>
          <cell r="R730" t="str">
            <v>12450</v>
          </cell>
          <cell r="S730" t="str">
            <v>200212</v>
          </cell>
          <cell r="T730" t="str">
            <v>SA01</v>
          </cell>
          <cell r="U730">
            <v>-0.01</v>
          </cell>
          <cell r="V730" t="str">
            <v>LDB</v>
          </cell>
          <cell r="W730">
            <v>0</v>
          </cell>
          <cell r="Y730">
            <v>0</v>
          </cell>
          <cell r="Z730">
            <v>-1</v>
          </cell>
          <cell r="AA730" t="str">
            <v>MS#</v>
          </cell>
          <cell r="AB730" t="str">
            <v xml:space="preserve">   998010157</v>
          </cell>
          <cell r="AC730" t="str">
            <v>BCH</v>
          </cell>
          <cell r="AD730" t="str">
            <v>015504</v>
          </cell>
          <cell r="AE730" t="str">
            <v>TML</v>
          </cell>
          <cell r="AF730" t="str">
            <v>12019</v>
          </cell>
          <cell r="AG730" t="str">
            <v>SRL</v>
          </cell>
          <cell r="AH730" t="str">
            <v>0350</v>
          </cell>
          <cell r="AI730" t="str">
            <v>DLV</v>
          </cell>
          <cell r="AJ730" t="str">
            <v>000</v>
          </cell>
          <cell r="AK730" t="str">
            <v>REL</v>
          </cell>
          <cell r="AL730" t="str">
            <v>000</v>
          </cell>
          <cell r="AM730" t="str">
            <v>LN#</v>
          </cell>
          <cell r="AO730" t="str">
            <v>UOI</v>
          </cell>
          <cell r="AP730" t="str">
            <v>EA</v>
          </cell>
          <cell r="AU730" t="str">
            <v>0</v>
          </cell>
          <cell r="AW730" t="str">
            <v>000</v>
          </cell>
          <cell r="AX730" t="str">
            <v>00</v>
          </cell>
          <cell r="AY730" t="str">
            <v>0</v>
          </cell>
          <cell r="AZ730" t="str">
            <v>FPL Fibernet</v>
          </cell>
        </row>
        <row r="731">
          <cell r="A731" t="str">
            <v>107100</v>
          </cell>
          <cell r="B731" t="str">
            <v>0368</v>
          </cell>
          <cell r="C731" t="str">
            <v>06200</v>
          </cell>
          <cell r="D731" t="str">
            <v>0FIBER</v>
          </cell>
          <cell r="E731" t="str">
            <v>368000</v>
          </cell>
          <cell r="F731" t="str">
            <v>0676</v>
          </cell>
          <cell r="G731" t="str">
            <v>12450</v>
          </cell>
          <cell r="H731" t="str">
            <v>A</v>
          </cell>
          <cell r="I731" t="str">
            <v>00000041</v>
          </cell>
          <cell r="J731">
            <v>65</v>
          </cell>
          <cell r="K731">
            <v>368</v>
          </cell>
          <cell r="L731">
            <v>6202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0676</v>
          </cell>
          <cell r="R731" t="str">
            <v>12450</v>
          </cell>
          <cell r="S731" t="str">
            <v>200212</v>
          </cell>
          <cell r="T731" t="str">
            <v>SA01</v>
          </cell>
          <cell r="U731">
            <v>-0.01</v>
          </cell>
          <cell r="V731" t="str">
            <v>LDB</v>
          </cell>
          <cell r="W731">
            <v>0</v>
          </cell>
          <cell r="Y731">
            <v>0</v>
          </cell>
          <cell r="Z731">
            <v>-1</v>
          </cell>
          <cell r="AA731" t="str">
            <v>MS#</v>
          </cell>
          <cell r="AB731" t="str">
            <v xml:space="preserve">   998010157</v>
          </cell>
          <cell r="AC731" t="str">
            <v>BCH</v>
          </cell>
          <cell r="AD731" t="str">
            <v>015504</v>
          </cell>
          <cell r="AE731" t="str">
            <v>TML</v>
          </cell>
          <cell r="AF731" t="str">
            <v>12019</v>
          </cell>
          <cell r="AG731" t="str">
            <v>SRL</v>
          </cell>
          <cell r="AH731" t="str">
            <v>0350</v>
          </cell>
          <cell r="AI731" t="str">
            <v>DLV</v>
          </cell>
          <cell r="AJ731" t="str">
            <v>000</v>
          </cell>
          <cell r="AK731" t="str">
            <v>REL</v>
          </cell>
          <cell r="AL731" t="str">
            <v>000</v>
          </cell>
          <cell r="AM731" t="str">
            <v>LN#</v>
          </cell>
          <cell r="AO731" t="str">
            <v>UOI</v>
          </cell>
          <cell r="AP731" t="str">
            <v>EA</v>
          </cell>
          <cell r="AU731" t="str">
            <v>0</v>
          </cell>
          <cell r="AW731" t="str">
            <v>000</v>
          </cell>
          <cell r="AX731" t="str">
            <v>00</v>
          </cell>
          <cell r="AY731" t="str">
            <v>0</v>
          </cell>
          <cell r="AZ731" t="str">
            <v>FPL Fibernet</v>
          </cell>
        </row>
        <row r="732">
          <cell r="A732" t="str">
            <v>107100</v>
          </cell>
          <cell r="B732" t="str">
            <v>0368</v>
          </cell>
          <cell r="C732" t="str">
            <v>06200</v>
          </cell>
          <cell r="D732" t="str">
            <v>0FIBER</v>
          </cell>
          <cell r="E732" t="str">
            <v>368000</v>
          </cell>
          <cell r="F732" t="str">
            <v>0676</v>
          </cell>
          <cell r="G732" t="str">
            <v>12450</v>
          </cell>
          <cell r="H732" t="str">
            <v>A</v>
          </cell>
          <cell r="I732" t="str">
            <v>00000041</v>
          </cell>
          <cell r="J732">
            <v>65</v>
          </cell>
          <cell r="K732">
            <v>368</v>
          </cell>
          <cell r="L732">
            <v>6202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0676</v>
          </cell>
          <cell r="R732" t="str">
            <v>12450</v>
          </cell>
          <cell r="S732" t="str">
            <v>200212</v>
          </cell>
          <cell r="T732" t="str">
            <v>SA01</v>
          </cell>
          <cell r="U732">
            <v>-0.01</v>
          </cell>
          <cell r="V732" t="str">
            <v>LDB</v>
          </cell>
          <cell r="W732">
            <v>0</v>
          </cell>
          <cell r="Y732">
            <v>0</v>
          </cell>
          <cell r="Z732">
            <v>-1</v>
          </cell>
          <cell r="AA732" t="str">
            <v>MS#</v>
          </cell>
          <cell r="AB732" t="str">
            <v xml:space="preserve">   998010158</v>
          </cell>
          <cell r="AC732" t="str">
            <v>BCH</v>
          </cell>
          <cell r="AD732" t="str">
            <v>015504</v>
          </cell>
          <cell r="AE732" t="str">
            <v>TML</v>
          </cell>
          <cell r="AF732" t="str">
            <v>12019</v>
          </cell>
          <cell r="AG732" t="str">
            <v>SRL</v>
          </cell>
          <cell r="AH732" t="str">
            <v>0350</v>
          </cell>
          <cell r="AI732" t="str">
            <v>DLV</v>
          </cell>
          <cell r="AJ732" t="str">
            <v>000</v>
          </cell>
          <cell r="AK732" t="str">
            <v>REL</v>
          </cell>
          <cell r="AL732" t="str">
            <v>000</v>
          </cell>
          <cell r="AM732" t="str">
            <v>LN#</v>
          </cell>
          <cell r="AO732" t="str">
            <v>UOI</v>
          </cell>
          <cell r="AP732" t="str">
            <v>EA</v>
          </cell>
          <cell r="AU732" t="str">
            <v>0</v>
          </cell>
          <cell r="AW732" t="str">
            <v>000</v>
          </cell>
          <cell r="AX732" t="str">
            <v>00</v>
          </cell>
          <cell r="AY732" t="str">
            <v>0</v>
          </cell>
          <cell r="AZ732" t="str">
            <v>FPL Fibernet</v>
          </cell>
        </row>
        <row r="733">
          <cell r="A733" t="str">
            <v>107100</v>
          </cell>
          <cell r="B733" t="str">
            <v>0368</v>
          </cell>
          <cell r="C733" t="str">
            <v>06200</v>
          </cell>
          <cell r="D733" t="str">
            <v>0FIBER</v>
          </cell>
          <cell r="E733" t="str">
            <v>368000</v>
          </cell>
          <cell r="F733" t="str">
            <v>0676</v>
          </cell>
          <cell r="G733" t="str">
            <v>12450</v>
          </cell>
          <cell r="H733" t="str">
            <v>A</v>
          </cell>
          <cell r="I733" t="str">
            <v>00000041</v>
          </cell>
          <cell r="J733">
            <v>65</v>
          </cell>
          <cell r="K733">
            <v>368</v>
          </cell>
          <cell r="L733">
            <v>6202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0676</v>
          </cell>
          <cell r="R733" t="str">
            <v>12450</v>
          </cell>
          <cell r="S733" t="str">
            <v>200212</v>
          </cell>
          <cell r="T733" t="str">
            <v>SA01</v>
          </cell>
          <cell r="U733">
            <v>-0.01</v>
          </cell>
          <cell r="V733" t="str">
            <v>LDB</v>
          </cell>
          <cell r="W733">
            <v>0</v>
          </cell>
          <cell r="Y733">
            <v>0</v>
          </cell>
          <cell r="Z733">
            <v>-1</v>
          </cell>
          <cell r="AA733" t="str">
            <v>MS#</v>
          </cell>
          <cell r="AB733" t="str">
            <v xml:space="preserve">   998010161</v>
          </cell>
          <cell r="AC733" t="str">
            <v>BCH</v>
          </cell>
          <cell r="AD733" t="str">
            <v>015504</v>
          </cell>
          <cell r="AE733" t="str">
            <v>TML</v>
          </cell>
          <cell r="AF733" t="str">
            <v>12019</v>
          </cell>
          <cell r="AG733" t="str">
            <v>SRL</v>
          </cell>
          <cell r="AH733" t="str">
            <v>0350</v>
          </cell>
          <cell r="AI733" t="str">
            <v>DLV</v>
          </cell>
          <cell r="AJ733" t="str">
            <v>000</v>
          </cell>
          <cell r="AK733" t="str">
            <v>REL</v>
          </cell>
          <cell r="AL733" t="str">
            <v>000</v>
          </cell>
          <cell r="AM733" t="str">
            <v>LN#</v>
          </cell>
          <cell r="AO733" t="str">
            <v>UOI</v>
          </cell>
          <cell r="AP733" t="str">
            <v>EA</v>
          </cell>
          <cell r="AU733" t="str">
            <v>0</v>
          </cell>
          <cell r="AW733" t="str">
            <v>000</v>
          </cell>
          <cell r="AX733" t="str">
            <v>00</v>
          </cell>
          <cell r="AY733" t="str">
            <v>0</v>
          </cell>
          <cell r="AZ733" t="str">
            <v>FPL Fibernet</v>
          </cell>
        </row>
        <row r="734">
          <cell r="A734" t="str">
            <v>107100</v>
          </cell>
          <cell r="B734" t="str">
            <v>0368</v>
          </cell>
          <cell r="C734" t="str">
            <v>06200</v>
          </cell>
          <cell r="D734" t="str">
            <v>0FIBER</v>
          </cell>
          <cell r="E734" t="str">
            <v>368000</v>
          </cell>
          <cell r="F734" t="str">
            <v>0676</v>
          </cell>
          <cell r="G734" t="str">
            <v>12450</v>
          </cell>
          <cell r="H734" t="str">
            <v>A</v>
          </cell>
          <cell r="I734" t="str">
            <v>00000041</v>
          </cell>
          <cell r="J734">
            <v>65</v>
          </cell>
          <cell r="K734">
            <v>368</v>
          </cell>
          <cell r="L734">
            <v>6202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0676</v>
          </cell>
          <cell r="R734" t="str">
            <v>12450</v>
          </cell>
          <cell r="S734" t="str">
            <v>200212</v>
          </cell>
          <cell r="T734" t="str">
            <v>SA01</v>
          </cell>
          <cell r="U734">
            <v>-0.01</v>
          </cell>
          <cell r="V734" t="str">
            <v>LDB</v>
          </cell>
          <cell r="W734">
            <v>0</v>
          </cell>
          <cell r="Y734">
            <v>0</v>
          </cell>
          <cell r="Z734">
            <v>-1</v>
          </cell>
          <cell r="AA734" t="str">
            <v>MS#</v>
          </cell>
          <cell r="AB734" t="str">
            <v xml:space="preserve">   998010162</v>
          </cell>
          <cell r="AC734" t="str">
            <v>BCH</v>
          </cell>
          <cell r="AD734" t="str">
            <v>015504</v>
          </cell>
          <cell r="AE734" t="str">
            <v>TML</v>
          </cell>
          <cell r="AF734" t="str">
            <v>12019</v>
          </cell>
          <cell r="AG734" t="str">
            <v>SRL</v>
          </cell>
          <cell r="AH734" t="str">
            <v>0350</v>
          </cell>
          <cell r="AI734" t="str">
            <v>DLV</v>
          </cell>
          <cell r="AJ734" t="str">
            <v>000</v>
          </cell>
          <cell r="AK734" t="str">
            <v>REL</v>
          </cell>
          <cell r="AL734" t="str">
            <v>000</v>
          </cell>
          <cell r="AM734" t="str">
            <v>LN#</v>
          </cell>
          <cell r="AO734" t="str">
            <v>UOI</v>
          </cell>
          <cell r="AP734" t="str">
            <v>EA</v>
          </cell>
          <cell r="AU734" t="str">
            <v>0</v>
          </cell>
          <cell r="AW734" t="str">
            <v>000</v>
          </cell>
          <cell r="AX734" t="str">
            <v>00</v>
          </cell>
          <cell r="AY734" t="str">
            <v>0</v>
          </cell>
          <cell r="AZ734" t="str">
            <v>FPL Fibernet</v>
          </cell>
        </row>
        <row r="735">
          <cell r="A735" t="str">
            <v>107100</v>
          </cell>
          <cell r="B735" t="str">
            <v>0368</v>
          </cell>
          <cell r="C735" t="str">
            <v>06200</v>
          </cell>
          <cell r="D735" t="str">
            <v>0FIBER</v>
          </cell>
          <cell r="E735" t="str">
            <v>368000</v>
          </cell>
          <cell r="F735" t="str">
            <v>0676</v>
          </cell>
          <cell r="G735" t="str">
            <v>12450</v>
          </cell>
          <cell r="H735" t="str">
            <v>A</v>
          </cell>
          <cell r="I735" t="str">
            <v>00000041</v>
          </cell>
          <cell r="J735">
            <v>65</v>
          </cell>
          <cell r="K735">
            <v>368</v>
          </cell>
          <cell r="L735">
            <v>6202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0676</v>
          </cell>
          <cell r="R735" t="str">
            <v>12450</v>
          </cell>
          <cell r="S735" t="str">
            <v>200212</v>
          </cell>
          <cell r="T735" t="str">
            <v>SA01</v>
          </cell>
          <cell r="U735">
            <v>-0.01</v>
          </cell>
          <cell r="V735" t="str">
            <v>LDB</v>
          </cell>
          <cell r="W735">
            <v>0</v>
          </cell>
          <cell r="Y735">
            <v>0</v>
          </cell>
          <cell r="Z735">
            <v>-1</v>
          </cell>
          <cell r="AA735" t="str">
            <v>MS#</v>
          </cell>
          <cell r="AB735" t="str">
            <v xml:space="preserve">   998010238</v>
          </cell>
          <cell r="AC735" t="str">
            <v>BCH</v>
          </cell>
          <cell r="AD735" t="str">
            <v>015504</v>
          </cell>
          <cell r="AE735" t="str">
            <v>TML</v>
          </cell>
          <cell r="AF735" t="str">
            <v>12019</v>
          </cell>
          <cell r="AG735" t="str">
            <v>SRL</v>
          </cell>
          <cell r="AH735" t="str">
            <v>0350</v>
          </cell>
          <cell r="AI735" t="str">
            <v>DLV</v>
          </cell>
          <cell r="AJ735" t="str">
            <v>000</v>
          </cell>
          <cell r="AK735" t="str">
            <v>REL</v>
          </cell>
          <cell r="AL735" t="str">
            <v>000</v>
          </cell>
          <cell r="AM735" t="str">
            <v>LN#</v>
          </cell>
          <cell r="AO735" t="str">
            <v>UOI</v>
          </cell>
          <cell r="AP735" t="str">
            <v>EA</v>
          </cell>
          <cell r="AU735" t="str">
            <v>0</v>
          </cell>
          <cell r="AW735" t="str">
            <v>000</v>
          </cell>
          <cell r="AX735" t="str">
            <v>00</v>
          </cell>
          <cell r="AY735" t="str">
            <v>0</v>
          </cell>
          <cell r="AZ735" t="str">
            <v>FPL Fibernet</v>
          </cell>
        </row>
        <row r="736">
          <cell r="A736" t="str">
            <v>107100</v>
          </cell>
          <cell r="B736" t="str">
            <v>0368</v>
          </cell>
          <cell r="C736" t="str">
            <v>06200</v>
          </cell>
          <cell r="D736" t="str">
            <v>0FIBER</v>
          </cell>
          <cell r="E736" t="str">
            <v>368000</v>
          </cell>
          <cell r="F736" t="str">
            <v>0676</v>
          </cell>
          <cell r="G736" t="str">
            <v>12450</v>
          </cell>
          <cell r="H736" t="str">
            <v>A</v>
          </cell>
          <cell r="I736" t="str">
            <v>00000041</v>
          </cell>
          <cell r="J736">
            <v>65</v>
          </cell>
          <cell r="K736">
            <v>368</v>
          </cell>
          <cell r="L736">
            <v>6202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0676</v>
          </cell>
          <cell r="R736" t="str">
            <v>12450</v>
          </cell>
          <cell r="S736" t="str">
            <v>200212</v>
          </cell>
          <cell r="T736" t="str">
            <v>SA01</v>
          </cell>
          <cell r="U736">
            <v>-0.01</v>
          </cell>
          <cell r="V736" t="str">
            <v>LDB</v>
          </cell>
          <cell r="W736">
            <v>0</v>
          </cell>
          <cell r="Y736">
            <v>0</v>
          </cell>
          <cell r="Z736">
            <v>-1</v>
          </cell>
          <cell r="AA736" t="str">
            <v>MS#</v>
          </cell>
          <cell r="AB736" t="str">
            <v xml:space="preserve">   998010243</v>
          </cell>
          <cell r="AC736" t="str">
            <v>BCH</v>
          </cell>
          <cell r="AD736" t="str">
            <v>015504</v>
          </cell>
          <cell r="AE736" t="str">
            <v>TML</v>
          </cell>
          <cell r="AF736" t="str">
            <v>12019</v>
          </cell>
          <cell r="AG736" t="str">
            <v>SRL</v>
          </cell>
          <cell r="AH736" t="str">
            <v>0350</v>
          </cell>
          <cell r="AI736" t="str">
            <v>DLV</v>
          </cell>
          <cell r="AJ736" t="str">
            <v>000</v>
          </cell>
          <cell r="AK736" t="str">
            <v>REL</v>
          </cell>
          <cell r="AL736" t="str">
            <v>000</v>
          </cell>
          <cell r="AM736" t="str">
            <v>LN#</v>
          </cell>
          <cell r="AO736" t="str">
            <v>UOI</v>
          </cell>
          <cell r="AP736" t="str">
            <v>EA</v>
          </cell>
          <cell r="AU736" t="str">
            <v>0</v>
          </cell>
          <cell r="AW736" t="str">
            <v>000</v>
          </cell>
          <cell r="AX736" t="str">
            <v>00</v>
          </cell>
          <cell r="AY736" t="str">
            <v>0</v>
          </cell>
          <cell r="AZ736" t="str">
            <v>FPL Fibernet</v>
          </cell>
        </row>
        <row r="737">
          <cell r="A737" t="str">
            <v>107100</v>
          </cell>
          <cell r="B737" t="str">
            <v>0368</v>
          </cell>
          <cell r="C737" t="str">
            <v>06200</v>
          </cell>
          <cell r="D737" t="str">
            <v>0FIBER</v>
          </cell>
          <cell r="E737" t="str">
            <v>368000</v>
          </cell>
          <cell r="F737" t="str">
            <v>0676</v>
          </cell>
          <cell r="G737" t="str">
            <v>12450</v>
          </cell>
          <cell r="H737" t="str">
            <v>A</v>
          </cell>
          <cell r="I737" t="str">
            <v>00000041</v>
          </cell>
          <cell r="J737">
            <v>65</v>
          </cell>
          <cell r="K737">
            <v>368</v>
          </cell>
          <cell r="L737">
            <v>6202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0676</v>
          </cell>
          <cell r="R737" t="str">
            <v>12450</v>
          </cell>
          <cell r="S737" t="str">
            <v>200212</v>
          </cell>
          <cell r="T737" t="str">
            <v>SA01</v>
          </cell>
          <cell r="U737">
            <v>-0.01</v>
          </cell>
          <cell r="V737" t="str">
            <v>LDB</v>
          </cell>
          <cell r="W737">
            <v>0</v>
          </cell>
          <cell r="Y737">
            <v>0</v>
          </cell>
          <cell r="Z737">
            <v>-1</v>
          </cell>
          <cell r="AA737" t="str">
            <v>MS#</v>
          </cell>
          <cell r="AB737" t="str">
            <v xml:space="preserve">   998014883</v>
          </cell>
          <cell r="AC737" t="str">
            <v>BCH</v>
          </cell>
          <cell r="AD737" t="str">
            <v>013412</v>
          </cell>
          <cell r="AE737" t="str">
            <v>TML</v>
          </cell>
          <cell r="AF737" t="str">
            <v>12016</v>
          </cell>
          <cell r="AG737" t="str">
            <v>SRL</v>
          </cell>
          <cell r="AH737" t="str">
            <v>0350</v>
          </cell>
          <cell r="AI737" t="str">
            <v>DLV</v>
          </cell>
          <cell r="AJ737" t="str">
            <v>000</v>
          </cell>
          <cell r="AK737" t="str">
            <v>REL</v>
          </cell>
          <cell r="AL737" t="str">
            <v>000</v>
          </cell>
          <cell r="AM737" t="str">
            <v>LN#</v>
          </cell>
          <cell r="AO737" t="str">
            <v>UOI</v>
          </cell>
          <cell r="AP737" t="str">
            <v>EA</v>
          </cell>
          <cell r="AU737" t="str">
            <v>0</v>
          </cell>
          <cell r="AW737" t="str">
            <v>000</v>
          </cell>
          <cell r="AX737" t="str">
            <v>00</v>
          </cell>
          <cell r="AY737" t="str">
            <v>0</v>
          </cell>
          <cell r="AZ737" t="str">
            <v>FPL Fibernet</v>
          </cell>
        </row>
        <row r="738">
          <cell r="A738" t="str">
            <v>107100</v>
          </cell>
          <cell r="B738" t="str">
            <v>0368</v>
          </cell>
          <cell r="C738" t="str">
            <v>06200</v>
          </cell>
          <cell r="D738" t="str">
            <v>0FIBER</v>
          </cell>
          <cell r="E738" t="str">
            <v>368000</v>
          </cell>
          <cell r="F738" t="str">
            <v>0676</v>
          </cell>
          <cell r="G738" t="str">
            <v>12450</v>
          </cell>
          <cell r="H738" t="str">
            <v>A</v>
          </cell>
          <cell r="I738" t="str">
            <v>00000041</v>
          </cell>
          <cell r="J738">
            <v>65</v>
          </cell>
          <cell r="K738">
            <v>368</v>
          </cell>
          <cell r="L738">
            <v>6202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0676</v>
          </cell>
          <cell r="R738" t="str">
            <v>12450</v>
          </cell>
          <cell r="S738" t="str">
            <v>200212</v>
          </cell>
          <cell r="T738" t="str">
            <v>SA01</v>
          </cell>
          <cell r="U738">
            <v>-0.02</v>
          </cell>
          <cell r="V738" t="str">
            <v>LDB</v>
          </cell>
          <cell r="W738">
            <v>0</v>
          </cell>
          <cell r="Y738">
            <v>0</v>
          </cell>
          <cell r="Z738">
            <v>-2</v>
          </cell>
          <cell r="AA738" t="str">
            <v>MS#</v>
          </cell>
          <cell r="AB738" t="str">
            <v xml:space="preserve">   998010013</v>
          </cell>
          <cell r="AC738" t="str">
            <v>BCH</v>
          </cell>
          <cell r="AD738" t="str">
            <v>015504</v>
          </cell>
          <cell r="AE738" t="str">
            <v>TML</v>
          </cell>
          <cell r="AF738" t="str">
            <v>12019</v>
          </cell>
          <cell r="AG738" t="str">
            <v>SRL</v>
          </cell>
          <cell r="AH738" t="str">
            <v>0350</v>
          </cell>
          <cell r="AI738" t="str">
            <v>DLV</v>
          </cell>
          <cell r="AJ738" t="str">
            <v>000</v>
          </cell>
          <cell r="AK738" t="str">
            <v>REL</v>
          </cell>
          <cell r="AL738" t="str">
            <v>000</v>
          </cell>
          <cell r="AM738" t="str">
            <v>LN#</v>
          </cell>
          <cell r="AO738" t="str">
            <v>UOI</v>
          </cell>
          <cell r="AP738" t="str">
            <v>EA</v>
          </cell>
          <cell r="AU738" t="str">
            <v>0</v>
          </cell>
          <cell r="AW738" t="str">
            <v>000</v>
          </cell>
          <cell r="AX738" t="str">
            <v>00</v>
          </cell>
          <cell r="AY738" t="str">
            <v>0</v>
          </cell>
          <cell r="AZ738" t="str">
            <v>FPL Fibernet</v>
          </cell>
        </row>
        <row r="739">
          <cell r="A739" t="str">
            <v>107100</v>
          </cell>
          <cell r="B739" t="str">
            <v>0368</v>
          </cell>
          <cell r="C739" t="str">
            <v>06200</v>
          </cell>
          <cell r="D739" t="str">
            <v>0FIBER</v>
          </cell>
          <cell r="E739" t="str">
            <v>368000</v>
          </cell>
          <cell r="F739" t="str">
            <v>0676</v>
          </cell>
          <cell r="G739" t="str">
            <v>12450</v>
          </cell>
          <cell r="H739" t="str">
            <v>A</v>
          </cell>
          <cell r="I739" t="str">
            <v>00000041</v>
          </cell>
          <cell r="J739">
            <v>65</v>
          </cell>
          <cell r="K739">
            <v>368</v>
          </cell>
          <cell r="L739">
            <v>6202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0676</v>
          </cell>
          <cell r="R739" t="str">
            <v>12450</v>
          </cell>
          <cell r="S739" t="str">
            <v>200212</v>
          </cell>
          <cell r="T739" t="str">
            <v>SA01</v>
          </cell>
          <cell r="U739">
            <v>-0.02</v>
          </cell>
          <cell r="V739" t="str">
            <v>LDB</v>
          </cell>
          <cell r="W739">
            <v>0</v>
          </cell>
          <cell r="Y739">
            <v>0</v>
          </cell>
          <cell r="Z739">
            <v>-2</v>
          </cell>
          <cell r="AA739" t="str">
            <v>MS#</v>
          </cell>
          <cell r="AB739" t="str">
            <v xml:space="preserve">   998010096</v>
          </cell>
          <cell r="AC739" t="str">
            <v>BCH</v>
          </cell>
          <cell r="AD739" t="str">
            <v>015504</v>
          </cell>
          <cell r="AE739" t="str">
            <v>TML</v>
          </cell>
          <cell r="AF739" t="str">
            <v>12019</v>
          </cell>
          <cell r="AG739" t="str">
            <v>SRL</v>
          </cell>
          <cell r="AH739" t="str">
            <v>0350</v>
          </cell>
          <cell r="AI739" t="str">
            <v>DLV</v>
          </cell>
          <cell r="AJ739" t="str">
            <v>000</v>
          </cell>
          <cell r="AK739" t="str">
            <v>REL</v>
          </cell>
          <cell r="AL739" t="str">
            <v>000</v>
          </cell>
          <cell r="AM739" t="str">
            <v>LN#</v>
          </cell>
          <cell r="AO739" t="str">
            <v>UOI</v>
          </cell>
          <cell r="AP739" t="str">
            <v>EA</v>
          </cell>
          <cell r="AU739" t="str">
            <v>0</v>
          </cell>
          <cell r="AW739" t="str">
            <v>000</v>
          </cell>
          <cell r="AX739" t="str">
            <v>00</v>
          </cell>
          <cell r="AY739" t="str">
            <v>0</v>
          </cell>
          <cell r="AZ739" t="str">
            <v>FPL Fibernet</v>
          </cell>
        </row>
        <row r="740">
          <cell r="A740" t="str">
            <v>107100</v>
          </cell>
          <cell r="B740" t="str">
            <v>0368</v>
          </cell>
          <cell r="C740" t="str">
            <v>06200</v>
          </cell>
          <cell r="D740" t="str">
            <v>0FIBER</v>
          </cell>
          <cell r="E740" t="str">
            <v>368000</v>
          </cell>
          <cell r="F740" t="str">
            <v>0676</v>
          </cell>
          <cell r="G740" t="str">
            <v>12450</v>
          </cell>
          <cell r="H740" t="str">
            <v>A</v>
          </cell>
          <cell r="I740" t="str">
            <v>00000041</v>
          </cell>
          <cell r="J740">
            <v>65</v>
          </cell>
          <cell r="K740">
            <v>368</v>
          </cell>
          <cell r="L740">
            <v>6202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0676</v>
          </cell>
          <cell r="R740" t="str">
            <v>12450</v>
          </cell>
          <cell r="S740" t="str">
            <v>200212</v>
          </cell>
          <cell r="T740" t="str">
            <v>SA01</v>
          </cell>
          <cell r="U740">
            <v>-0.02</v>
          </cell>
          <cell r="V740" t="str">
            <v>LDB</v>
          </cell>
          <cell r="W740">
            <v>0</v>
          </cell>
          <cell r="Y740">
            <v>0</v>
          </cell>
          <cell r="Z740">
            <v>-2</v>
          </cell>
          <cell r="AA740" t="str">
            <v>MS#</v>
          </cell>
          <cell r="AB740" t="str">
            <v xml:space="preserve">   998010113</v>
          </cell>
          <cell r="AC740" t="str">
            <v>BCH</v>
          </cell>
          <cell r="AD740" t="str">
            <v>012885</v>
          </cell>
          <cell r="AE740" t="str">
            <v>TML</v>
          </cell>
          <cell r="AF740" t="str">
            <v>12020</v>
          </cell>
          <cell r="AG740" t="str">
            <v>SRL</v>
          </cell>
          <cell r="AH740" t="str">
            <v>0350</v>
          </cell>
          <cell r="AI740" t="str">
            <v>DLV</v>
          </cell>
          <cell r="AJ740" t="str">
            <v>000</v>
          </cell>
          <cell r="AK740" t="str">
            <v>REL</v>
          </cell>
          <cell r="AL740" t="str">
            <v>000</v>
          </cell>
          <cell r="AM740" t="str">
            <v>LN#</v>
          </cell>
          <cell r="AO740" t="str">
            <v>UOI</v>
          </cell>
          <cell r="AP740" t="str">
            <v>EA</v>
          </cell>
          <cell r="AU740" t="str">
            <v>0</v>
          </cell>
          <cell r="AW740" t="str">
            <v>000</v>
          </cell>
          <cell r="AX740" t="str">
            <v>00</v>
          </cell>
          <cell r="AY740" t="str">
            <v>0</v>
          </cell>
          <cell r="AZ740" t="str">
            <v>FPL Fibernet</v>
          </cell>
        </row>
        <row r="741">
          <cell r="A741" t="str">
            <v>107100</v>
          </cell>
          <cell r="B741" t="str">
            <v>0368</v>
          </cell>
          <cell r="C741" t="str">
            <v>06200</v>
          </cell>
          <cell r="D741" t="str">
            <v>0FIBER</v>
          </cell>
          <cell r="E741" t="str">
            <v>368000</v>
          </cell>
          <cell r="F741" t="str">
            <v>0676</v>
          </cell>
          <cell r="G741" t="str">
            <v>12450</v>
          </cell>
          <cell r="H741" t="str">
            <v>A</v>
          </cell>
          <cell r="I741" t="str">
            <v>00000041</v>
          </cell>
          <cell r="J741">
            <v>65</v>
          </cell>
          <cell r="K741">
            <v>368</v>
          </cell>
          <cell r="L741">
            <v>6202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0676</v>
          </cell>
          <cell r="R741" t="str">
            <v>12450</v>
          </cell>
          <cell r="S741" t="str">
            <v>200212</v>
          </cell>
          <cell r="T741" t="str">
            <v>SA01</v>
          </cell>
          <cell r="U741">
            <v>-0.02</v>
          </cell>
          <cell r="V741" t="str">
            <v>LDB</v>
          </cell>
          <cell r="W741">
            <v>0</v>
          </cell>
          <cell r="Y741">
            <v>0</v>
          </cell>
          <cell r="Z741">
            <v>-2</v>
          </cell>
          <cell r="AA741" t="str">
            <v>MS#</v>
          </cell>
          <cell r="AB741" t="str">
            <v xml:space="preserve">   998010158</v>
          </cell>
          <cell r="AC741" t="str">
            <v>BCH</v>
          </cell>
          <cell r="AD741" t="str">
            <v>015504</v>
          </cell>
          <cell r="AE741" t="str">
            <v>TML</v>
          </cell>
          <cell r="AF741" t="str">
            <v>12019</v>
          </cell>
          <cell r="AG741" t="str">
            <v>SRL</v>
          </cell>
          <cell r="AH741" t="str">
            <v>0350</v>
          </cell>
          <cell r="AI741" t="str">
            <v>DLV</v>
          </cell>
          <cell r="AJ741" t="str">
            <v>000</v>
          </cell>
          <cell r="AK741" t="str">
            <v>REL</v>
          </cell>
          <cell r="AL741" t="str">
            <v>000</v>
          </cell>
          <cell r="AM741" t="str">
            <v>LN#</v>
          </cell>
          <cell r="AO741" t="str">
            <v>UOI</v>
          </cell>
          <cell r="AP741" t="str">
            <v>EA</v>
          </cell>
          <cell r="AU741" t="str">
            <v>0</v>
          </cell>
          <cell r="AW741" t="str">
            <v>000</v>
          </cell>
          <cell r="AX741" t="str">
            <v>00</v>
          </cell>
          <cell r="AY741" t="str">
            <v>0</v>
          </cell>
          <cell r="AZ741" t="str">
            <v>FPL Fibernet</v>
          </cell>
        </row>
        <row r="742">
          <cell r="A742" t="str">
            <v>107100</v>
          </cell>
          <cell r="B742" t="str">
            <v>0368</v>
          </cell>
          <cell r="C742" t="str">
            <v>06200</v>
          </cell>
          <cell r="D742" t="str">
            <v>0FIBER</v>
          </cell>
          <cell r="E742" t="str">
            <v>368000</v>
          </cell>
          <cell r="F742" t="str">
            <v>0676</v>
          </cell>
          <cell r="G742" t="str">
            <v>12450</v>
          </cell>
          <cell r="H742" t="str">
            <v>A</v>
          </cell>
          <cell r="I742" t="str">
            <v>00000041</v>
          </cell>
          <cell r="J742">
            <v>65</v>
          </cell>
          <cell r="K742">
            <v>368</v>
          </cell>
          <cell r="L742">
            <v>6202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0676</v>
          </cell>
          <cell r="R742" t="str">
            <v>12450</v>
          </cell>
          <cell r="S742" t="str">
            <v>200212</v>
          </cell>
          <cell r="T742" t="str">
            <v>SA01</v>
          </cell>
          <cell r="U742">
            <v>-0.02</v>
          </cell>
          <cell r="V742" t="str">
            <v>LDB</v>
          </cell>
          <cell r="W742">
            <v>0</v>
          </cell>
          <cell r="Y742">
            <v>0</v>
          </cell>
          <cell r="Z742">
            <v>-2</v>
          </cell>
          <cell r="AA742" t="str">
            <v>MS#</v>
          </cell>
          <cell r="AB742" t="str">
            <v xml:space="preserve">   998010160</v>
          </cell>
          <cell r="AC742" t="str">
            <v>BCH</v>
          </cell>
          <cell r="AD742" t="str">
            <v>015504</v>
          </cell>
          <cell r="AE742" t="str">
            <v>TML</v>
          </cell>
          <cell r="AF742" t="str">
            <v>12019</v>
          </cell>
          <cell r="AG742" t="str">
            <v>SRL</v>
          </cell>
          <cell r="AH742" t="str">
            <v>0350</v>
          </cell>
          <cell r="AI742" t="str">
            <v>DLV</v>
          </cell>
          <cell r="AJ742" t="str">
            <v>000</v>
          </cell>
          <cell r="AK742" t="str">
            <v>REL</v>
          </cell>
          <cell r="AL742" t="str">
            <v>000</v>
          </cell>
          <cell r="AM742" t="str">
            <v>LN#</v>
          </cell>
          <cell r="AO742" t="str">
            <v>UOI</v>
          </cell>
          <cell r="AP742" t="str">
            <v>EA</v>
          </cell>
          <cell r="AU742" t="str">
            <v>0</v>
          </cell>
          <cell r="AW742" t="str">
            <v>000</v>
          </cell>
          <cell r="AX742" t="str">
            <v>00</v>
          </cell>
          <cell r="AY742" t="str">
            <v>0</v>
          </cell>
          <cell r="AZ742" t="str">
            <v>FPL Fibernet</v>
          </cell>
        </row>
        <row r="743">
          <cell r="A743" t="str">
            <v>107100</v>
          </cell>
          <cell r="B743" t="str">
            <v>0368</v>
          </cell>
          <cell r="C743" t="str">
            <v>06200</v>
          </cell>
          <cell r="D743" t="str">
            <v>0FIBER</v>
          </cell>
          <cell r="E743" t="str">
            <v>368000</v>
          </cell>
          <cell r="F743" t="str">
            <v>0676</v>
          </cell>
          <cell r="G743" t="str">
            <v>12450</v>
          </cell>
          <cell r="H743" t="str">
            <v>A</v>
          </cell>
          <cell r="I743" t="str">
            <v>00000041</v>
          </cell>
          <cell r="J743">
            <v>65</v>
          </cell>
          <cell r="K743">
            <v>368</v>
          </cell>
          <cell r="L743">
            <v>6202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0676</v>
          </cell>
          <cell r="R743" t="str">
            <v>12450</v>
          </cell>
          <cell r="S743" t="str">
            <v>200212</v>
          </cell>
          <cell r="T743" t="str">
            <v>SA01</v>
          </cell>
          <cell r="U743">
            <v>-0.02</v>
          </cell>
          <cell r="V743" t="str">
            <v>LDB</v>
          </cell>
          <cell r="W743">
            <v>0</v>
          </cell>
          <cell r="Y743">
            <v>0</v>
          </cell>
          <cell r="Z743">
            <v>-2</v>
          </cell>
          <cell r="AA743" t="str">
            <v>MS#</v>
          </cell>
          <cell r="AB743" t="str">
            <v xml:space="preserve">   998010181</v>
          </cell>
          <cell r="AC743" t="str">
            <v>BCH</v>
          </cell>
          <cell r="AD743" t="str">
            <v>015504</v>
          </cell>
          <cell r="AE743" t="str">
            <v>TML</v>
          </cell>
          <cell r="AF743" t="str">
            <v>12019</v>
          </cell>
          <cell r="AG743" t="str">
            <v>SRL</v>
          </cell>
          <cell r="AH743" t="str">
            <v>0350</v>
          </cell>
          <cell r="AI743" t="str">
            <v>DLV</v>
          </cell>
          <cell r="AJ743" t="str">
            <v>000</v>
          </cell>
          <cell r="AK743" t="str">
            <v>REL</v>
          </cell>
          <cell r="AL743" t="str">
            <v>000</v>
          </cell>
          <cell r="AM743" t="str">
            <v>LN#</v>
          </cell>
          <cell r="AO743" t="str">
            <v>UOI</v>
          </cell>
          <cell r="AP743" t="str">
            <v>EA</v>
          </cell>
          <cell r="AU743" t="str">
            <v>0</v>
          </cell>
          <cell r="AW743" t="str">
            <v>000</v>
          </cell>
          <cell r="AX743" t="str">
            <v>00</v>
          </cell>
          <cell r="AY743" t="str">
            <v>0</v>
          </cell>
          <cell r="AZ743" t="str">
            <v>FPL Fibernet</v>
          </cell>
        </row>
        <row r="744">
          <cell r="A744" t="str">
            <v>107100</v>
          </cell>
          <cell r="B744" t="str">
            <v>0368</v>
          </cell>
          <cell r="C744" t="str">
            <v>06200</v>
          </cell>
          <cell r="D744" t="str">
            <v>0FIBER</v>
          </cell>
          <cell r="E744" t="str">
            <v>368000</v>
          </cell>
          <cell r="F744" t="str">
            <v>0676</v>
          </cell>
          <cell r="G744" t="str">
            <v>12450</v>
          </cell>
          <cell r="H744" t="str">
            <v>A</v>
          </cell>
          <cell r="I744" t="str">
            <v>00000041</v>
          </cell>
          <cell r="J744">
            <v>65</v>
          </cell>
          <cell r="K744">
            <v>368</v>
          </cell>
          <cell r="L744">
            <v>6202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0676</v>
          </cell>
          <cell r="R744" t="str">
            <v>12450</v>
          </cell>
          <cell r="S744" t="str">
            <v>200212</v>
          </cell>
          <cell r="T744" t="str">
            <v>SA01</v>
          </cell>
          <cell r="U744">
            <v>-0.02</v>
          </cell>
          <cell r="V744" t="str">
            <v>LDB</v>
          </cell>
          <cell r="W744">
            <v>0</v>
          </cell>
          <cell r="Y744">
            <v>0</v>
          </cell>
          <cell r="Z744">
            <v>-2</v>
          </cell>
          <cell r="AA744" t="str">
            <v>MS#</v>
          </cell>
          <cell r="AB744" t="str">
            <v xml:space="preserve">   998010181</v>
          </cell>
          <cell r="AC744" t="str">
            <v>BCH</v>
          </cell>
          <cell r="AD744" t="str">
            <v>015504</v>
          </cell>
          <cell r="AE744" t="str">
            <v>TML</v>
          </cell>
          <cell r="AF744" t="str">
            <v>12019</v>
          </cell>
          <cell r="AG744" t="str">
            <v>SRL</v>
          </cell>
          <cell r="AH744" t="str">
            <v>0350</v>
          </cell>
          <cell r="AI744" t="str">
            <v>DLV</v>
          </cell>
          <cell r="AJ744" t="str">
            <v>000</v>
          </cell>
          <cell r="AK744" t="str">
            <v>REL</v>
          </cell>
          <cell r="AL744" t="str">
            <v>000</v>
          </cell>
          <cell r="AM744" t="str">
            <v>LN#</v>
          </cell>
          <cell r="AO744" t="str">
            <v>UOI</v>
          </cell>
          <cell r="AP744" t="str">
            <v>EA</v>
          </cell>
          <cell r="AU744" t="str">
            <v>0</v>
          </cell>
          <cell r="AW744" t="str">
            <v>000</v>
          </cell>
          <cell r="AX744" t="str">
            <v>00</v>
          </cell>
          <cell r="AY744" t="str">
            <v>0</v>
          </cell>
          <cell r="AZ744" t="str">
            <v>FPL Fibernet</v>
          </cell>
        </row>
        <row r="745">
          <cell r="A745" t="str">
            <v>107100</v>
          </cell>
          <cell r="B745" t="str">
            <v>0368</v>
          </cell>
          <cell r="C745" t="str">
            <v>06200</v>
          </cell>
          <cell r="D745" t="str">
            <v>0FIBER</v>
          </cell>
          <cell r="E745" t="str">
            <v>368000</v>
          </cell>
          <cell r="F745" t="str">
            <v>0676</v>
          </cell>
          <cell r="G745" t="str">
            <v>12450</v>
          </cell>
          <cell r="H745" t="str">
            <v>A</v>
          </cell>
          <cell r="I745" t="str">
            <v>00000041</v>
          </cell>
          <cell r="J745">
            <v>65</v>
          </cell>
          <cell r="K745">
            <v>368</v>
          </cell>
          <cell r="L745">
            <v>6202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0676</v>
          </cell>
          <cell r="R745" t="str">
            <v>12450</v>
          </cell>
          <cell r="S745" t="str">
            <v>200212</v>
          </cell>
          <cell r="T745" t="str">
            <v>SA01</v>
          </cell>
          <cell r="U745">
            <v>-0.02</v>
          </cell>
          <cell r="V745" t="str">
            <v>LDB</v>
          </cell>
          <cell r="W745">
            <v>0</v>
          </cell>
          <cell r="Y745">
            <v>0</v>
          </cell>
          <cell r="Z745">
            <v>-2</v>
          </cell>
          <cell r="AA745" t="str">
            <v>MS#</v>
          </cell>
          <cell r="AB745" t="str">
            <v xml:space="preserve">   998010195</v>
          </cell>
          <cell r="AC745" t="str">
            <v>BCH</v>
          </cell>
          <cell r="AD745" t="str">
            <v>015504</v>
          </cell>
          <cell r="AE745" t="str">
            <v>TML</v>
          </cell>
          <cell r="AF745" t="str">
            <v>12019</v>
          </cell>
          <cell r="AG745" t="str">
            <v>SRL</v>
          </cell>
          <cell r="AH745" t="str">
            <v>0350</v>
          </cell>
          <cell r="AI745" t="str">
            <v>DLV</v>
          </cell>
          <cell r="AJ745" t="str">
            <v>000</v>
          </cell>
          <cell r="AK745" t="str">
            <v>REL</v>
          </cell>
          <cell r="AL745" t="str">
            <v>000</v>
          </cell>
          <cell r="AM745" t="str">
            <v>LN#</v>
          </cell>
          <cell r="AO745" t="str">
            <v>UOI</v>
          </cell>
          <cell r="AP745" t="str">
            <v>EA</v>
          </cell>
          <cell r="AU745" t="str">
            <v>0</v>
          </cell>
          <cell r="AW745" t="str">
            <v>000</v>
          </cell>
          <cell r="AX745" t="str">
            <v>00</v>
          </cell>
          <cell r="AY745" t="str">
            <v>0</v>
          </cell>
          <cell r="AZ745" t="str">
            <v>FPL Fibernet</v>
          </cell>
        </row>
        <row r="746">
          <cell r="A746" t="str">
            <v>107100</v>
          </cell>
          <cell r="B746" t="str">
            <v>0368</v>
          </cell>
          <cell r="C746" t="str">
            <v>06200</v>
          </cell>
          <cell r="D746" t="str">
            <v>0FIBER</v>
          </cell>
          <cell r="E746" t="str">
            <v>368000</v>
          </cell>
          <cell r="F746" t="str">
            <v>0676</v>
          </cell>
          <cell r="G746" t="str">
            <v>12450</v>
          </cell>
          <cell r="H746" t="str">
            <v>A</v>
          </cell>
          <cell r="I746" t="str">
            <v>00000041</v>
          </cell>
          <cell r="J746">
            <v>65</v>
          </cell>
          <cell r="K746">
            <v>368</v>
          </cell>
          <cell r="L746">
            <v>6202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0676</v>
          </cell>
          <cell r="R746" t="str">
            <v>12450</v>
          </cell>
          <cell r="S746" t="str">
            <v>200212</v>
          </cell>
          <cell r="T746" t="str">
            <v>SA01</v>
          </cell>
          <cell r="U746">
            <v>-0.02</v>
          </cell>
          <cell r="V746" t="str">
            <v>LDB</v>
          </cell>
          <cell r="W746">
            <v>0</v>
          </cell>
          <cell r="Y746">
            <v>0</v>
          </cell>
          <cell r="Z746">
            <v>-2</v>
          </cell>
          <cell r="AA746" t="str">
            <v>MS#</v>
          </cell>
          <cell r="AB746" t="str">
            <v xml:space="preserve">   998010287</v>
          </cell>
          <cell r="AC746" t="str">
            <v>BCH</v>
          </cell>
          <cell r="AD746" t="str">
            <v>015504</v>
          </cell>
          <cell r="AE746" t="str">
            <v>TML</v>
          </cell>
          <cell r="AF746" t="str">
            <v>12019</v>
          </cell>
          <cell r="AG746" t="str">
            <v>SRL</v>
          </cell>
          <cell r="AH746" t="str">
            <v>0350</v>
          </cell>
          <cell r="AI746" t="str">
            <v>DLV</v>
          </cell>
          <cell r="AJ746" t="str">
            <v>000</v>
          </cell>
          <cell r="AK746" t="str">
            <v>REL</v>
          </cell>
          <cell r="AL746" t="str">
            <v>000</v>
          </cell>
          <cell r="AM746" t="str">
            <v>LN#</v>
          </cell>
          <cell r="AO746" t="str">
            <v>UOI</v>
          </cell>
          <cell r="AP746" t="str">
            <v>EA</v>
          </cell>
          <cell r="AU746" t="str">
            <v>0</v>
          </cell>
          <cell r="AW746" t="str">
            <v>000</v>
          </cell>
          <cell r="AX746" t="str">
            <v>00</v>
          </cell>
          <cell r="AY746" t="str">
            <v>0</v>
          </cell>
          <cell r="AZ746" t="str">
            <v>FPL Fibernet</v>
          </cell>
        </row>
        <row r="747">
          <cell r="A747" t="str">
            <v>107100</v>
          </cell>
          <cell r="B747" t="str">
            <v>0368</v>
          </cell>
          <cell r="C747" t="str">
            <v>06200</v>
          </cell>
          <cell r="D747" t="str">
            <v>0FIBER</v>
          </cell>
          <cell r="E747" t="str">
            <v>368000</v>
          </cell>
          <cell r="F747" t="str">
            <v>0676</v>
          </cell>
          <cell r="G747" t="str">
            <v>12450</v>
          </cell>
          <cell r="H747" t="str">
            <v>A</v>
          </cell>
          <cell r="I747" t="str">
            <v>00000041</v>
          </cell>
          <cell r="J747">
            <v>65</v>
          </cell>
          <cell r="K747">
            <v>368</v>
          </cell>
          <cell r="L747">
            <v>6202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0676</v>
          </cell>
          <cell r="R747" t="str">
            <v>12450</v>
          </cell>
          <cell r="S747" t="str">
            <v>200212</v>
          </cell>
          <cell r="T747" t="str">
            <v>SA01</v>
          </cell>
          <cell r="U747">
            <v>-0.02</v>
          </cell>
          <cell r="V747" t="str">
            <v>LDB</v>
          </cell>
          <cell r="W747">
            <v>0</v>
          </cell>
          <cell r="Y747">
            <v>0</v>
          </cell>
          <cell r="Z747">
            <v>-2</v>
          </cell>
          <cell r="AA747" t="str">
            <v>MS#</v>
          </cell>
          <cell r="AB747" t="str">
            <v xml:space="preserve">   998010294</v>
          </cell>
          <cell r="AC747" t="str">
            <v>BCH</v>
          </cell>
          <cell r="AD747" t="str">
            <v>015504</v>
          </cell>
          <cell r="AE747" t="str">
            <v>TML</v>
          </cell>
          <cell r="AF747" t="str">
            <v>12019</v>
          </cell>
          <cell r="AG747" t="str">
            <v>SRL</v>
          </cell>
          <cell r="AH747" t="str">
            <v>0350</v>
          </cell>
          <cell r="AI747" t="str">
            <v>DLV</v>
          </cell>
          <cell r="AJ747" t="str">
            <v>000</v>
          </cell>
          <cell r="AK747" t="str">
            <v>REL</v>
          </cell>
          <cell r="AL747" t="str">
            <v>000</v>
          </cell>
          <cell r="AM747" t="str">
            <v>LN#</v>
          </cell>
          <cell r="AO747" t="str">
            <v>UOI</v>
          </cell>
          <cell r="AP747" t="str">
            <v>EA</v>
          </cell>
          <cell r="AU747" t="str">
            <v>0</v>
          </cell>
          <cell r="AW747" t="str">
            <v>000</v>
          </cell>
          <cell r="AX747" t="str">
            <v>00</v>
          </cell>
          <cell r="AY747" t="str">
            <v>0</v>
          </cell>
          <cell r="AZ747" t="str">
            <v>FPL Fibernet</v>
          </cell>
        </row>
        <row r="748">
          <cell r="A748" t="str">
            <v>107100</v>
          </cell>
          <cell r="B748" t="str">
            <v>0368</v>
          </cell>
          <cell r="C748" t="str">
            <v>06200</v>
          </cell>
          <cell r="D748" t="str">
            <v>0FIBER</v>
          </cell>
          <cell r="E748" t="str">
            <v>368000</v>
          </cell>
          <cell r="F748" t="str">
            <v>0676</v>
          </cell>
          <cell r="G748" t="str">
            <v>12450</v>
          </cell>
          <cell r="H748" t="str">
            <v>A</v>
          </cell>
          <cell r="I748" t="str">
            <v>00000041</v>
          </cell>
          <cell r="J748">
            <v>65</v>
          </cell>
          <cell r="K748">
            <v>368</v>
          </cell>
          <cell r="L748">
            <v>6202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0676</v>
          </cell>
          <cell r="R748" t="str">
            <v>12450</v>
          </cell>
          <cell r="S748" t="str">
            <v>200212</v>
          </cell>
          <cell r="T748" t="str">
            <v>SA01</v>
          </cell>
          <cell r="U748">
            <v>-0.02</v>
          </cell>
          <cell r="V748" t="str">
            <v>LDB</v>
          </cell>
          <cell r="W748">
            <v>0</v>
          </cell>
          <cell r="Y748">
            <v>0</v>
          </cell>
          <cell r="Z748">
            <v>-2</v>
          </cell>
          <cell r="AA748" t="str">
            <v>MS#</v>
          </cell>
          <cell r="AB748" t="str">
            <v xml:space="preserve">   998010294</v>
          </cell>
          <cell r="AC748" t="str">
            <v>BCH</v>
          </cell>
          <cell r="AD748" t="str">
            <v>015504</v>
          </cell>
          <cell r="AE748" t="str">
            <v>TML</v>
          </cell>
          <cell r="AF748" t="str">
            <v>12019</v>
          </cell>
          <cell r="AG748" t="str">
            <v>SRL</v>
          </cell>
          <cell r="AH748" t="str">
            <v>0350</v>
          </cell>
          <cell r="AI748" t="str">
            <v>DLV</v>
          </cell>
          <cell r="AJ748" t="str">
            <v>000</v>
          </cell>
          <cell r="AK748" t="str">
            <v>REL</v>
          </cell>
          <cell r="AL748" t="str">
            <v>000</v>
          </cell>
          <cell r="AM748" t="str">
            <v>LN#</v>
          </cell>
          <cell r="AO748" t="str">
            <v>UOI</v>
          </cell>
          <cell r="AP748" t="str">
            <v>EA</v>
          </cell>
          <cell r="AU748" t="str">
            <v>0</v>
          </cell>
          <cell r="AW748" t="str">
            <v>000</v>
          </cell>
          <cell r="AX748" t="str">
            <v>00</v>
          </cell>
          <cell r="AY748" t="str">
            <v>0</v>
          </cell>
          <cell r="AZ748" t="str">
            <v>FPL Fibernet</v>
          </cell>
        </row>
        <row r="749">
          <cell r="A749" t="str">
            <v>107100</v>
          </cell>
          <cell r="B749" t="str">
            <v>0368</v>
          </cell>
          <cell r="C749" t="str">
            <v>06200</v>
          </cell>
          <cell r="D749" t="str">
            <v>0FIBER</v>
          </cell>
          <cell r="E749" t="str">
            <v>368000</v>
          </cell>
          <cell r="F749" t="str">
            <v>0676</v>
          </cell>
          <cell r="G749" t="str">
            <v>12450</v>
          </cell>
          <cell r="H749" t="str">
            <v>A</v>
          </cell>
          <cell r="I749" t="str">
            <v>00000041</v>
          </cell>
          <cell r="J749">
            <v>65</v>
          </cell>
          <cell r="K749">
            <v>368</v>
          </cell>
          <cell r="L749">
            <v>6202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0676</v>
          </cell>
          <cell r="R749" t="str">
            <v>12450</v>
          </cell>
          <cell r="S749" t="str">
            <v>200212</v>
          </cell>
          <cell r="T749" t="str">
            <v>SA01</v>
          </cell>
          <cell r="U749">
            <v>-0.02</v>
          </cell>
          <cell r="V749" t="str">
            <v>LDB</v>
          </cell>
          <cell r="W749">
            <v>0</v>
          </cell>
          <cell r="Y749">
            <v>0</v>
          </cell>
          <cell r="Z749">
            <v>-2</v>
          </cell>
          <cell r="AA749" t="str">
            <v>MS#</v>
          </cell>
          <cell r="AB749" t="str">
            <v xml:space="preserve">   998010306</v>
          </cell>
          <cell r="AC749" t="str">
            <v>BCH</v>
          </cell>
          <cell r="AD749" t="str">
            <v>015504</v>
          </cell>
          <cell r="AE749" t="str">
            <v>TML</v>
          </cell>
          <cell r="AF749" t="str">
            <v>12019</v>
          </cell>
          <cell r="AG749" t="str">
            <v>SRL</v>
          </cell>
          <cell r="AH749" t="str">
            <v>0350</v>
          </cell>
          <cell r="AI749" t="str">
            <v>DLV</v>
          </cell>
          <cell r="AJ749" t="str">
            <v>000</v>
          </cell>
          <cell r="AK749" t="str">
            <v>REL</v>
          </cell>
          <cell r="AL749" t="str">
            <v>000</v>
          </cell>
          <cell r="AM749" t="str">
            <v>LN#</v>
          </cell>
          <cell r="AO749" t="str">
            <v>UOI</v>
          </cell>
          <cell r="AP749" t="str">
            <v>EA</v>
          </cell>
          <cell r="AU749" t="str">
            <v>0</v>
          </cell>
          <cell r="AW749" t="str">
            <v>000</v>
          </cell>
          <cell r="AX749" t="str">
            <v>00</v>
          </cell>
          <cell r="AY749" t="str">
            <v>0</v>
          </cell>
          <cell r="AZ749" t="str">
            <v>FPL Fibernet</v>
          </cell>
        </row>
        <row r="750">
          <cell r="A750" t="str">
            <v>107100</v>
          </cell>
          <cell r="B750" t="str">
            <v>0368</v>
          </cell>
          <cell r="C750" t="str">
            <v>06200</v>
          </cell>
          <cell r="D750" t="str">
            <v>0FIBER</v>
          </cell>
          <cell r="E750" t="str">
            <v>368000</v>
          </cell>
          <cell r="F750" t="str">
            <v>0676</v>
          </cell>
          <cell r="G750" t="str">
            <v>12450</v>
          </cell>
          <cell r="H750" t="str">
            <v>A</v>
          </cell>
          <cell r="I750" t="str">
            <v>00000041</v>
          </cell>
          <cell r="J750">
            <v>65</v>
          </cell>
          <cell r="K750">
            <v>368</v>
          </cell>
          <cell r="L750">
            <v>6202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0676</v>
          </cell>
          <cell r="R750" t="str">
            <v>12450</v>
          </cell>
          <cell r="S750" t="str">
            <v>200212</v>
          </cell>
          <cell r="T750" t="str">
            <v>SA01</v>
          </cell>
          <cell r="U750">
            <v>-0.02</v>
          </cell>
          <cell r="V750" t="str">
            <v>LDB</v>
          </cell>
          <cell r="W750">
            <v>0</v>
          </cell>
          <cell r="Y750">
            <v>0</v>
          </cell>
          <cell r="Z750">
            <v>-2</v>
          </cell>
          <cell r="AA750" t="str">
            <v>MS#</v>
          </cell>
          <cell r="AB750" t="str">
            <v xml:space="preserve">   998010309</v>
          </cell>
          <cell r="AC750" t="str">
            <v>BCH</v>
          </cell>
          <cell r="AD750" t="str">
            <v>015504</v>
          </cell>
          <cell r="AE750" t="str">
            <v>TML</v>
          </cell>
          <cell r="AF750" t="str">
            <v>12019</v>
          </cell>
          <cell r="AG750" t="str">
            <v>SRL</v>
          </cell>
          <cell r="AH750" t="str">
            <v>0350</v>
          </cell>
          <cell r="AI750" t="str">
            <v>DLV</v>
          </cell>
          <cell r="AJ750" t="str">
            <v>000</v>
          </cell>
          <cell r="AK750" t="str">
            <v>REL</v>
          </cell>
          <cell r="AL750" t="str">
            <v>000</v>
          </cell>
          <cell r="AM750" t="str">
            <v>LN#</v>
          </cell>
          <cell r="AO750" t="str">
            <v>UOI</v>
          </cell>
          <cell r="AP750" t="str">
            <v>EA</v>
          </cell>
          <cell r="AU750" t="str">
            <v>0</v>
          </cell>
          <cell r="AW750" t="str">
            <v>000</v>
          </cell>
          <cell r="AX750" t="str">
            <v>00</v>
          </cell>
          <cell r="AY750" t="str">
            <v>0</v>
          </cell>
          <cell r="AZ750" t="str">
            <v>FPL Fibernet</v>
          </cell>
        </row>
        <row r="751">
          <cell r="A751" t="str">
            <v>107100</v>
          </cell>
          <cell r="B751" t="str">
            <v>0368</v>
          </cell>
          <cell r="C751" t="str">
            <v>06200</v>
          </cell>
          <cell r="D751" t="str">
            <v>0FIBER</v>
          </cell>
          <cell r="E751" t="str">
            <v>368000</v>
          </cell>
          <cell r="F751" t="str">
            <v>0676</v>
          </cell>
          <cell r="G751" t="str">
            <v>12450</v>
          </cell>
          <cell r="H751" t="str">
            <v>A</v>
          </cell>
          <cell r="I751" t="str">
            <v>00000041</v>
          </cell>
          <cell r="J751">
            <v>65</v>
          </cell>
          <cell r="K751">
            <v>368</v>
          </cell>
          <cell r="L751">
            <v>6202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0676</v>
          </cell>
          <cell r="R751" t="str">
            <v>12450</v>
          </cell>
          <cell r="S751" t="str">
            <v>200212</v>
          </cell>
          <cell r="T751" t="str">
            <v>SA01</v>
          </cell>
          <cell r="U751">
            <v>-0.02</v>
          </cell>
          <cell r="V751" t="str">
            <v>LDB</v>
          </cell>
          <cell r="W751">
            <v>0</v>
          </cell>
          <cell r="Y751">
            <v>0</v>
          </cell>
          <cell r="Z751">
            <v>-2</v>
          </cell>
          <cell r="AA751" t="str">
            <v>MS#</v>
          </cell>
          <cell r="AB751" t="str">
            <v xml:space="preserve">   998010309</v>
          </cell>
          <cell r="AC751" t="str">
            <v>BCH</v>
          </cell>
          <cell r="AD751" t="str">
            <v>015504</v>
          </cell>
          <cell r="AE751" t="str">
            <v>TML</v>
          </cell>
          <cell r="AF751" t="str">
            <v>12019</v>
          </cell>
          <cell r="AG751" t="str">
            <v>SRL</v>
          </cell>
          <cell r="AH751" t="str">
            <v>0350</v>
          </cell>
          <cell r="AI751" t="str">
            <v>DLV</v>
          </cell>
          <cell r="AJ751" t="str">
            <v>000</v>
          </cell>
          <cell r="AK751" t="str">
            <v>REL</v>
          </cell>
          <cell r="AL751" t="str">
            <v>000</v>
          </cell>
          <cell r="AM751" t="str">
            <v>LN#</v>
          </cell>
          <cell r="AO751" t="str">
            <v>UOI</v>
          </cell>
          <cell r="AP751" t="str">
            <v>EA</v>
          </cell>
          <cell r="AU751" t="str">
            <v>0</v>
          </cell>
          <cell r="AW751" t="str">
            <v>000</v>
          </cell>
          <cell r="AX751" t="str">
            <v>00</v>
          </cell>
          <cell r="AY751" t="str">
            <v>0</v>
          </cell>
          <cell r="AZ751" t="str">
            <v>FPL Fibernet</v>
          </cell>
        </row>
        <row r="752">
          <cell r="A752" t="str">
            <v>107100</v>
          </cell>
          <cell r="B752" t="str">
            <v>0368</v>
          </cell>
          <cell r="C752" t="str">
            <v>06200</v>
          </cell>
          <cell r="D752" t="str">
            <v>0FIBER</v>
          </cell>
          <cell r="E752" t="str">
            <v>368000</v>
          </cell>
          <cell r="F752" t="str">
            <v>0676</v>
          </cell>
          <cell r="G752" t="str">
            <v>12450</v>
          </cell>
          <cell r="H752" t="str">
            <v>A</v>
          </cell>
          <cell r="I752" t="str">
            <v>00000041</v>
          </cell>
          <cell r="J752">
            <v>65</v>
          </cell>
          <cell r="K752">
            <v>368</v>
          </cell>
          <cell r="L752">
            <v>6202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0676</v>
          </cell>
          <cell r="R752" t="str">
            <v>12450</v>
          </cell>
          <cell r="S752" t="str">
            <v>200212</v>
          </cell>
          <cell r="T752" t="str">
            <v>SA01</v>
          </cell>
          <cell r="U752">
            <v>-0.02</v>
          </cell>
          <cell r="V752" t="str">
            <v>LDB</v>
          </cell>
          <cell r="W752">
            <v>0</v>
          </cell>
          <cell r="Y752">
            <v>0</v>
          </cell>
          <cell r="Z752">
            <v>-2</v>
          </cell>
          <cell r="AA752" t="str">
            <v>MS#</v>
          </cell>
          <cell r="AB752" t="str">
            <v xml:space="preserve">   998010310</v>
          </cell>
          <cell r="AC752" t="str">
            <v>BCH</v>
          </cell>
          <cell r="AD752" t="str">
            <v>015504</v>
          </cell>
          <cell r="AE752" t="str">
            <v>TML</v>
          </cell>
          <cell r="AF752" t="str">
            <v>12019</v>
          </cell>
          <cell r="AG752" t="str">
            <v>SRL</v>
          </cell>
          <cell r="AH752" t="str">
            <v>0350</v>
          </cell>
          <cell r="AI752" t="str">
            <v>DLV</v>
          </cell>
          <cell r="AJ752" t="str">
            <v>000</v>
          </cell>
          <cell r="AK752" t="str">
            <v>REL</v>
          </cell>
          <cell r="AL752" t="str">
            <v>000</v>
          </cell>
          <cell r="AM752" t="str">
            <v>LN#</v>
          </cell>
          <cell r="AO752" t="str">
            <v>UOI</v>
          </cell>
          <cell r="AP752" t="str">
            <v>EA</v>
          </cell>
          <cell r="AU752" t="str">
            <v>0</v>
          </cell>
          <cell r="AW752" t="str">
            <v>000</v>
          </cell>
          <cell r="AX752" t="str">
            <v>00</v>
          </cell>
          <cell r="AY752" t="str">
            <v>0</v>
          </cell>
          <cell r="AZ752" t="str">
            <v>FPL Fibernet</v>
          </cell>
        </row>
        <row r="753">
          <cell r="A753" t="str">
            <v>107100</v>
          </cell>
          <cell r="B753" t="str">
            <v>0368</v>
          </cell>
          <cell r="C753" t="str">
            <v>06200</v>
          </cell>
          <cell r="D753" t="str">
            <v>0FIBER</v>
          </cell>
          <cell r="E753" t="str">
            <v>368000</v>
          </cell>
          <cell r="F753" t="str">
            <v>0676</v>
          </cell>
          <cell r="G753" t="str">
            <v>12450</v>
          </cell>
          <cell r="H753" t="str">
            <v>A</v>
          </cell>
          <cell r="I753" t="str">
            <v>00000041</v>
          </cell>
          <cell r="J753">
            <v>65</v>
          </cell>
          <cell r="K753">
            <v>368</v>
          </cell>
          <cell r="L753">
            <v>6202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0676</v>
          </cell>
          <cell r="R753" t="str">
            <v>12450</v>
          </cell>
          <cell r="S753" t="str">
            <v>200212</v>
          </cell>
          <cell r="T753" t="str">
            <v>SA01</v>
          </cell>
          <cell r="U753">
            <v>-0.02</v>
          </cell>
          <cell r="V753" t="str">
            <v>LDB</v>
          </cell>
          <cell r="W753">
            <v>0</v>
          </cell>
          <cell r="Y753">
            <v>0</v>
          </cell>
          <cell r="Z753">
            <v>-2</v>
          </cell>
          <cell r="AA753" t="str">
            <v>MS#</v>
          </cell>
          <cell r="AB753" t="str">
            <v xml:space="preserve">   998010315</v>
          </cell>
          <cell r="AC753" t="str">
            <v>BCH</v>
          </cell>
          <cell r="AD753" t="str">
            <v>015504</v>
          </cell>
          <cell r="AE753" t="str">
            <v>TML</v>
          </cell>
          <cell r="AF753" t="str">
            <v>12019</v>
          </cell>
          <cell r="AG753" t="str">
            <v>SRL</v>
          </cell>
          <cell r="AH753" t="str">
            <v>0350</v>
          </cell>
          <cell r="AI753" t="str">
            <v>DLV</v>
          </cell>
          <cell r="AJ753" t="str">
            <v>000</v>
          </cell>
          <cell r="AK753" t="str">
            <v>REL</v>
          </cell>
          <cell r="AL753" t="str">
            <v>000</v>
          </cell>
          <cell r="AM753" t="str">
            <v>LN#</v>
          </cell>
          <cell r="AO753" t="str">
            <v>UOI</v>
          </cell>
          <cell r="AP753" t="str">
            <v>EA</v>
          </cell>
          <cell r="AU753" t="str">
            <v>0</v>
          </cell>
          <cell r="AW753" t="str">
            <v>000</v>
          </cell>
          <cell r="AX753" t="str">
            <v>00</v>
          </cell>
          <cell r="AY753" t="str">
            <v>0</v>
          </cell>
          <cell r="AZ753" t="str">
            <v>FPL Fibernet</v>
          </cell>
        </row>
        <row r="754">
          <cell r="A754" t="str">
            <v>107100</v>
          </cell>
          <cell r="B754" t="str">
            <v>0368</v>
          </cell>
          <cell r="C754" t="str">
            <v>06200</v>
          </cell>
          <cell r="D754" t="str">
            <v>0FIBER</v>
          </cell>
          <cell r="E754" t="str">
            <v>368000</v>
          </cell>
          <cell r="F754" t="str">
            <v>0676</v>
          </cell>
          <cell r="G754" t="str">
            <v>12450</v>
          </cell>
          <cell r="H754" t="str">
            <v>A</v>
          </cell>
          <cell r="I754" t="str">
            <v>00000041</v>
          </cell>
          <cell r="J754">
            <v>65</v>
          </cell>
          <cell r="K754">
            <v>368</v>
          </cell>
          <cell r="L754">
            <v>6202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0676</v>
          </cell>
          <cell r="R754" t="str">
            <v>12450</v>
          </cell>
          <cell r="S754" t="str">
            <v>200212</v>
          </cell>
          <cell r="T754" t="str">
            <v>SA01</v>
          </cell>
          <cell r="U754">
            <v>-0.02</v>
          </cell>
          <cell r="V754" t="str">
            <v>LDB</v>
          </cell>
          <cell r="W754">
            <v>0</v>
          </cell>
          <cell r="Y754">
            <v>0</v>
          </cell>
          <cell r="Z754">
            <v>-2</v>
          </cell>
          <cell r="AA754" t="str">
            <v>MS#</v>
          </cell>
          <cell r="AB754" t="str">
            <v xml:space="preserve">   998010315</v>
          </cell>
          <cell r="AC754" t="str">
            <v>BCH</v>
          </cell>
          <cell r="AD754" t="str">
            <v>015504</v>
          </cell>
          <cell r="AE754" t="str">
            <v>TML</v>
          </cell>
          <cell r="AF754" t="str">
            <v>12019</v>
          </cell>
          <cell r="AG754" t="str">
            <v>SRL</v>
          </cell>
          <cell r="AH754" t="str">
            <v>0350</v>
          </cell>
          <cell r="AI754" t="str">
            <v>DLV</v>
          </cell>
          <cell r="AJ754" t="str">
            <v>000</v>
          </cell>
          <cell r="AK754" t="str">
            <v>REL</v>
          </cell>
          <cell r="AL754" t="str">
            <v>000</v>
          </cell>
          <cell r="AM754" t="str">
            <v>LN#</v>
          </cell>
          <cell r="AO754" t="str">
            <v>UOI</v>
          </cell>
          <cell r="AP754" t="str">
            <v>EA</v>
          </cell>
          <cell r="AU754" t="str">
            <v>0</v>
          </cell>
          <cell r="AW754" t="str">
            <v>000</v>
          </cell>
          <cell r="AX754" t="str">
            <v>00</v>
          </cell>
          <cell r="AY754" t="str">
            <v>0</v>
          </cell>
          <cell r="AZ754" t="str">
            <v>FPL Fibernet</v>
          </cell>
        </row>
        <row r="755">
          <cell r="A755" t="str">
            <v>107100</v>
          </cell>
          <cell r="B755" t="str">
            <v>0368</v>
          </cell>
          <cell r="C755" t="str">
            <v>06200</v>
          </cell>
          <cell r="D755" t="str">
            <v>0FIBER</v>
          </cell>
          <cell r="E755" t="str">
            <v>368000</v>
          </cell>
          <cell r="F755" t="str">
            <v>0676</v>
          </cell>
          <cell r="G755" t="str">
            <v>12450</v>
          </cell>
          <cell r="H755" t="str">
            <v>A</v>
          </cell>
          <cell r="I755" t="str">
            <v>00000041</v>
          </cell>
          <cell r="J755">
            <v>65</v>
          </cell>
          <cell r="K755">
            <v>368</v>
          </cell>
          <cell r="L755">
            <v>6202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0676</v>
          </cell>
          <cell r="R755" t="str">
            <v>12450</v>
          </cell>
          <cell r="S755" t="str">
            <v>200212</v>
          </cell>
          <cell r="T755" t="str">
            <v>SA01</v>
          </cell>
          <cell r="U755">
            <v>-0.02</v>
          </cell>
          <cell r="V755" t="str">
            <v>LDB</v>
          </cell>
          <cell r="W755">
            <v>0</v>
          </cell>
          <cell r="Y755">
            <v>0</v>
          </cell>
          <cell r="Z755">
            <v>-2</v>
          </cell>
          <cell r="AA755" t="str">
            <v>MS#</v>
          </cell>
          <cell r="AB755" t="str">
            <v xml:space="preserve">   998010318</v>
          </cell>
          <cell r="AC755" t="str">
            <v>BCH</v>
          </cell>
          <cell r="AD755" t="str">
            <v>015504</v>
          </cell>
          <cell r="AE755" t="str">
            <v>TML</v>
          </cell>
          <cell r="AF755" t="str">
            <v>12019</v>
          </cell>
          <cell r="AG755" t="str">
            <v>SRL</v>
          </cell>
          <cell r="AH755" t="str">
            <v>0350</v>
          </cell>
          <cell r="AI755" t="str">
            <v>DLV</v>
          </cell>
          <cell r="AJ755" t="str">
            <v>000</v>
          </cell>
          <cell r="AK755" t="str">
            <v>REL</v>
          </cell>
          <cell r="AL755" t="str">
            <v>000</v>
          </cell>
          <cell r="AM755" t="str">
            <v>LN#</v>
          </cell>
          <cell r="AO755" t="str">
            <v>UOI</v>
          </cell>
          <cell r="AP755" t="str">
            <v>EA</v>
          </cell>
          <cell r="AU755" t="str">
            <v>0</v>
          </cell>
          <cell r="AW755" t="str">
            <v>000</v>
          </cell>
          <cell r="AX755" t="str">
            <v>00</v>
          </cell>
          <cell r="AY755" t="str">
            <v>0</v>
          </cell>
          <cell r="AZ755" t="str">
            <v>FPL Fibernet</v>
          </cell>
        </row>
        <row r="756">
          <cell r="A756" t="str">
            <v>107100</v>
          </cell>
          <cell r="B756" t="str">
            <v>0368</v>
          </cell>
          <cell r="C756" t="str">
            <v>06200</v>
          </cell>
          <cell r="D756" t="str">
            <v>0FIBER</v>
          </cell>
          <cell r="E756" t="str">
            <v>368000</v>
          </cell>
          <cell r="F756" t="str">
            <v>0676</v>
          </cell>
          <cell r="G756" t="str">
            <v>12450</v>
          </cell>
          <cell r="H756" t="str">
            <v>A</v>
          </cell>
          <cell r="I756" t="str">
            <v>00000041</v>
          </cell>
          <cell r="J756">
            <v>65</v>
          </cell>
          <cell r="K756">
            <v>368</v>
          </cell>
          <cell r="L756">
            <v>6202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 t="str">
            <v>0676</v>
          </cell>
          <cell r="R756" t="str">
            <v>12450</v>
          </cell>
          <cell r="S756" t="str">
            <v>200212</v>
          </cell>
          <cell r="T756" t="str">
            <v>SA01</v>
          </cell>
          <cell r="U756">
            <v>-0.02</v>
          </cell>
          <cell r="V756" t="str">
            <v>LDB</v>
          </cell>
          <cell r="W756">
            <v>0</v>
          </cell>
          <cell r="Y756">
            <v>0</v>
          </cell>
          <cell r="Z756">
            <v>-2</v>
          </cell>
          <cell r="AA756" t="str">
            <v>MS#</v>
          </cell>
          <cell r="AB756" t="str">
            <v xml:space="preserve">   998010318</v>
          </cell>
          <cell r="AC756" t="str">
            <v>BCH</v>
          </cell>
          <cell r="AD756" t="str">
            <v>015504</v>
          </cell>
          <cell r="AE756" t="str">
            <v>TML</v>
          </cell>
          <cell r="AF756" t="str">
            <v>12019</v>
          </cell>
          <cell r="AG756" t="str">
            <v>SRL</v>
          </cell>
          <cell r="AH756" t="str">
            <v>0350</v>
          </cell>
          <cell r="AI756" t="str">
            <v>DLV</v>
          </cell>
          <cell r="AJ756" t="str">
            <v>000</v>
          </cell>
          <cell r="AK756" t="str">
            <v>REL</v>
          </cell>
          <cell r="AL756" t="str">
            <v>000</v>
          </cell>
          <cell r="AM756" t="str">
            <v>LN#</v>
          </cell>
          <cell r="AO756" t="str">
            <v>UOI</v>
          </cell>
          <cell r="AP756" t="str">
            <v>EA</v>
          </cell>
          <cell r="AU756" t="str">
            <v>0</v>
          </cell>
          <cell r="AW756" t="str">
            <v>000</v>
          </cell>
          <cell r="AX756" t="str">
            <v>00</v>
          </cell>
          <cell r="AY756" t="str">
            <v>0</v>
          </cell>
          <cell r="AZ756" t="str">
            <v>FPL Fibernet</v>
          </cell>
        </row>
        <row r="757">
          <cell r="A757" t="str">
            <v>107100</v>
          </cell>
          <cell r="B757" t="str">
            <v>0368</v>
          </cell>
          <cell r="C757" t="str">
            <v>06200</v>
          </cell>
          <cell r="D757" t="str">
            <v>0FIBER</v>
          </cell>
          <cell r="E757" t="str">
            <v>368000</v>
          </cell>
          <cell r="F757" t="str">
            <v>0676</v>
          </cell>
          <cell r="G757" t="str">
            <v>12450</v>
          </cell>
          <cell r="H757" t="str">
            <v>A</v>
          </cell>
          <cell r="I757" t="str">
            <v>00000041</v>
          </cell>
          <cell r="J757">
            <v>65</v>
          </cell>
          <cell r="K757">
            <v>368</v>
          </cell>
          <cell r="L757">
            <v>6202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 t="str">
            <v>0676</v>
          </cell>
          <cell r="R757" t="str">
            <v>12450</v>
          </cell>
          <cell r="S757" t="str">
            <v>200212</v>
          </cell>
          <cell r="T757" t="str">
            <v>SA01</v>
          </cell>
          <cell r="U757">
            <v>-0.04</v>
          </cell>
          <cell r="V757" t="str">
            <v>LDB</v>
          </cell>
          <cell r="W757">
            <v>0</v>
          </cell>
          <cell r="Y757">
            <v>0</v>
          </cell>
          <cell r="Z757">
            <v>-4</v>
          </cell>
          <cell r="AA757" t="str">
            <v>MS#</v>
          </cell>
          <cell r="AB757" t="str">
            <v xml:space="preserve">   998010120</v>
          </cell>
          <cell r="AC757" t="str">
            <v>BCH</v>
          </cell>
          <cell r="AD757" t="str">
            <v>015504</v>
          </cell>
          <cell r="AE757" t="str">
            <v>TML</v>
          </cell>
          <cell r="AF757" t="str">
            <v>12019</v>
          </cell>
          <cell r="AG757" t="str">
            <v>SRL</v>
          </cell>
          <cell r="AH757" t="str">
            <v>0350</v>
          </cell>
          <cell r="AI757" t="str">
            <v>DLV</v>
          </cell>
          <cell r="AJ757" t="str">
            <v>000</v>
          </cell>
          <cell r="AK757" t="str">
            <v>REL</v>
          </cell>
          <cell r="AL757" t="str">
            <v>000</v>
          </cell>
          <cell r="AM757" t="str">
            <v>LN#</v>
          </cell>
          <cell r="AO757" t="str">
            <v>UOI</v>
          </cell>
          <cell r="AP757" t="str">
            <v>EA</v>
          </cell>
          <cell r="AU757" t="str">
            <v>0</v>
          </cell>
          <cell r="AW757" t="str">
            <v>000</v>
          </cell>
          <cell r="AX757" t="str">
            <v>00</v>
          </cell>
          <cell r="AY757" t="str">
            <v>0</v>
          </cell>
          <cell r="AZ757" t="str">
            <v>FPL Fibernet</v>
          </cell>
        </row>
        <row r="758">
          <cell r="A758" t="str">
            <v>107100</v>
          </cell>
          <cell r="B758" t="str">
            <v>0368</v>
          </cell>
          <cell r="C758" t="str">
            <v>06200</v>
          </cell>
          <cell r="D758" t="str">
            <v>0FIBER</v>
          </cell>
          <cell r="E758" t="str">
            <v>368000</v>
          </cell>
          <cell r="F758" t="str">
            <v>0676</v>
          </cell>
          <cell r="G758" t="str">
            <v>12450</v>
          </cell>
          <cell r="H758" t="str">
            <v>A</v>
          </cell>
          <cell r="I758" t="str">
            <v>00000041</v>
          </cell>
          <cell r="J758">
            <v>65</v>
          </cell>
          <cell r="K758">
            <v>368</v>
          </cell>
          <cell r="L758">
            <v>6202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 t="str">
            <v>0676</v>
          </cell>
          <cell r="R758" t="str">
            <v>12450</v>
          </cell>
          <cell r="S758" t="str">
            <v>200212</v>
          </cell>
          <cell r="T758" t="str">
            <v>SA01</v>
          </cell>
          <cell r="U758">
            <v>-0.04</v>
          </cell>
          <cell r="V758" t="str">
            <v>LDB</v>
          </cell>
          <cell r="W758">
            <v>0</v>
          </cell>
          <cell r="Y758">
            <v>0</v>
          </cell>
          <cell r="Z758">
            <v>-4</v>
          </cell>
          <cell r="AA758" t="str">
            <v>MS#</v>
          </cell>
          <cell r="AB758" t="str">
            <v xml:space="preserve">   998010287</v>
          </cell>
          <cell r="AC758" t="str">
            <v>BCH</v>
          </cell>
          <cell r="AD758" t="str">
            <v>015504</v>
          </cell>
          <cell r="AE758" t="str">
            <v>TML</v>
          </cell>
          <cell r="AF758" t="str">
            <v>12019</v>
          </cell>
          <cell r="AG758" t="str">
            <v>SRL</v>
          </cell>
          <cell r="AH758" t="str">
            <v>0350</v>
          </cell>
          <cell r="AI758" t="str">
            <v>DLV</v>
          </cell>
          <cell r="AJ758" t="str">
            <v>000</v>
          </cell>
          <cell r="AK758" t="str">
            <v>REL</v>
          </cell>
          <cell r="AL758" t="str">
            <v>000</v>
          </cell>
          <cell r="AM758" t="str">
            <v>LN#</v>
          </cell>
          <cell r="AO758" t="str">
            <v>UOI</v>
          </cell>
          <cell r="AP758" t="str">
            <v>EA</v>
          </cell>
          <cell r="AU758" t="str">
            <v>0</v>
          </cell>
          <cell r="AW758" t="str">
            <v>000</v>
          </cell>
          <cell r="AX758" t="str">
            <v>00</v>
          </cell>
          <cell r="AY758" t="str">
            <v>0</v>
          </cell>
          <cell r="AZ758" t="str">
            <v>FPL Fibernet</v>
          </cell>
        </row>
        <row r="759">
          <cell r="A759" t="str">
            <v>107100</v>
          </cell>
          <cell r="B759" t="str">
            <v>0368</v>
          </cell>
          <cell r="C759" t="str">
            <v>06200</v>
          </cell>
          <cell r="D759" t="str">
            <v>0FIBER</v>
          </cell>
          <cell r="E759" t="str">
            <v>368000</v>
          </cell>
          <cell r="F759" t="str">
            <v>0676</v>
          </cell>
          <cell r="G759" t="str">
            <v>12450</v>
          </cell>
          <cell r="H759" t="str">
            <v>A</v>
          </cell>
          <cell r="I759" t="str">
            <v>00000041</v>
          </cell>
          <cell r="J759">
            <v>65</v>
          </cell>
          <cell r="K759">
            <v>368</v>
          </cell>
          <cell r="L759">
            <v>6202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 t="str">
            <v>0676</v>
          </cell>
          <cell r="R759" t="str">
            <v>12450</v>
          </cell>
          <cell r="S759" t="str">
            <v>200212</v>
          </cell>
          <cell r="T759" t="str">
            <v>SA01</v>
          </cell>
          <cell r="U759">
            <v>-0.05</v>
          </cell>
          <cell r="V759" t="str">
            <v>LDB</v>
          </cell>
          <cell r="W759">
            <v>0</v>
          </cell>
          <cell r="Y759">
            <v>0</v>
          </cell>
          <cell r="Z759">
            <v>-5</v>
          </cell>
          <cell r="AA759" t="str">
            <v>MS#</v>
          </cell>
          <cell r="AB759" t="str">
            <v xml:space="preserve">   998010036</v>
          </cell>
          <cell r="AC759" t="str">
            <v>BCH</v>
          </cell>
          <cell r="AD759" t="str">
            <v>015504</v>
          </cell>
          <cell r="AE759" t="str">
            <v>TML</v>
          </cell>
          <cell r="AF759" t="str">
            <v>12019</v>
          </cell>
          <cell r="AG759" t="str">
            <v>SRL</v>
          </cell>
          <cell r="AH759" t="str">
            <v>0350</v>
          </cell>
          <cell r="AI759" t="str">
            <v>DLV</v>
          </cell>
          <cell r="AJ759" t="str">
            <v>000</v>
          </cell>
          <cell r="AK759" t="str">
            <v>REL</v>
          </cell>
          <cell r="AL759" t="str">
            <v>000</v>
          </cell>
          <cell r="AM759" t="str">
            <v>LN#</v>
          </cell>
          <cell r="AO759" t="str">
            <v>UOI</v>
          </cell>
          <cell r="AP759" t="str">
            <v>EA</v>
          </cell>
          <cell r="AU759" t="str">
            <v>0</v>
          </cell>
          <cell r="AW759" t="str">
            <v>000</v>
          </cell>
          <cell r="AX759" t="str">
            <v>00</v>
          </cell>
          <cell r="AY759" t="str">
            <v>0</v>
          </cell>
          <cell r="AZ759" t="str">
            <v>FPL Fibernet</v>
          </cell>
        </row>
        <row r="760">
          <cell r="A760" t="str">
            <v>107100</v>
          </cell>
          <cell r="B760" t="str">
            <v>0368</v>
          </cell>
          <cell r="C760" t="str">
            <v>06200</v>
          </cell>
          <cell r="D760" t="str">
            <v>0FIBER</v>
          </cell>
          <cell r="E760" t="str">
            <v>368000</v>
          </cell>
          <cell r="F760" t="str">
            <v>0676</v>
          </cell>
          <cell r="G760" t="str">
            <v>12450</v>
          </cell>
          <cell r="H760" t="str">
            <v>A</v>
          </cell>
          <cell r="I760" t="str">
            <v>00000041</v>
          </cell>
          <cell r="J760">
            <v>65</v>
          </cell>
          <cell r="K760">
            <v>368</v>
          </cell>
          <cell r="L760">
            <v>6202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 t="str">
            <v>0676</v>
          </cell>
          <cell r="R760" t="str">
            <v>12450</v>
          </cell>
          <cell r="S760" t="str">
            <v>200212</v>
          </cell>
          <cell r="T760" t="str">
            <v>SA01</v>
          </cell>
          <cell r="U760">
            <v>-0.06</v>
          </cell>
          <cell r="V760" t="str">
            <v>LDB</v>
          </cell>
          <cell r="W760">
            <v>0</v>
          </cell>
          <cell r="Y760">
            <v>0</v>
          </cell>
          <cell r="Z760">
            <v>-6</v>
          </cell>
          <cell r="AA760" t="str">
            <v>MS#</v>
          </cell>
          <cell r="AB760" t="str">
            <v xml:space="preserve">   998010117</v>
          </cell>
          <cell r="AC760" t="str">
            <v>BCH</v>
          </cell>
          <cell r="AD760" t="str">
            <v>015504</v>
          </cell>
          <cell r="AE760" t="str">
            <v>TML</v>
          </cell>
          <cell r="AF760" t="str">
            <v>12019</v>
          </cell>
          <cell r="AG760" t="str">
            <v>SRL</v>
          </cell>
          <cell r="AH760" t="str">
            <v>0350</v>
          </cell>
          <cell r="AI760" t="str">
            <v>DLV</v>
          </cell>
          <cell r="AJ760" t="str">
            <v>000</v>
          </cell>
          <cell r="AK760" t="str">
            <v>REL</v>
          </cell>
          <cell r="AL760" t="str">
            <v>000</v>
          </cell>
          <cell r="AM760" t="str">
            <v>LN#</v>
          </cell>
          <cell r="AO760" t="str">
            <v>UOI</v>
          </cell>
          <cell r="AP760" t="str">
            <v>EA</v>
          </cell>
          <cell r="AU760" t="str">
            <v>0</v>
          </cell>
          <cell r="AW760" t="str">
            <v>000</v>
          </cell>
          <cell r="AX760" t="str">
            <v>00</v>
          </cell>
          <cell r="AY760" t="str">
            <v>0</v>
          </cell>
          <cell r="AZ760" t="str">
            <v>FPL Fibernet</v>
          </cell>
        </row>
        <row r="761">
          <cell r="A761" t="str">
            <v>107100</v>
          </cell>
          <cell r="B761" t="str">
            <v>0368</v>
          </cell>
          <cell r="C761" t="str">
            <v>06200</v>
          </cell>
          <cell r="D761" t="str">
            <v>0FIBER</v>
          </cell>
          <cell r="E761" t="str">
            <v>368000</v>
          </cell>
          <cell r="F761" t="str">
            <v>0676</v>
          </cell>
          <cell r="G761" t="str">
            <v>12450</v>
          </cell>
          <cell r="H761" t="str">
            <v>A</v>
          </cell>
          <cell r="I761" t="str">
            <v>00000041</v>
          </cell>
          <cell r="J761">
            <v>65</v>
          </cell>
          <cell r="K761">
            <v>368</v>
          </cell>
          <cell r="L761">
            <v>6202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 t="str">
            <v>0676</v>
          </cell>
          <cell r="R761" t="str">
            <v>12450</v>
          </cell>
          <cell r="S761" t="str">
            <v>200212</v>
          </cell>
          <cell r="T761" t="str">
            <v>SA01</v>
          </cell>
          <cell r="U761">
            <v>-0.06</v>
          </cell>
          <cell r="V761" t="str">
            <v>LDB</v>
          </cell>
          <cell r="W761">
            <v>0</v>
          </cell>
          <cell r="Y761">
            <v>0</v>
          </cell>
          <cell r="Z761">
            <v>-6</v>
          </cell>
          <cell r="AA761" t="str">
            <v>MS#</v>
          </cell>
          <cell r="AB761" t="str">
            <v xml:space="preserve">   998010164</v>
          </cell>
          <cell r="AC761" t="str">
            <v>BCH</v>
          </cell>
          <cell r="AD761" t="str">
            <v>015504</v>
          </cell>
          <cell r="AE761" t="str">
            <v>TML</v>
          </cell>
          <cell r="AF761" t="str">
            <v>12019</v>
          </cell>
          <cell r="AG761" t="str">
            <v>SRL</v>
          </cell>
          <cell r="AH761" t="str">
            <v>0350</v>
          </cell>
          <cell r="AI761" t="str">
            <v>DLV</v>
          </cell>
          <cell r="AJ761" t="str">
            <v>000</v>
          </cell>
          <cell r="AK761" t="str">
            <v>REL</v>
          </cell>
          <cell r="AL761" t="str">
            <v>000</v>
          </cell>
          <cell r="AM761" t="str">
            <v>LN#</v>
          </cell>
          <cell r="AO761" t="str">
            <v>UOI</v>
          </cell>
          <cell r="AP761" t="str">
            <v>EA</v>
          </cell>
          <cell r="AU761" t="str">
            <v>0</v>
          </cell>
          <cell r="AW761" t="str">
            <v>000</v>
          </cell>
          <cell r="AX761" t="str">
            <v>00</v>
          </cell>
          <cell r="AY761" t="str">
            <v>0</v>
          </cell>
          <cell r="AZ761" t="str">
            <v>FPL Fibernet</v>
          </cell>
        </row>
        <row r="762">
          <cell r="A762" t="str">
            <v>107100</v>
          </cell>
          <cell r="B762" t="str">
            <v>0368</v>
          </cell>
          <cell r="C762" t="str">
            <v>06200</v>
          </cell>
          <cell r="D762" t="str">
            <v>0FIBER</v>
          </cell>
          <cell r="E762" t="str">
            <v>368000</v>
          </cell>
          <cell r="F762" t="str">
            <v>0676</v>
          </cell>
          <cell r="G762" t="str">
            <v>12450</v>
          </cell>
          <cell r="H762" t="str">
            <v>A</v>
          </cell>
          <cell r="I762" t="str">
            <v>00000041</v>
          </cell>
          <cell r="J762">
            <v>65</v>
          </cell>
          <cell r="K762">
            <v>368</v>
          </cell>
          <cell r="L762">
            <v>6202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 t="str">
            <v>0676</v>
          </cell>
          <cell r="R762" t="str">
            <v>12450</v>
          </cell>
          <cell r="S762" t="str">
            <v>200212</v>
          </cell>
          <cell r="T762" t="str">
            <v>SA01</v>
          </cell>
          <cell r="U762">
            <v>-7.0000000000000007E-2</v>
          </cell>
          <cell r="V762" t="str">
            <v>LDB</v>
          </cell>
          <cell r="W762">
            <v>0</v>
          </cell>
          <cell r="Y762">
            <v>0</v>
          </cell>
          <cell r="Z762">
            <v>-7</v>
          </cell>
          <cell r="AA762" t="str">
            <v>MS#</v>
          </cell>
          <cell r="AB762" t="str">
            <v xml:space="preserve">   998010090</v>
          </cell>
          <cell r="AC762" t="str">
            <v>BCH</v>
          </cell>
          <cell r="AD762" t="str">
            <v>012883</v>
          </cell>
          <cell r="AE762" t="str">
            <v>TML</v>
          </cell>
          <cell r="AF762" t="str">
            <v>12020</v>
          </cell>
          <cell r="AG762" t="str">
            <v>SRL</v>
          </cell>
          <cell r="AH762" t="str">
            <v>0350</v>
          </cell>
          <cell r="AI762" t="str">
            <v>DLV</v>
          </cell>
          <cell r="AJ762" t="str">
            <v>000</v>
          </cell>
          <cell r="AK762" t="str">
            <v>REL</v>
          </cell>
          <cell r="AL762" t="str">
            <v>000</v>
          </cell>
          <cell r="AM762" t="str">
            <v>LN#</v>
          </cell>
          <cell r="AO762" t="str">
            <v>UOI</v>
          </cell>
          <cell r="AP762" t="str">
            <v>EA</v>
          </cell>
          <cell r="AU762" t="str">
            <v>0</v>
          </cell>
          <cell r="AW762" t="str">
            <v>000</v>
          </cell>
          <cell r="AX762" t="str">
            <v>00</v>
          </cell>
          <cell r="AY762" t="str">
            <v>0</v>
          </cell>
          <cell r="AZ762" t="str">
            <v>FPL Fibernet</v>
          </cell>
        </row>
        <row r="763">
          <cell r="A763" t="str">
            <v>107100</v>
          </cell>
          <cell r="B763" t="str">
            <v>0368</v>
          </cell>
          <cell r="C763" t="str">
            <v>06200</v>
          </cell>
          <cell r="D763" t="str">
            <v>0FIBER</v>
          </cell>
          <cell r="E763" t="str">
            <v>368000</v>
          </cell>
          <cell r="F763" t="str">
            <v>0676</v>
          </cell>
          <cell r="G763" t="str">
            <v>12450</v>
          </cell>
          <cell r="H763" t="str">
            <v>A</v>
          </cell>
          <cell r="I763" t="str">
            <v>00000041</v>
          </cell>
          <cell r="J763">
            <v>65</v>
          </cell>
          <cell r="K763">
            <v>368</v>
          </cell>
          <cell r="L763">
            <v>6202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 t="str">
            <v>0676</v>
          </cell>
          <cell r="R763" t="str">
            <v>12450</v>
          </cell>
          <cell r="S763" t="str">
            <v>200212</v>
          </cell>
          <cell r="T763" t="str">
            <v>SA01</v>
          </cell>
          <cell r="U763">
            <v>-0.08</v>
          </cell>
          <cell r="V763" t="str">
            <v>LDB</v>
          </cell>
          <cell r="W763">
            <v>0</v>
          </cell>
          <cell r="Y763">
            <v>0</v>
          </cell>
          <cell r="Z763">
            <v>-8</v>
          </cell>
          <cell r="AA763" t="str">
            <v>MS#</v>
          </cell>
          <cell r="AB763" t="str">
            <v xml:space="preserve">   998010277</v>
          </cell>
          <cell r="AC763" t="str">
            <v>BCH</v>
          </cell>
          <cell r="AD763" t="str">
            <v>012883</v>
          </cell>
          <cell r="AE763" t="str">
            <v>TML</v>
          </cell>
          <cell r="AF763" t="str">
            <v>12020</v>
          </cell>
          <cell r="AG763" t="str">
            <v>SRL</v>
          </cell>
          <cell r="AH763" t="str">
            <v>0350</v>
          </cell>
          <cell r="AI763" t="str">
            <v>DLV</v>
          </cell>
          <cell r="AJ763" t="str">
            <v>000</v>
          </cell>
          <cell r="AK763" t="str">
            <v>REL</v>
          </cell>
          <cell r="AL763" t="str">
            <v>000</v>
          </cell>
          <cell r="AM763" t="str">
            <v>LN#</v>
          </cell>
          <cell r="AO763" t="str">
            <v>UOI</v>
          </cell>
          <cell r="AP763" t="str">
            <v>EA</v>
          </cell>
          <cell r="AU763" t="str">
            <v>0</v>
          </cell>
          <cell r="AW763" t="str">
            <v>000</v>
          </cell>
          <cell r="AX763" t="str">
            <v>00</v>
          </cell>
          <cell r="AY763" t="str">
            <v>0</v>
          </cell>
          <cell r="AZ763" t="str">
            <v>FPL Fibernet</v>
          </cell>
        </row>
        <row r="764">
          <cell r="A764" t="str">
            <v>107100</v>
          </cell>
          <cell r="B764" t="str">
            <v>0368</v>
          </cell>
          <cell r="C764" t="str">
            <v>06200</v>
          </cell>
          <cell r="D764" t="str">
            <v>0FIBER</v>
          </cell>
          <cell r="E764" t="str">
            <v>368000</v>
          </cell>
          <cell r="F764" t="str">
            <v>0676</v>
          </cell>
          <cell r="G764" t="str">
            <v>12450</v>
          </cell>
          <cell r="H764" t="str">
            <v>A</v>
          </cell>
          <cell r="I764" t="str">
            <v>00000041</v>
          </cell>
          <cell r="J764">
            <v>65</v>
          </cell>
          <cell r="K764">
            <v>368</v>
          </cell>
          <cell r="L764">
            <v>6202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 t="str">
            <v>0676</v>
          </cell>
          <cell r="R764" t="str">
            <v>12450</v>
          </cell>
          <cell r="S764" t="str">
            <v>200212</v>
          </cell>
          <cell r="T764" t="str">
            <v>SA01</v>
          </cell>
          <cell r="U764">
            <v>-0.14000000000000001</v>
          </cell>
          <cell r="V764" t="str">
            <v>LDB</v>
          </cell>
          <cell r="W764">
            <v>0</v>
          </cell>
          <cell r="Y764">
            <v>0</v>
          </cell>
          <cell r="Z764">
            <v>-14</v>
          </cell>
          <cell r="AA764" t="str">
            <v>MS#</v>
          </cell>
          <cell r="AB764" t="str">
            <v xml:space="preserve">   998010046</v>
          </cell>
          <cell r="AC764" t="str">
            <v>BCH</v>
          </cell>
          <cell r="AD764" t="str">
            <v>015504</v>
          </cell>
          <cell r="AE764" t="str">
            <v>TML</v>
          </cell>
          <cell r="AF764" t="str">
            <v>12019</v>
          </cell>
          <cell r="AG764" t="str">
            <v>SRL</v>
          </cell>
          <cell r="AH764" t="str">
            <v>0350</v>
          </cell>
          <cell r="AI764" t="str">
            <v>DLV</v>
          </cell>
          <cell r="AJ764" t="str">
            <v>000</v>
          </cell>
          <cell r="AK764" t="str">
            <v>REL</v>
          </cell>
          <cell r="AL764" t="str">
            <v>000</v>
          </cell>
          <cell r="AM764" t="str">
            <v>LN#</v>
          </cell>
          <cell r="AO764" t="str">
            <v>UOI</v>
          </cell>
          <cell r="AP764" t="str">
            <v>EA</v>
          </cell>
          <cell r="AU764" t="str">
            <v>0</v>
          </cell>
          <cell r="AW764" t="str">
            <v>000</v>
          </cell>
          <cell r="AX764" t="str">
            <v>00</v>
          </cell>
          <cell r="AY764" t="str">
            <v>0</v>
          </cell>
          <cell r="AZ764" t="str">
            <v>FPL Fibernet</v>
          </cell>
        </row>
        <row r="765">
          <cell r="A765" t="str">
            <v>107100</v>
          </cell>
          <cell r="B765" t="str">
            <v>0368</v>
          </cell>
          <cell r="C765" t="str">
            <v>06200</v>
          </cell>
          <cell r="D765" t="str">
            <v>0FIBER</v>
          </cell>
          <cell r="E765" t="str">
            <v>368000</v>
          </cell>
          <cell r="F765" t="str">
            <v>0676</v>
          </cell>
          <cell r="G765" t="str">
            <v>12450</v>
          </cell>
          <cell r="H765" t="str">
            <v>A</v>
          </cell>
          <cell r="I765" t="str">
            <v>00000041</v>
          </cell>
          <cell r="J765">
            <v>65</v>
          </cell>
          <cell r="K765">
            <v>368</v>
          </cell>
          <cell r="L765">
            <v>6202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 t="str">
            <v>0676</v>
          </cell>
          <cell r="R765" t="str">
            <v>12450</v>
          </cell>
          <cell r="S765" t="str">
            <v>200212</v>
          </cell>
          <cell r="T765" t="str">
            <v>SA01</v>
          </cell>
          <cell r="U765">
            <v>-0.15</v>
          </cell>
          <cell r="V765" t="str">
            <v>LDB</v>
          </cell>
          <cell r="W765">
            <v>0</v>
          </cell>
          <cell r="Y765">
            <v>0</v>
          </cell>
          <cell r="Z765">
            <v>-15</v>
          </cell>
          <cell r="AA765" t="str">
            <v>MS#</v>
          </cell>
          <cell r="AB765" t="str">
            <v xml:space="preserve">   998010114</v>
          </cell>
          <cell r="AC765" t="str">
            <v>BCH</v>
          </cell>
          <cell r="AD765" t="str">
            <v>015504</v>
          </cell>
          <cell r="AE765" t="str">
            <v>TML</v>
          </cell>
          <cell r="AF765" t="str">
            <v>12019</v>
          </cell>
          <cell r="AG765" t="str">
            <v>SRL</v>
          </cell>
          <cell r="AH765" t="str">
            <v>0350</v>
          </cell>
          <cell r="AI765" t="str">
            <v>DLV</v>
          </cell>
          <cell r="AJ765" t="str">
            <v>000</v>
          </cell>
          <cell r="AK765" t="str">
            <v>REL</v>
          </cell>
          <cell r="AL765" t="str">
            <v>000</v>
          </cell>
          <cell r="AM765" t="str">
            <v>LN#</v>
          </cell>
          <cell r="AO765" t="str">
            <v>UOI</v>
          </cell>
          <cell r="AP765" t="str">
            <v>EA</v>
          </cell>
          <cell r="AU765" t="str">
            <v>0</v>
          </cell>
          <cell r="AW765" t="str">
            <v>000</v>
          </cell>
          <cell r="AX765" t="str">
            <v>00</v>
          </cell>
          <cell r="AY765" t="str">
            <v>0</v>
          </cell>
          <cell r="AZ765" t="str">
            <v>FPL Fibernet</v>
          </cell>
        </row>
        <row r="766">
          <cell r="A766" t="str">
            <v>107100</v>
          </cell>
          <cell r="B766" t="str">
            <v>0368</v>
          </cell>
          <cell r="C766" t="str">
            <v>06200</v>
          </cell>
          <cell r="D766" t="str">
            <v>0FIBER</v>
          </cell>
          <cell r="E766" t="str">
            <v>368000</v>
          </cell>
          <cell r="F766" t="str">
            <v>0676</v>
          </cell>
          <cell r="G766" t="str">
            <v>12450</v>
          </cell>
          <cell r="H766" t="str">
            <v>A</v>
          </cell>
          <cell r="I766" t="str">
            <v>00000041</v>
          </cell>
          <cell r="J766">
            <v>65</v>
          </cell>
          <cell r="K766">
            <v>368</v>
          </cell>
          <cell r="L766">
            <v>6202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 t="str">
            <v>0676</v>
          </cell>
          <cell r="R766" t="str">
            <v>12450</v>
          </cell>
          <cell r="S766" t="str">
            <v>200212</v>
          </cell>
          <cell r="T766" t="str">
            <v>SA01</v>
          </cell>
          <cell r="U766">
            <v>-1</v>
          </cell>
          <cell r="V766" t="str">
            <v>LDB</v>
          </cell>
          <cell r="W766">
            <v>0</v>
          </cell>
          <cell r="Y766">
            <v>0</v>
          </cell>
          <cell r="Z766">
            <v>-1</v>
          </cell>
          <cell r="AA766" t="str">
            <v>MS#</v>
          </cell>
          <cell r="AB766" t="str">
            <v xml:space="preserve">   998001002</v>
          </cell>
          <cell r="AC766" t="str">
            <v>BCH</v>
          </cell>
          <cell r="AD766" t="str">
            <v>015504</v>
          </cell>
          <cell r="AE766" t="str">
            <v>TML</v>
          </cell>
          <cell r="AF766" t="str">
            <v>12019</v>
          </cell>
          <cell r="AG766" t="str">
            <v>SRL</v>
          </cell>
          <cell r="AH766" t="str">
            <v>0350</v>
          </cell>
          <cell r="AI766" t="str">
            <v>DLV</v>
          </cell>
          <cell r="AJ766" t="str">
            <v>000</v>
          </cell>
          <cell r="AK766" t="str">
            <v>REL</v>
          </cell>
          <cell r="AL766" t="str">
            <v>000</v>
          </cell>
          <cell r="AM766" t="str">
            <v>LN#</v>
          </cell>
          <cell r="AO766" t="str">
            <v>UOI</v>
          </cell>
          <cell r="AP766" t="str">
            <v>EA</v>
          </cell>
          <cell r="AU766" t="str">
            <v>0</v>
          </cell>
          <cell r="AW766" t="str">
            <v>000</v>
          </cell>
          <cell r="AX766" t="str">
            <v>00</v>
          </cell>
          <cell r="AY766" t="str">
            <v>0</v>
          </cell>
          <cell r="AZ766" t="str">
            <v>FPL Fibernet</v>
          </cell>
        </row>
        <row r="767">
          <cell r="A767" t="str">
            <v>107100</v>
          </cell>
          <cell r="B767" t="str">
            <v>0368</v>
          </cell>
          <cell r="C767" t="str">
            <v>06200</v>
          </cell>
          <cell r="D767" t="str">
            <v>0FIBER</v>
          </cell>
          <cell r="E767" t="str">
            <v>368000</v>
          </cell>
          <cell r="F767" t="str">
            <v>0676</v>
          </cell>
          <cell r="G767" t="str">
            <v>12450</v>
          </cell>
          <cell r="H767" t="str">
            <v>A</v>
          </cell>
          <cell r="I767" t="str">
            <v>00000041</v>
          </cell>
          <cell r="J767">
            <v>65</v>
          </cell>
          <cell r="K767">
            <v>368</v>
          </cell>
          <cell r="L767">
            <v>6202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 t="str">
            <v>0676</v>
          </cell>
          <cell r="R767" t="str">
            <v>12450</v>
          </cell>
          <cell r="S767" t="str">
            <v>200212</v>
          </cell>
          <cell r="T767" t="str">
            <v>SA01</v>
          </cell>
          <cell r="U767">
            <v>-7.17</v>
          </cell>
          <cell r="V767" t="str">
            <v>LDB</v>
          </cell>
          <cell r="W767">
            <v>0</v>
          </cell>
          <cell r="Y767">
            <v>0</v>
          </cell>
          <cell r="Z767">
            <v>-3</v>
          </cell>
          <cell r="AA767" t="str">
            <v>MS#</v>
          </cell>
          <cell r="AB767" t="str">
            <v xml:space="preserve">   998014698</v>
          </cell>
          <cell r="AC767" t="str">
            <v>BCH</v>
          </cell>
          <cell r="AD767" t="str">
            <v>013369</v>
          </cell>
          <cell r="AE767" t="str">
            <v>TML</v>
          </cell>
          <cell r="AF767" t="str">
            <v>12016</v>
          </cell>
          <cell r="AG767" t="str">
            <v>SRL</v>
          </cell>
          <cell r="AH767" t="str">
            <v>0350</v>
          </cell>
          <cell r="AI767" t="str">
            <v>DLV</v>
          </cell>
          <cell r="AJ767" t="str">
            <v>000</v>
          </cell>
          <cell r="AK767" t="str">
            <v>REL</v>
          </cell>
          <cell r="AL767" t="str">
            <v>000</v>
          </cell>
          <cell r="AM767" t="str">
            <v>LN#</v>
          </cell>
          <cell r="AO767" t="str">
            <v>UOI</v>
          </cell>
          <cell r="AP767" t="str">
            <v>EA</v>
          </cell>
          <cell r="AU767" t="str">
            <v>0</v>
          </cell>
          <cell r="AW767" t="str">
            <v>000</v>
          </cell>
          <cell r="AX767" t="str">
            <v>00</v>
          </cell>
          <cell r="AY767" t="str">
            <v>0</v>
          </cell>
          <cell r="AZ767" t="str">
            <v>FPL Fibernet</v>
          </cell>
        </row>
        <row r="768">
          <cell r="A768" t="str">
            <v>107100</v>
          </cell>
          <cell r="B768" t="str">
            <v>0368</v>
          </cell>
          <cell r="C768" t="str">
            <v>06200</v>
          </cell>
          <cell r="D768" t="str">
            <v>0FIBER</v>
          </cell>
          <cell r="E768" t="str">
            <v>368000</v>
          </cell>
          <cell r="F768" t="str">
            <v>0676</v>
          </cell>
          <cell r="G768" t="str">
            <v>12450</v>
          </cell>
          <cell r="H768" t="str">
            <v>A</v>
          </cell>
          <cell r="I768" t="str">
            <v>00000041</v>
          </cell>
          <cell r="J768">
            <v>65</v>
          </cell>
          <cell r="K768">
            <v>368</v>
          </cell>
          <cell r="L768">
            <v>6202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0676</v>
          </cell>
          <cell r="R768" t="str">
            <v>12450</v>
          </cell>
          <cell r="S768" t="str">
            <v>200212</v>
          </cell>
          <cell r="T768" t="str">
            <v>SA01</v>
          </cell>
          <cell r="U768">
            <v>-7.25</v>
          </cell>
          <cell r="V768" t="str">
            <v>LDB</v>
          </cell>
          <cell r="W768">
            <v>0</v>
          </cell>
          <cell r="Y768">
            <v>0</v>
          </cell>
          <cell r="Z768">
            <v>-5</v>
          </cell>
          <cell r="AA768" t="str">
            <v>MS#</v>
          </cell>
          <cell r="AB768" t="str">
            <v xml:space="preserve">   998014540</v>
          </cell>
          <cell r="AC768" t="str">
            <v>BCH</v>
          </cell>
          <cell r="AD768" t="str">
            <v>013353</v>
          </cell>
          <cell r="AE768" t="str">
            <v>TML</v>
          </cell>
          <cell r="AF768" t="str">
            <v>12016</v>
          </cell>
          <cell r="AG768" t="str">
            <v>SRL</v>
          </cell>
          <cell r="AH768" t="str">
            <v>0350</v>
          </cell>
          <cell r="AI768" t="str">
            <v>DLV</v>
          </cell>
          <cell r="AJ768" t="str">
            <v>000</v>
          </cell>
          <cell r="AK768" t="str">
            <v>REL</v>
          </cell>
          <cell r="AL768" t="str">
            <v>000</v>
          </cell>
          <cell r="AM768" t="str">
            <v>LN#</v>
          </cell>
          <cell r="AO768" t="str">
            <v>UOI</v>
          </cell>
          <cell r="AP768" t="str">
            <v>EA</v>
          </cell>
          <cell r="AU768" t="str">
            <v>0</v>
          </cell>
          <cell r="AW768" t="str">
            <v>000</v>
          </cell>
          <cell r="AX768" t="str">
            <v>00</v>
          </cell>
          <cell r="AY768" t="str">
            <v>0</v>
          </cell>
          <cell r="AZ768" t="str">
            <v>FPL Fibernet</v>
          </cell>
        </row>
        <row r="769">
          <cell r="A769" t="str">
            <v>107100</v>
          </cell>
          <cell r="B769" t="str">
            <v>0368</v>
          </cell>
          <cell r="C769" t="str">
            <v>06200</v>
          </cell>
          <cell r="D769" t="str">
            <v>0FIBER</v>
          </cell>
          <cell r="E769" t="str">
            <v>368000</v>
          </cell>
          <cell r="F769" t="str">
            <v>0676</v>
          </cell>
          <cell r="G769" t="str">
            <v>12450</v>
          </cell>
          <cell r="H769" t="str">
            <v>A</v>
          </cell>
          <cell r="I769" t="str">
            <v>00000041</v>
          </cell>
          <cell r="J769">
            <v>65</v>
          </cell>
          <cell r="K769">
            <v>368</v>
          </cell>
          <cell r="L769">
            <v>6202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0676</v>
          </cell>
          <cell r="R769" t="str">
            <v>12450</v>
          </cell>
          <cell r="S769" t="str">
            <v>200212</v>
          </cell>
          <cell r="T769" t="str">
            <v>SA01</v>
          </cell>
          <cell r="U769">
            <v>-8</v>
          </cell>
          <cell r="V769" t="str">
            <v>LDB</v>
          </cell>
          <cell r="W769">
            <v>0</v>
          </cell>
          <cell r="Y769">
            <v>0</v>
          </cell>
          <cell r="Z769">
            <v>-1</v>
          </cell>
          <cell r="AA769" t="str">
            <v>MS#</v>
          </cell>
          <cell r="AB769" t="str">
            <v xml:space="preserve">   998014833</v>
          </cell>
          <cell r="AC769" t="str">
            <v>BCH</v>
          </cell>
          <cell r="AD769" t="str">
            <v>013414</v>
          </cell>
          <cell r="AE769" t="str">
            <v>TML</v>
          </cell>
          <cell r="AF769" t="str">
            <v>12016</v>
          </cell>
          <cell r="AG769" t="str">
            <v>SRL</v>
          </cell>
          <cell r="AH769" t="str">
            <v>0350</v>
          </cell>
          <cell r="AI769" t="str">
            <v>DLV</v>
          </cell>
          <cell r="AJ769" t="str">
            <v>000</v>
          </cell>
          <cell r="AK769" t="str">
            <v>REL</v>
          </cell>
          <cell r="AL769" t="str">
            <v>000</v>
          </cell>
          <cell r="AM769" t="str">
            <v>LN#</v>
          </cell>
          <cell r="AO769" t="str">
            <v>UOI</v>
          </cell>
          <cell r="AP769" t="str">
            <v>EA</v>
          </cell>
          <cell r="AU769" t="str">
            <v>0</v>
          </cell>
          <cell r="AW769" t="str">
            <v>000</v>
          </cell>
          <cell r="AX769" t="str">
            <v>00</v>
          </cell>
          <cell r="AY769" t="str">
            <v>0</v>
          </cell>
          <cell r="AZ769" t="str">
            <v>FPL Fibernet</v>
          </cell>
        </row>
        <row r="770">
          <cell r="A770" t="str">
            <v>107100</v>
          </cell>
          <cell r="B770" t="str">
            <v>0368</v>
          </cell>
          <cell r="C770" t="str">
            <v>06200</v>
          </cell>
          <cell r="D770" t="str">
            <v>0FIBER</v>
          </cell>
          <cell r="E770" t="str">
            <v>368000</v>
          </cell>
          <cell r="F770" t="str">
            <v>0676</v>
          </cell>
          <cell r="G770" t="str">
            <v>12450</v>
          </cell>
          <cell r="H770" t="str">
            <v>A</v>
          </cell>
          <cell r="I770" t="str">
            <v>00000041</v>
          </cell>
          <cell r="J770">
            <v>65</v>
          </cell>
          <cell r="K770">
            <v>368</v>
          </cell>
          <cell r="L770">
            <v>6202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 t="str">
            <v>0676</v>
          </cell>
          <cell r="R770" t="str">
            <v>12450</v>
          </cell>
          <cell r="S770" t="str">
            <v>200212</v>
          </cell>
          <cell r="T770" t="str">
            <v>SA01</v>
          </cell>
          <cell r="U770">
            <v>-8.4</v>
          </cell>
          <cell r="V770" t="str">
            <v>LDB</v>
          </cell>
          <cell r="W770">
            <v>0</v>
          </cell>
          <cell r="Y770">
            <v>0</v>
          </cell>
          <cell r="Z770">
            <v>-30</v>
          </cell>
          <cell r="AA770" t="str">
            <v>MS#</v>
          </cell>
          <cell r="AB770" t="str">
            <v xml:space="preserve">   998000143</v>
          </cell>
          <cell r="AC770" t="str">
            <v>BCH</v>
          </cell>
          <cell r="AD770" t="str">
            <v>017205</v>
          </cell>
          <cell r="AE770" t="str">
            <v>TML</v>
          </cell>
          <cell r="AF770" t="str">
            <v>12018</v>
          </cell>
          <cell r="AG770" t="str">
            <v>SRL</v>
          </cell>
          <cell r="AH770" t="str">
            <v>0368</v>
          </cell>
          <cell r="AI770" t="str">
            <v>DLV</v>
          </cell>
          <cell r="AJ770" t="str">
            <v>000</v>
          </cell>
          <cell r="AK770" t="str">
            <v>REL</v>
          </cell>
          <cell r="AL770" t="str">
            <v>000</v>
          </cell>
          <cell r="AM770" t="str">
            <v>LN#</v>
          </cell>
          <cell r="AO770" t="str">
            <v>UOI</v>
          </cell>
          <cell r="AP770" t="str">
            <v>FT</v>
          </cell>
          <cell r="AU770" t="str">
            <v>0</v>
          </cell>
          <cell r="AW770" t="str">
            <v>000</v>
          </cell>
          <cell r="AX770" t="str">
            <v>00</v>
          </cell>
          <cell r="AY770" t="str">
            <v>0</v>
          </cell>
          <cell r="AZ770" t="str">
            <v>FPL Fibernet</v>
          </cell>
        </row>
        <row r="771">
          <cell r="A771" t="str">
            <v>107100</v>
          </cell>
          <cell r="B771" t="str">
            <v>0368</v>
          </cell>
          <cell r="C771" t="str">
            <v>06200</v>
          </cell>
          <cell r="D771" t="str">
            <v>0FIBER</v>
          </cell>
          <cell r="E771" t="str">
            <v>368000</v>
          </cell>
          <cell r="F771" t="str">
            <v>0676</v>
          </cell>
          <cell r="G771" t="str">
            <v>12450</v>
          </cell>
          <cell r="H771" t="str">
            <v>A</v>
          </cell>
          <cell r="I771" t="str">
            <v>00000041</v>
          </cell>
          <cell r="J771">
            <v>65</v>
          </cell>
          <cell r="K771">
            <v>368</v>
          </cell>
          <cell r="L771">
            <v>6202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 t="str">
            <v>0676</v>
          </cell>
          <cell r="R771" t="str">
            <v>12450</v>
          </cell>
          <cell r="S771" t="str">
            <v>200212</v>
          </cell>
          <cell r="T771" t="str">
            <v>SA01</v>
          </cell>
          <cell r="U771">
            <v>-9.2799999999999994</v>
          </cell>
          <cell r="V771" t="str">
            <v>LDB</v>
          </cell>
          <cell r="W771">
            <v>0</v>
          </cell>
          <cell r="Y771">
            <v>0</v>
          </cell>
          <cell r="Z771">
            <v>-1</v>
          </cell>
          <cell r="AA771" t="str">
            <v>MS#</v>
          </cell>
          <cell r="AB771" t="str">
            <v xml:space="preserve">   998014725</v>
          </cell>
          <cell r="AC771" t="str">
            <v>BCH</v>
          </cell>
          <cell r="AD771" t="str">
            <v>013373</v>
          </cell>
          <cell r="AE771" t="str">
            <v>TML</v>
          </cell>
          <cell r="AF771" t="str">
            <v>12016</v>
          </cell>
          <cell r="AG771" t="str">
            <v>SRL</v>
          </cell>
          <cell r="AH771" t="str">
            <v>0350</v>
          </cell>
          <cell r="AI771" t="str">
            <v>DLV</v>
          </cell>
          <cell r="AJ771" t="str">
            <v>000</v>
          </cell>
          <cell r="AK771" t="str">
            <v>REL</v>
          </cell>
          <cell r="AL771" t="str">
            <v>000</v>
          </cell>
          <cell r="AM771" t="str">
            <v>LN#</v>
          </cell>
          <cell r="AO771" t="str">
            <v>UOI</v>
          </cell>
          <cell r="AP771" t="str">
            <v>EA</v>
          </cell>
          <cell r="AU771" t="str">
            <v>0</v>
          </cell>
          <cell r="AW771" t="str">
            <v>000</v>
          </cell>
          <cell r="AX771" t="str">
            <v>00</v>
          </cell>
          <cell r="AY771" t="str">
            <v>0</v>
          </cell>
          <cell r="AZ771" t="str">
            <v>FPL Fibernet</v>
          </cell>
        </row>
        <row r="772">
          <cell r="A772" t="str">
            <v>107100</v>
          </cell>
          <cell r="B772" t="str">
            <v>0368</v>
          </cell>
          <cell r="C772" t="str">
            <v>06200</v>
          </cell>
          <cell r="D772" t="str">
            <v>0FIBER</v>
          </cell>
          <cell r="E772" t="str">
            <v>368000</v>
          </cell>
          <cell r="F772" t="str">
            <v>0676</v>
          </cell>
          <cell r="G772" t="str">
            <v>12450</v>
          </cell>
          <cell r="H772" t="str">
            <v>A</v>
          </cell>
          <cell r="I772" t="str">
            <v>00000041</v>
          </cell>
          <cell r="J772">
            <v>65</v>
          </cell>
          <cell r="K772">
            <v>368</v>
          </cell>
          <cell r="L772">
            <v>6202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 t="str">
            <v>0676</v>
          </cell>
          <cell r="R772" t="str">
            <v>12450</v>
          </cell>
          <cell r="S772" t="str">
            <v>200212</v>
          </cell>
          <cell r="T772" t="str">
            <v>SA01</v>
          </cell>
          <cell r="U772">
            <v>-11.02</v>
          </cell>
          <cell r="V772" t="str">
            <v>LDB</v>
          </cell>
          <cell r="W772">
            <v>0</v>
          </cell>
          <cell r="Y772">
            <v>0</v>
          </cell>
          <cell r="Z772">
            <v>-1</v>
          </cell>
          <cell r="AA772" t="str">
            <v>MS#</v>
          </cell>
          <cell r="AB772" t="str">
            <v xml:space="preserve">   998000219</v>
          </cell>
          <cell r="AC772" t="str">
            <v>BCH</v>
          </cell>
          <cell r="AD772" t="str">
            <v>012888</v>
          </cell>
          <cell r="AE772" t="str">
            <v>TML</v>
          </cell>
          <cell r="AF772" t="str">
            <v>12020</v>
          </cell>
          <cell r="AG772" t="str">
            <v>SRL</v>
          </cell>
          <cell r="AH772" t="str">
            <v>0368</v>
          </cell>
          <cell r="AI772" t="str">
            <v>DLV</v>
          </cell>
          <cell r="AJ772" t="str">
            <v>000</v>
          </cell>
          <cell r="AK772" t="str">
            <v>REL</v>
          </cell>
          <cell r="AL772" t="str">
            <v>000</v>
          </cell>
          <cell r="AM772" t="str">
            <v>LN#</v>
          </cell>
          <cell r="AO772" t="str">
            <v>UOI</v>
          </cell>
          <cell r="AP772" t="str">
            <v>EA</v>
          </cell>
          <cell r="AU772" t="str">
            <v>0</v>
          </cell>
          <cell r="AW772" t="str">
            <v>000</v>
          </cell>
          <cell r="AX772" t="str">
            <v>00</v>
          </cell>
          <cell r="AY772" t="str">
            <v>0</v>
          </cell>
          <cell r="AZ772" t="str">
            <v>FPL Fibernet</v>
          </cell>
        </row>
        <row r="773">
          <cell r="A773" t="str">
            <v>107100</v>
          </cell>
          <cell r="B773" t="str">
            <v>0368</v>
          </cell>
          <cell r="C773" t="str">
            <v>06200</v>
          </cell>
          <cell r="D773" t="str">
            <v>0FIBER</v>
          </cell>
          <cell r="E773" t="str">
            <v>368000</v>
          </cell>
          <cell r="F773" t="str">
            <v>0676</v>
          </cell>
          <cell r="G773" t="str">
            <v>12450</v>
          </cell>
          <cell r="H773" t="str">
            <v>A</v>
          </cell>
          <cell r="I773" t="str">
            <v>00000041</v>
          </cell>
          <cell r="J773">
            <v>65</v>
          </cell>
          <cell r="K773">
            <v>368</v>
          </cell>
          <cell r="L773">
            <v>6202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 t="str">
            <v>0676</v>
          </cell>
          <cell r="R773" t="str">
            <v>12450</v>
          </cell>
          <cell r="S773" t="str">
            <v>200212</v>
          </cell>
          <cell r="T773" t="str">
            <v>SA01</v>
          </cell>
          <cell r="U773">
            <v>-21.76</v>
          </cell>
          <cell r="V773" t="str">
            <v>LDB</v>
          </cell>
          <cell r="W773">
            <v>0</v>
          </cell>
          <cell r="Y773">
            <v>0</v>
          </cell>
          <cell r="Z773">
            <v>-17</v>
          </cell>
          <cell r="AA773" t="str">
            <v>MS#</v>
          </cell>
          <cell r="AB773" t="str">
            <v xml:space="preserve">   998014290</v>
          </cell>
          <cell r="AC773" t="str">
            <v>BCH</v>
          </cell>
          <cell r="AD773" t="str">
            <v>015527</v>
          </cell>
          <cell r="AE773" t="str">
            <v>TML</v>
          </cell>
          <cell r="AF773" t="str">
            <v>12019</v>
          </cell>
          <cell r="AG773" t="str">
            <v>SRL</v>
          </cell>
          <cell r="AH773" t="str">
            <v>0350</v>
          </cell>
          <cell r="AI773" t="str">
            <v>DLV</v>
          </cell>
          <cell r="AJ773" t="str">
            <v>000</v>
          </cell>
          <cell r="AK773" t="str">
            <v>REL</v>
          </cell>
          <cell r="AL773" t="str">
            <v>000</v>
          </cell>
          <cell r="AM773" t="str">
            <v>LN#</v>
          </cell>
          <cell r="AO773" t="str">
            <v>UOI</v>
          </cell>
          <cell r="AP773" t="str">
            <v>EA</v>
          </cell>
          <cell r="AU773" t="str">
            <v>0</v>
          </cell>
          <cell r="AW773" t="str">
            <v>000</v>
          </cell>
          <cell r="AX773" t="str">
            <v>00</v>
          </cell>
          <cell r="AY773" t="str">
            <v>0</v>
          </cell>
          <cell r="AZ773" t="str">
            <v>FPL Fibernet</v>
          </cell>
        </row>
        <row r="774">
          <cell r="A774" t="str">
            <v>107100</v>
          </cell>
          <cell r="B774" t="str">
            <v>0368</v>
          </cell>
          <cell r="C774" t="str">
            <v>06200</v>
          </cell>
          <cell r="D774" t="str">
            <v>0FIBER</v>
          </cell>
          <cell r="E774" t="str">
            <v>368000</v>
          </cell>
          <cell r="F774" t="str">
            <v>0676</v>
          </cell>
          <cell r="G774" t="str">
            <v>12450</v>
          </cell>
          <cell r="H774" t="str">
            <v>A</v>
          </cell>
          <cell r="I774" t="str">
            <v>00000041</v>
          </cell>
          <cell r="J774">
            <v>65</v>
          </cell>
          <cell r="K774">
            <v>368</v>
          </cell>
          <cell r="L774">
            <v>6202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 t="str">
            <v>0676</v>
          </cell>
          <cell r="R774" t="str">
            <v>12450</v>
          </cell>
          <cell r="S774" t="str">
            <v>200212</v>
          </cell>
          <cell r="T774" t="str">
            <v>SA01</v>
          </cell>
          <cell r="U774">
            <v>-25.45</v>
          </cell>
          <cell r="V774" t="str">
            <v>LDB</v>
          </cell>
          <cell r="W774">
            <v>0</v>
          </cell>
          <cell r="Y774">
            <v>0</v>
          </cell>
          <cell r="Z774">
            <v>-1</v>
          </cell>
          <cell r="AA774" t="str">
            <v>MS#</v>
          </cell>
          <cell r="AB774" t="str">
            <v xml:space="preserve">   998014837</v>
          </cell>
          <cell r="AC774" t="str">
            <v>BCH</v>
          </cell>
          <cell r="AD774" t="str">
            <v>013404</v>
          </cell>
          <cell r="AE774" t="str">
            <v>TML</v>
          </cell>
          <cell r="AF774" t="str">
            <v>12016</v>
          </cell>
          <cell r="AG774" t="str">
            <v>SRL</v>
          </cell>
          <cell r="AH774" t="str">
            <v>0350</v>
          </cell>
          <cell r="AI774" t="str">
            <v>DLV</v>
          </cell>
          <cell r="AJ774" t="str">
            <v>000</v>
          </cell>
          <cell r="AK774" t="str">
            <v>REL</v>
          </cell>
          <cell r="AL774" t="str">
            <v>000</v>
          </cell>
          <cell r="AM774" t="str">
            <v>LN#</v>
          </cell>
          <cell r="AO774" t="str">
            <v>UOI</v>
          </cell>
          <cell r="AP774" t="str">
            <v>EA</v>
          </cell>
          <cell r="AU774" t="str">
            <v>0</v>
          </cell>
          <cell r="AW774" t="str">
            <v>000</v>
          </cell>
          <cell r="AX774" t="str">
            <v>00</v>
          </cell>
          <cell r="AY774" t="str">
            <v>0</v>
          </cell>
          <cell r="AZ774" t="str">
            <v>FPL Fibernet</v>
          </cell>
        </row>
        <row r="775">
          <cell r="A775" t="str">
            <v>107100</v>
          </cell>
          <cell r="B775" t="str">
            <v>0368</v>
          </cell>
          <cell r="C775" t="str">
            <v>06200</v>
          </cell>
          <cell r="D775" t="str">
            <v>0FIBER</v>
          </cell>
          <cell r="E775" t="str">
            <v>368000</v>
          </cell>
          <cell r="F775" t="str">
            <v>0676</v>
          </cell>
          <cell r="G775" t="str">
            <v>12450</v>
          </cell>
          <cell r="H775" t="str">
            <v>A</v>
          </cell>
          <cell r="I775" t="str">
            <v>00000041</v>
          </cell>
          <cell r="J775">
            <v>65</v>
          </cell>
          <cell r="K775">
            <v>368</v>
          </cell>
          <cell r="L775">
            <v>6202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 t="str">
            <v>0676</v>
          </cell>
          <cell r="R775" t="str">
            <v>12450</v>
          </cell>
          <cell r="S775" t="str">
            <v>200212</v>
          </cell>
          <cell r="T775" t="str">
            <v>SA01</v>
          </cell>
          <cell r="U775">
            <v>-31.5</v>
          </cell>
          <cell r="V775" t="str">
            <v>LDB</v>
          </cell>
          <cell r="W775">
            <v>0</v>
          </cell>
          <cell r="Y775">
            <v>0</v>
          </cell>
          <cell r="Z775">
            <v>-14</v>
          </cell>
          <cell r="AA775" t="str">
            <v>MS#</v>
          </cell>
          <cell r="AB775" t="str">
            <v xml:space="preserve">   998014651</v>
          </cell>
          <cell r="AC775" t="str">
            <v>BCH</v>
          </cell>
          <cell r="AD775" t="str">
            <v>013354</v>
          </cell>
          <cell r="AE775" t="str">
            <v>TML</v>
          </cell>
          <cell r="AF775" t="str">
            <v>12016</v>
          </cell>
          <cell r="AG775" t="str">
            <v>SRL</v>
          </cell>
          <cell r="AH775" t="str">
            <v>0368</v>
          </cell>
          <cell r="AI775" t="str">
            <v>DLV</v>
          </cell>
          <cell r="AJ775" t="str">
            <v>000</v>
          </cell>
          <cell r="AK775" t="str">
            <v>REL</v>
          </cell>
          <cell r="AL775" t="str">
            <v>000</v>
          </cell>
          <cell r="AM775" t="str">
            <v>LN#</v>
          </cell>
          <cell r="AO775" t="str">
            <v>UOI</v>
          </cell>
          <cell r="AP775" t="str">
            <v>FT</v>
          </cell>
          <cell r="AU775" t="str">
            <v>0</v>
          </cell>
          <cell r="AW775" t="str">
            <v>000</v>
          </cell>
          <cell r="AX775" t="str">
            <v>00</v>
          </cell>
          <cell r="AY775" t="str">
            <v>0</v>
          </cell>
          <cell r="AZ775" t="str">
            <v>FPL Fibernet</v>
          </cell>
        </row>
        <row r="776">
          <cell r="A776" t="str">
            <v>107100</v>
          </cell>
          <cell r="B776" t="str">
            <v>0368</v>
          </cell>
          <cell r="C776" t="str">
            <v>06200</v>
          </cell>
          <cell r="D776" t="str">
            <v>0FIBER</v>
          </cell>
          <cell r="E776" t="str">
            <v>368000</v>
          </cell>
          <cell r="F776" t="str">
            <v>0676</v>
          </cell>
          <cell r="G776" t="str">
            <v>12450</v>
          </cell>
          <cell r="H776" t="str">
            <v>A</v>
          </cell>
          <cell r="I776" t="str">
            <v>00000041</v>
          </cell>
          <cell r="J776">
            <v>65</v>
          </cell>
          <cell r="K776">
            <v>368</v>
          </cell>
          <cell r="L776">
            <v>6202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 t="str">
            <v>0676</v>
          </cell>
          <cell r="R776" t="str">
            <v>12450</v>
          </cell>
          <cell r="S776" t="str">
            <v>200212</v>
          </cell>
          <cell r="T776" t="str">
            <v>SA01</v>
          </cell>
          <cell r="U776">
            <v>-32.5</v>
          </cell>
          <cell r="V776" t="str">
            <v>LDB</v>
          </cell>
          <cell r="W776">
            <v>0</v>
          </cell>
          <cell r="Y776">
            <v>0</v>
          </cell>
          <cell r="Z776">
            <v>-2</v>
          </cell>
          <cell r="AA776" t="str">
            <v>MS#</v>
          </cell>
          <cell r="AB776" t="str">
            <v xml:space="preserve">   998014682</v>
          </cell>
          <cell r="AC776" t="str">
            <v>BCH</v>
          </cell>
          <cell r="AD776" t="str">
            <v>013368</v>
          </cell>
          <cell r="AE776" t="str">
            <v>TML</v>
          </cell>
          <cell r="AF776" t="str">
            <v>12016</v>
          </cell>
          <cell r="AG776" t="str">
            <v>SRL</v>
          </cell>
          <cell r="AH776" t="str">
            <v>0350</v>
          </cell>
          <cell r="AI776" t="str">
            <v>DLV</v>
          </cell>
          <cell r="AJ776" t="str">
            <v>000</v>
          </cell>
          <cell r="AK776" t="str">
            <v>REL</v>
          </cell>
          <cell r="AL776" t="str">
            <v>000</v>
          </cell>
          <cell r="AM776" t="str">
            <v>LN#</v>
          </cell>
          <cell r="AO776" t="str">
            <v>UOI</v>
          </cell>
          <cell r="AP776" t="str">
            <v>EA</v>
          </cell>
          <cell r="AU776" t="str">
            <v>0</v>
          </cell>
          <cell r="AW776" t="str">
            <v>000</v>
          </cell>
          <cell r="AX776" t="str">
            <v>00</v>
          </cell>
          <cell r="AY776" t="str">
            <v>0</v>
          </cell>
          <cell r="AZ776" t="str">
            <v>FPL Fibernet</v>
          </cell>
        </row>
        <row r="777">
          <cell r="A777" t="str">
            <v>107100</v>
          </cell>
          <cell r="B777" t="str">
            <v>0368</v>
          </cell>
          <cell r="C777" t="str">
            <v>06200</v>
          </cell>
          <cell r="D777" t="str">
            <v>0FIBER</v>
          </cell>
          <cell r="E777" t="str">
            <v>368000</v>
          </cell>
          <cell r="F777" t="str">
            <v>0676</v>
          </cell>
          <cell r="G777" t="str">
            <v>12450</v>
          </cell>
          <cell r="H777" t="str">
            <v>A</v>
          </cell>
          <cell r="I777" t="str">
            <v>00000041</v>
          </cell>
          <cell r="J777">
            <v>65</v>
          </cell>
          <cell r="K777">
            <v>368</v>
          </cell>
          <cell r="L777">
            <v>6202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0676</v>
          </cell>
          <cell r="R777" t="str">
            <v>12450</v>
          </cell>
          <cell r="S777" t="str">
            <v>200212</v>
          </cell>
          <cell r="T777" t="str">
            <v>SA01</v>
          </cell>
          <cell r="U777">
            <v>-34.380000000000003</v>
          </cell>
          <cell r="V777" t="str">
            <v>LDB</v>
          </cell>
          <cell r="W777">
            <v>0</v>
          </cell>
          <cell r="Y777">
            <v>0</v>
          </cell>
          <cell r="Z777">
            <v>-1</v>
          </cell>
          <cell r="AA777" t="str">
            <v>MS#</v>
          </cell>
          <cell r="AB777" t="str">
            <v xml:space="preserve">   998003579</v>
          </cell>
          <cell r="AC777" t="str">
            <v>BCH</v>
          </cell>
          <cell r="AD777" t="str">
            <v>017215</v>
          </cell>
          <cell r="AE777" t="str">
            <v>TML</v>
          </cell>
          <cell r="AF777" t="str">
            <v>12018</v>
          </cell>
          <cell r="AG777" t="str">
            <v>SRL</v>
          </cell>
          <cell r="AH777" t="str">
            <v>0350</v>
          </cell>
          <cell r="AI777" t="str">
            <v>DLV</v>
          </cell>
          <cell r="AJ777" t="str">
            <v>000</v>
          </cell>
          <cell r="AK777" t="str">
            <v>REL</v>
          </cell>
          <cell r="AL777" t="str">
            <v>000</v>
          </cell>
          <cell r="AM777" t="str">
            <v>LN#</v>
          </cell>
          <cell r="AO777" t="str">
            <v>UOI</v>
          </cell>
          <cell r="AP777" t="str">
            <v>EA</v>
          </cell>
          <cell r="AU777" t="str">
            <v>0</v>
          </cell>
          <cell r="AW777" t="str">
            <v>000</v>
          </cell>
          <cell r="AX777" t="str">
            <v>00</v>
          </cell>
          <cell r="AY777" t="str">
            <v>0</v>
          </cell>
          <cell r="AZ777" t="str">
            <v>FPL Fibernet</v>
          </cell>
        </row>
        <row r="778">
          <cell r="A778" t="str">
            <v>107100</v>
          </cell>
          <cell r="B778" t="str">
            <v>0368</v>
          </cell>
          <cell r="C778" t="str">
            <v>06200</v>
          </cell>
          <cell r="D778" t="str">
            <v>0FIBER</v>
          </cell>
          <cell r="E778" t="str">
            <v>368000</v>
          </cell>
          <cell r="F778" t="str">
            <v>0676</v>
          </cell>
          <cell r="G778" t="str">
            <v>12450</v>
          </cell>
          <cell r="H778" t="str">
            <v>A</v>
          </cell>
          <cell r="I778" t="str">
            <v>00000041</v>
          </cell>
          <cell r="J778">
            <v>65</v>
          </cell>
          <cell r="K778">
            <v>368</v>
          </cell>
          <cell r="L778">
            <v>6202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 t="str">
            <v>0676</v>
          </cell>
          <cell r="R778" t="str">
            <v>12450</v>
          </cell>
          <cell r="S778" t="str">
            <v>200212</v>
          </cell>
          <cell r="T778" t="str">
            <v>SA01</v>
          </cell>
          <cell r="U778">
            <v>-45.64</v>
          </cell>
          <cell r="V778" t="str">
            <v>LDB</v>
          </cell>
          <cell r="W778">
            <v>0</v>
          </cell>
          <cell r="Y778">
            <v>0</v>
          </cell>
          <cell r="Z778">
            <v>-22</v>
          </cell>
          <cell r="AA778" t="str">
            <v>MS#</v>
          </cell>
          <cell r="AB778" t="str">
            <v xml:space="preserve">   998000184</v>
          </cell>
          <cell r="AC778" t="str">
            <v>BCH</v>
          </cell>
          <cell r="AD778" t="str">
            <v>017214</v>
          </cell>
          <cell r="AE778" t="str">
            <v>TML</v>
          </cell>
          <cell r="AF778" t="str">
            <v>12018</v>
          </cell>
          <cell r="AG778" t="str">
            <v>SRL</v>
          </cell>
          <cell r="AH778" t="str">
            <v>0350</v>
          </cell>
          <cell r="AI778" t="str">
            <v>DLV</v>
          </cell>
          <cell r="AJ778" t="str">
            <v>000</v>
          </cell>
          <cell r="AK778" t="str">
            <v>REL</v>
          </cell>
          <cell r="AL778" t="str">
            <v>000</v>
          </cell>
          <cell r="AM778" t="str">
            <v>LN#</v>
          </cell>
          <cell r="AO778" t="str">
            <v>UOI</v>
          </cell>
          <cell r="AP778" t="str">
            <v>EA</v>
          </cell>
          <cell r="AU778" t="str">
            <v>0</v>
          </cell>
          <cell r="AW778" t="str">
            <v>000</v>
          </cell>
          <cell r="AX778" t="str">
            <v>00</v>
          </cell>
          <cell r="AY778" t="str">
            <v>0</v>
          </cell>
          <cell r="AZ778" t="str">
            <v>FPL Fibernet</v>
          </cell>
        </row>
        <row r="779">
          <cell r="A779" t="str">
            <v>107100</v>
          </cell>
          <cell r="B779" t="str">
            <v>0368</v>
          </cell>
          <cell r="C779" t="str">
            <v>06200</v>
          </cell>
          <cell r="D779" t="str">
            <v>0FIBER</v>
          </cell>
          <cell r="E779" t="str">
            <v>368000</v>
          </cell>
          <cell r="F779" t="str">
            <v>0676</v>
          </cell>
          <cell r="G779" t="str">
            <v>12450</v>
          </cell>
          <cell r="H779" t="str">
            <v>A</v>
          </cell>
          <cell r="I779" t="str">
            <v>00000041</v>
          </cell>
          <cell r="J779">
            <v>65</v>
          </cell>
          <cell r="K779">
            <v>368</v>
          </cell>
          <cell r="L779">
            <v>6202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 t="str">
            <v>0676</v>
          </cell>
          <cell r="R779" t="str">
            <v>12450</v>
          </cell>
          <cell r="S779" t="str">
            <v>200212</v>
          </cell>
          <cell r="T779" t="str">
            <v>SA01</v>
          </cell>
          <cell r="U779">
            <v>-46</v>
          </cell>
          <cell r="V779" t="str">
            <v>LDB</v>
          </cell>
          <cell r="W779">
            <v>0</v>
          </cell>
          <cell r="Y779">
            <v>0</v>
          </cell>
          <cell r="Z779">
            <v>-1</v>
          </cell>
          <cell r="AA779" t="str">
            <v>MS#</v>
          </cell>
          <cell r="AB779" t="str">
            <v xml:space="preserve">   998001014</v>
          </cell>
          <cell r="AC779" t="str">
            <v>BCH</v>
          </cell>
          <cell r="AD779" t="str">
            <v>015504</v>
          </cell>
          <cell r="AE779" t="str">
            <v>TML</v>
          </cell>
          <cell r="AF779" t="str">
            <v>12019</v>
          </cell>
          <cell r="AG779" t="str">
            <v>SRL</v>
          </cell>
          <cell r="AH779" t="str">
            <v>0350</v>
          </cell>
          <cell r="AI779" t="str">
            <v>DLV</v>
          </cell>
          <cell r="AJ779" t="str">
            <v>000</v>
          </cell>
          <cell r="AK779" t="str">
            <v>REL</v>
          </cell>
          <cell r="AL779" t="str">
            <v>000</v>
          </cell>
          <cell r="AM779" t="str">
            <v>LN#</v>
          </cell>
          <cell r="AO779" t="str">
            <v>UOI</v>
          </cell>
          <cell r="AP779" t="str">
            <v>EA</v>
          </cell>
          <cell r="AU779" t="str">
            <v>0</v>
          </cell>
          <cell r="AW779" t="str">
            <v>000</v>
          </cell>
          <cell r="AX779" t="str">
            <v>00</v>
          </cell>
          <cell r="AY779" t="str">
            <v>0</v>
          </cell>
          <cell r="AZ779" t="str">
            <v>FPL Fibernet</v>
          </cell>
        </row>
        <row r="780">
          <cell r="A780" t="str">
            <v>107100</v>
          </cell>
          <cell r="B780" t="str">
            <v>0368</v>
          </cell>
          <cell r="C780" t="str">
            <v>06200</v>
          </cell>
          <cell r="D780" t="str">
            <v>0FIBER</v>
          </cell>
          <cell r="E780" t="str">
            <v>368000</v>
          </cell>
          <cell r="F780" t="str">
            <v>0676</v>
          </cell>
          <cell r="G780" t="str">
            <v>12450</v>
          </cell>
          <cell r="H780" t="str">
            <v>A</v>
          </cell>
          <cell r="I780" t="str">
            <v>00000041</v>
          </cell>
          <cell r="J780">
            <v>65</v>
          </cell>
          <cell r="K780">
            <v>368</v>
          </cell>
          <cell r="L780">
            <v>6202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0676</v>
          </cell>
          <cell r="R780" t="str">
            <v>12450</v>
          </cell>
          <cell r="S780" t="str">
            <v>200212</v>
          </cell>
          <cell r="T780" t="str">
            <v>SA01</v>
          </cell>
          <cell r="U780">
            <v>-53.35</v>
          </cell>
          <cell r="V780" t="str">
            <v>LDB</v>
          </cell>
          <cell r="W780">
            <v>0</v>
          </cell>
          <cell r="Y780">
            <v>0</v>
          </cell>
          <cell r="Z780">
            <v>-4</v>
          </cell>
          <cell r="AA780" t="str">
            <v>MS#</v>
          </cell>
          <cell r="AB780" t="str">
            <v xml:space="preserve">   998003580</v>
          </cell>
          <cell r="AC780" t="str">
            <v>BCH</v>
          </cell>
          <cell r="AD780" t="str">
            <v>017216</v>
          </cell>
          <cell r="AE780" t="str">
            <v>TML</v>
          </cell>
          <cell r="AF780" t="str">
            <v>12018</v>
          </cell>
          <cell r="AG780" t="str">
            <v>SRL</v>
          </cell>
          <cell r="AH780" t="str">
            <v>0350</v>
          </cell>
          <cell r="AI780" t="str">
            <v>DLV</v>
          </cell>
          <cell r="AJ780" t="str">
            <v>000</v>
          </cell>
          <cell r="AK780" t="str">
            <v>REL</v>
          </cell>
          <cell r="AL780" t="str">
            <v>000</v>
          </cell>
          <cell r="AM780" t="str">
            <v>LN#</v>
          </cell>
          <cell r="AO780" t="str">
            <v>UOI</v>
          </cell>
          <cell r="AP780" t="str">
            <v>EA</v>
          </cell>
          <cell r="AU780" t="str">
            <v>0</v>
          </cell>
          <cell r="AW780" t="str">
            <v>000</v>
          </cell>
          <cell r="AX780" t="str">
            <v>00</v>
          </cell>
          <cell r="AY780" t="str">
            <v>0</v>
          </cell>
          <cell r="AZ780" t="str">
            <v>FPL Fibernet</v>
          </cell>
        </row>
        <row r="781">
          <cell r="A781" t="str">
            <v>107100</v>
          </cell>
          <cell r="B781" t="str">
            <v>0368</v>
          </cell>
          <cell r="C781" t="str">
            <v>06200</v>
          </cell>
          <cell r="D781" t="str">
            <v>0FIBER</v>
          </cell>
          <cell r="E781" t="str">
            <v>368000</v>
          </cell>
          <cell r="F781" t="str">
            <v>0676</v>
          </cell>
          <cell r="G781" t="str">
            <v>12450</v>
          </cell>
          <cell r="H781" t="str">
            <v>A</v>
          </cell>
          <cell r="I781" t="str">
            <v>00000041</v>
          </cell>
          <cell r="J781">
            <v>65</v>
          </cell>
          <cell r="K781">
            <v>368</v>
          </cell>
          <cell r="L781">
            <v>6202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 t="str">
            <v>0676</v>
          </cell>
          <cell r="R781" t="str">
            <v>12450</v>
          </cell>
          <cell r="S781" t="str">
            <v>200212</v>
          </cell>
          <cell r="T781" t="str">
            <v>SA01</v>
          </cell>
          <cell r="U781">
            <v>-59</v>
          </cell>
          <cell r="V781" t="str">
            <v>LDB</v>
          </cell>
          <cell r="W781">
            <v>0</v>
          </cell>
          <cell r="Y781">
            <v>0</v>
          </cell>
          <cell r="Z781">
            <v>-2</v>
          </cell>
          <cell r="AA781" t="str">
            <v>MS#</v>
          </cell>
          <cell r="AB781" t="str">
            <v xml:space="preserve">   998003576</v>
          </cell>
          <cell r="AC781" t="str">
            <v>BCH</v>
          </cell>
          <cell r="AD781" t="str">
            <v>017209</v>
          </cell>
          <cell r="AE781" t="str">
            <v>TML</v>
          </cell>
          <cell r="AF781" t="str">
            <v>12018</v>
          </cell>
          <cell r="AG781" t="str">
            <v>SRL</v>
          </cell>
          <cell r="AH781" t="str">
            <v>0350</v>
          </cell>
          <cell r="AI781" t="str">
            <v>DLV</v>
          </cell>
          <cell r="AJ781" t="str">
            <v>000</v>
          </cell>
          <cell r="AK781" t="str">
            <v>REL</v>
          </cell>
          <cell r="AL781" t="str">
            <v>000</v>
          </cell>
          <cell r="AM781" t="str">
            <v>LN#</v>
          </cell>
          <cell r="AO781" t="str">
            <v>UOI</v>
          </cell>
          <cell r="AP781" t="str">
            <v>EA</v>
          </cell>
          <cell r="AU781" t="str">
            <v>0</v>
          </cell>
          <cell r="AW781" t="str">
            <v>000</v>
          </cell>
          <cell r="AX781" t="str">
            <v>00</v>
          </cell>
          <cell r="AY781" t="str">
            <v>0</v>
          </cell>
          <cell r="AZ781" t="str">
            <v>FPL Fibernet</v>
          </cell>
        </row>
        <row r="782">
          <cell r="A782" t="str">
            <v>107100</v>
          </cell>
          <cell r="B782" t="str">
            <v>0368</v>
          </cell>
          <cell r="C782" t="str">
            <v>06200</v>
          </cell>
          <cell r="D782" t="str">
            <v>0FIBER</v>
          </cell>
          <cell r="E782" t="str">
            <v>368000</v>
          </cell>
          <cell r="F782" t="str">
            <v>0676</v>
          </cell>
          <cell r="G782" t="str">
            <v>12450</v>
          </cell>
          <cell r="H782" t="str">
            <v>A</v>
          </cell>
          <cell r="I782" t="str">
            <v>00000041</v>
          </cell>
          <cell r="J782">
            <v>65</v>
          </cell>
          <cell r="K782">
            <v>368</v>
          </cell>
          <cell r="L782">
            <v>6202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 t="str">
            <v>0676</v>
          </cell>
          <cell r="R782" t="str">
            <v>12450</v>
          </cell>
          <cell r="S782" t="str">
            <v>200212</v>
          </cell>
          <cell r="T782" t="str">
            <v>SA01</v>
          </cell>
          <cell r="U782">
            <v>-61.64</v>
          </cell>
          <cell r="V782" t="str">
            <v>LDB</v>
          </cell>
          <cell r="W782">
            <v>0</v>
          </cell>
          <cell r="Y782">
            <v>0</v>
          </cell>
          <cell r="Z782">
            <v>-1</v>
          </cell>
          <cell r="AA782" t="str">
            <v>MS#</v>
          </cell>
          <cell r="AB782" t="str">
            <v xml:space="preserve">   998000609</v>
          </cell>
          <cell r="AC782" t="str">
            <v>BCH</v>
          </cell>
          <cell r="AD782" t="str">
            <v>012891</v>
          </cell>
          <cell r="AE782" t="str">
            <v>TML</v>
          </cell>
          <cell r="AF782" t="str">
            <v>12020</v>
          </cell>
          <cell r="AG782" t="str">
            <v>SRL</v>
          </cell>
          <cell r="AH782" t="str">
            <v>0368</v>
          </cell>
          <cell r="AI782" t="str">
            <v>DLV</v>
          </cell>
          <cell r="AJ782" t="str">
            <v>000</v>
          </cell>
          <cell r="AK782" t="str">
            <v>REL</v>
          </cell>
          <cell r="AL782" t="str">
            <v>000</v>
          </cell>
          <cell r="AM782" t="str">
            <v>LN#</v>
          </cell>
          <cell r="AO782" t="str">
            <v>UOI</v>
          </cell>
          <cell r="AP782" t="str">
            <v>EA</v>
          </cell>
          <cell r="AU782" t="str">
            <v>0</v>
          </cell>
          <cell r="AW782" t="str">
            <v>000</v>
          </cell>
          <cell r="AX782" t="str">
            <v>00</v>
          </cell>
          <cell r="AY782" t="str">
            <v>0</v>
          </cell>
          <cell r="AZ782" t="str">
            <v>FPL Fibernet</v>
          </cell>
        </row>
        <row r="783">
          <cell r="A783" t="str">
            <v>107100</v>
          </cell>
          <cell r="B783" t="str">
            <v>0368</v>
          </cell>
          <cell r="C783" t="str">
            <v>06200</v>
          </cell>
          <cell r="D783" t="str">
            <v>0FIBER</v>
          </cell>
          <cell r="E783" t="str">
            <v>368000</v>
          </cell>
          <cell r="F783" t="str">
            <v>0676</v>
          </cell>
          <cell r="G783" t="str">
            <v>12450</v>
          </cell>
          <cell r="H783" t="str">
            <v>A</v>
          </cell>
          <cell r="I783" t="str">
            <v>00000041</v>
          </cell>
          <cell r="J783">
            <v>65</v>
          </cell>
          <cell r="K783">
            <v>368</v>
          </cell>
          <cell r="L783">
            <v>6202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 t="str">
            <v>0676</v>
          </cell>
          <cell r="R783" t="str">
            <v>12450</v>
          </cell>
          <cell r="S783" t="str">
            <v>200212</v>
          </cell>
          <cell r="T783" t="str">
            <v>SA01</v>
          </cell>
          <cell r="U783">
            <v>-68</v>
          </cell>
          <cell r="V783" t="str">
            <v>LDB</v>
          </cell>
          <cell r="W783">
            <v>0</v>
          </cell>
          <cell r="Y783">
            <v>0</v>
          </cell>
          <cell r="Z783">
            <v>-1</v>
          </cell>
          <cell r="AA783" t="str">
            <v>MS#</v>
          </cell>
          <cell r="AB783" t="str">
            <v xml:space="preserve">   998014430</v>
          </cell>
          <cell r="AC783" t="str">
            <v>BCH</v>
          </cell>
          <cell r="AD783" t="str">
            <v>013417</v>
          </cell>
          <cell r="AE783" t="str">
            <v>TML</v>
          </cell>
          <cell r="AF783" t="str">
            <v>12016</v>
          </cell>
          <cell r="AG783" t="str">
            <v>SRL</v>
          </cell>
          <cell r="AH783" t="str">
            <v>0350</v>
          </cell>
          <cell r="AI783" t="str">
            <v>DLV</v>
          </cell>
          <cell r="AJ783" t="str">
            <v>000</v>
          </cell>
          <cell r="AK783" t="str">
            <v>REL</v>
          </cell>
          <cell r="AL783" t="str">
            <v>000</v>
          </cell>
          <cell r="AM783" t="str">
            <v>LN#</v>
          </cell>
          <cell r="AO783" t="str">
            <v>UOI</v>
          </cell>
          <cell r="AP783" t="str">
            <v>EA</v>
          </cell>
          <cell r="AU783" t="str">
            <v>0</v>
          </cell>
          <cell r="AW783" t="str">
            <v>000</v>
          </cell>
          <cell r="AX783" t="str">
            <v>00</v>
          </cell>
          <cell r="AY783" t="str">
            <v>0</v>
          </cell>
          <cell r="AZ783" t="str">
            <v>FPL Fibernet</v>
          </cell>
        </row>
        <row r="784">
          <cell r="A784" t="str">
            <v>107100</v>
          </cell>
          <cell r="B784" t="str">
            <v>0368</v>
          </cell>
          <cell r="C784" t="str">
            <v>06200</v>
          </cell>
          <cell r="D784" t="str">
            <v>0FIBER</v>
          </cell>
          <cell r="E784" t="str">
            <v>368000</v>
          </cell>
          <cell r="F784" t="str">
            <v>0676</v>
          </cell>
          <cell r="G784" t="str">
            <v>12450</v>
          </cell>
          <cell r="H784" t="str">
            <v>A</v>
          </cell>
          <cell r="I784" t="str">
            <v>00000041</v>
          </cell>
          <cell r="J784">
            <v>65</v>
          </cell>
          <cell r="K784">
            <v>368</v>
          </cell>
          <cell r="L784">
            <v>6202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0676</v>
          </cell>
          <cell r="R784" t="str">
            <v>12450</v>
          </cell>
          <cell r="S784" t="str">
            <v>200212</v>
          </cell>
          <cell r="T784" t="str">
            <v>SA01</v>
          </cell>
          <cell r="U784">
            <v>-78.77</v>
          </cell>
          <cell r="V784" t="str">
            <v>LDB</v>
          </cell>
          <cell r="W784">
            <v>0</v>
          </cell>
          <cell r="Y784">
            <v>0</v>
          </cell>
          <cell r="Z784">
            <v>-1</v>
          </cell>
          <cell r="AA784" t="str">
            <v>MS#</v>
          </cell>
          <cell r="AB784" t="str">
            <v xml:space="preserve">   998014070</v>
          </cell>
          <cell r="AC784" t="str">
            <v>BCH</v>
          </cell>
          <cell r="AD784" t="str">
            <v>012641</v>
          </cell>
          <cell r="AE784" t="str">
            <v>TML</v>
          </cell>
          <cell r="AF784" t="str">
            <v>12027</v>
          </cell>
          <cell r="AG784" t="str">
            <v>SRL</v>
          </cell>
          <cell r="AH784" t="str">
            <v>0350</v>
          </cell>
          <cell r="AI784" t="str">
            <v>DLV</v>
          </cell>
          <cell r="AJ784" t="str">
            <v>000</v>
          </cell>
          <cell r="AK784" t="str">
            <v>REL</v>
          </cell>
          <cell r="AL784" t="str">
            <v>000</v>
          </cell>
          <cell r="AM784" t="str">
            <v>LN#</v>
          </cell>
          <cell r="AO784" t="str">
            <v>UOI</v>
          </cell>
          <cell r="AP784" t="str">
            <v>EA</v>
          </cell>
          <cell r="AU784" t="str">
            <v>0</v>
          </cell>
          <cell r="AW784" t="str">
            <v>000</v>
          </cell>
          <cell r="AX784" t="str">
            <v>00</v>
          </cell>
          <cell r="AY784" t="str">
            <v>0</v>
          </cell>
          <cell r="AZ784" t="str">
            <v>FPL Fibernet</v>
          </cell>
        </row>
        <row r="785">
          <cell r="A785" t="str">
            <v>107100</v>
          </cell>
          <cell r="B785" t="str">
            <v>0368</v>
          </cell>
          <cell r="C785" t="str">
            <v>06200</v>
          </cell>
          <cell r="D785" t="str">
            <v>0FIBER</v>
          </cell>
          <cell r="E785" t="str">
            <v>368000</v>
          </cell>
          <cell r="F785" t="str">
            <v>0676</v>
          </cell>
          <cell r="G785" t="str">
            <v>12450</v>
          </cell>
          <cell r="H785" t="str">
            <v>A</v>
          </cell>
          <cell r="I785" t="str">
            <v>00000041</v>
          </cell>
          <cell r="J785">
            <v>65</v>
          </cell>
          <cell r="K785">
            <v>368</v>
          </cell>
          <cell r="L785">
            <v>6202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 t="str">
            <v>0676</v>
          </cell>
          <cell r="R785" t="str">
            <v>12450</v>
          </cell>
          <cell r="S785" t="str">
            <v>200212</v>
          </cell>
          <cell r="T785" t="str">
            <v>SA01</v>
          </cell>
          <cell r="U785">
            <v>-135.24</v>
          </cell>
          <cell r="V785" t="str">
            <v>LDB</v>
          </cell>
          <cell r="W785">
            <v>0</v>
          </cell>
          <cell r="Y785">
            <v>0</v>
          </cell>
          <cell r="Z785">
            <v>-69</v>
          </cell>
          <cell r="AA785" t="str">
            <v>MS#</v>
          </cell>
          <cell r="AB785" t="str">
            <v xml:space="preserve">   998000502</v>
          </cell>
          <cell r="AC785" t="str">
            <v>BCH</v>
          </cell>
          <cell r="AD785" t="str">
            <v>012362</v>
          </cell>
          <cell r="AE785" t="str">
            <v>TML</v>
          </cell>
          <cell r="AF785" t="str">
            <v>12026</v>
          </cell>
          <cell r="AG785" t="str">
            <v>SRL</v>
          </cell>
          <cell r="AH785" t="str">
            <v>0368</v>
          </cell>
          <cell r="AI785" t="str">
            <v>DLV</v>
          </cell>
          <cell r="AJ785" t="str">
            <v>000</v>
          </cell>
          <cell r="AK785" t="str">
            <v>REL</v>
          </cell>
          <cell r="AL785" t="str">
            <v>000</v>
          </cell>
          <cell r="AM785" t="str">
            <v>LN#</v>
          </cell>
          <cell r="AO785" t="str">
            <v>UOI</v>
          </cell>
          <cell r="AP785" t="str">
            <v>EA</v>
          </cell>
          <cell r="AU785" t="str">
            <v>0</v>
          </cell>
          <cell r="AW785" t="str">
            <v>000</v>
          </cell>
          <cell r="AX785" t="str">
            <v>00</v>
          </cell>
          <cell r="AY785" t="str">
            <v>0</v>
          </cell>
          <cell r="AZ785" t="str">
            <v>FPL Fibernet</v>
          </cell>
        </row>
        <row r="786">
          <cell r="A786" t="str">
            <v>107100</v>
          </cell>
          <cell r="B786" t="str">
            <v>0368</v>
          </cell>
          <cell r="C786" t="str">
            <v>06200</v>
          </cell>
          <cell r="D786" t="str">
            <v>0FIBER</v>
          </cell>
          <cell r="E786" t="str">
            <v>368000</v>
          </cell>
          <cell r="F786" t="str">
            <v>0676</v>
          </cell>
          <cell r="G786" t="str">
            <v>12450</v>
          </cell>
          <cell r="H786" t="str">
            <v>A</v>
          </cell>
          <cell r="I786" t="str">
            <v>00000041</v>
          </cell>
          <cell r="J786">
            <v>65</v>
          </cell>
          <cell r="K786">
            <v>368</v>
          </cell>
          <cell r="L786">
            <v>6202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 t="str">
            <v>0676</v>
          </cell>
          <cell r="R786" t="str">
            <v>12450</v>
          </cell>
          <cell r="S786" t="str">
            <v>200212</v>
          </cell>
          <cell r="T786" t="str">
            <v>SA01</v>
          </cell>
          <cell r="U786">
            <v>-165.96</v>
          </cell>
          <cell r="V786" t="str">
            <v>LDB</v>
          </cell>
          <cell r="W786">
            <v>0</v>
          </cell>
          <cell r="Y786">
            <v>0</v>
          </cell>
          <cell r="Z786">
            <v>-4</v>
          </cell>
          <cell r="AA786" t="str">
            <v>MS#</v>
          </cell>
          <cell r="AB786" t="str">
            <v xml:space="preserve">   998000184</v>
          </cell>
          <cell r="AC786" t="str">
            <v>BCH</v>
          </cell>
          <cell r="AD786" t="str">
            <v>017212</v>
          </cell>
          <cell r="AE786" t="str">
            <v>TML</v>
          </cell>
          <cell r="AF786" t="str">
            <v>12018</v>
          </cell>
          <cell r="AG786" t="str">
            <v>SRL</v>
          </cell>
          <cell r="AH786" t="str">
            <v>0368</v>
          </cell>
          <cell r="AI786" t="str">
            <v>DLV</v>
          </cell>
          <cell r="AJ786" t="str">
            <v>000</v>
          </cell>
          <cell r="AK786" t="str">
            <v>REL</v>
          </cell>
          <cell r="AL786" t="str">
            <v>000</v>
          </cell>
          <cell r="AM786" t="str">
            <v>LN#</v>
          </cell>
          <cell r="AO786" t="str">
            <v>UOI</v>
          </cell>
          <cell r="AP786" t="str">
            <v>EA</v>
          </cell>
          <cell r="AU786" t="str">
            <v>0</v>
          </cell>
          <cell r="AW786" t="str">
            <v>000</v>
          </cell>
          <cell r="AX786" t="str">
            <v>00</v>
          </cell>
          <cell r="AY786" t="str">
            <v>0</v>
          </cell>
          <cell r="AZ786" t="str">
            <v>FPL Fibernet</v>
          </cell>
        </row>
        <row r="787">
          <cell r="A787" t="str">
            <v>107100</v>
          </cell>
          <cell r="B787" t="str">
            <v>0368</v>
          </cell>
          <cell r="C787" t="str">
            <v>06200</v>
          </cell>
          <cell r="D787" t="str">
            <v>0FIBER</v>
          </cell>
          <cell r="E787" t="str">
            <v>368000</v>
          </cell>
          <cell r="F787" t="str">
            <v>0676</v>
          </cell>
          <cell r="G787" t="str">
            <v>12450</v>
          </cell>
          <cell r="H787" t="str">
            <v>A</v>
          </cell>
          <cell r="I787" t="str">
            <v>00000041</v>
          </cell>
          <cell r="J787">
            <v>65</v>
          </cell>
          <cell r="K787">
            <v>368</v>
          </cell>
          <cell r="L787">
            <v>6202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 t="str">
            <v>0676</v>
          </cell>
          <cell r="R787" t="str">
            <v>12450</v>
          </cell>
          <cell r="S787" t="str">
            <v>200212</v>
          </cell>
          <cell r="T787" t="str">
            <v>SA01</v>
          </cell>
          <cell r="U787">
            <v>-240</v>
          </cell>
          <cell r="V787" t="str">
            <v>LDB</v>
          </cell>
          <cell r="W787">
            <v>0</v>
          </cell>
          <cell r="Y787">
            <v>0</v>
          </cell>
          <cell r="Z787">
            <v>-1</v>
          </cell>
          <cell r="AA787" t="str">
            <v>MS#</v>
          </cell>
          <cell r="AB787" t="str">
            <v xml:space="preserve">   998001004</v>
          </cell>
          <cell r="AC787" t="str">
            <v>BCH</v>
          </cell>
          <cell r="AD787" t="str">
            <v>015504</v>
          </cell>
          <cell r="AE787" t="str">
            <v>TML</v>
          </cell>
          <cell r="AF787" t="str">
            <v>12019</v>
          </cell>
          <cell r="AG787" t="str">
            <v>SRL</v>
          </cell>
          <cell r="AH787" t="str">
            <v>0350</v>
          </cell>
          <cell r="AI787" t="str">
            <v>DLV</v>
          </cell>
          <cell r="AJ787" t="str">
            <v>000</v>
          </cell>
          <cell r="AK787" t="str">
            <v>REL</v>
          </cell>
          <cell r="AL787" t="str">
            <v>000</v>
          </cell>
          <cell r="AM787" t="str">
            <v>LN#</v>
          </cell>
          <cell r="AO787" t="str">
            <v>UOI</v>
          </cell>
          <cell r="AP787" t="str">
            <v>EA</v>
          </cell>
          <cell r="AU787" t="str">
            <v>0</v>
          </cell>
          <cell r="AW787" t="str">
            <v>000</v>
          </cell>
          <cell r="AX787" t="str">
            <v>00</v>
          </cell>
          <cell r="AY787" t="str">
            <v>0</v>
          </cell>
          <cell r="AZ787" t="str">
            <v>FPL Fibernet</v>
          </cell>
        </row>
        <row r="788">
          <cell r="A788" t="str">
            <v>107100</v>
          </cell>
          <cell r="B788" t="str">
            <v>0368</v>
          </cell>
          <cell r="C788" t="str">
            <v>06200</v>
          </cell>
          <cell r="D788" t="str">
            <v>0FIBER</v>
          </cell>
          <cell r="E788" t="str">
            <v>368000</v>
          </cell>
          <cell r="F788" t="str">
            <v>0676</v>
          </cell>
          <cell r="G788" t="str">
            <v>12450</v>
          </cell>
          <cell r="H788" t="str">
            <v>A</v>
          </cell>
          <cell r="I788" t="str">
            <v>00000041</v>
          </cell>
          <cell r="J788">
            <v>65</v>
          </cell>
          <cell r="K788">
            <v>368</v>
          </cell>
          <cell r="L788">
            <v>6202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0676</v>
          </cell>
          <cell r="R788" t="str">
            <v>12450</v>
          </cell>
          <cell r="S788" t="str">
            <v>200212</v>
          </cell>
          <cell r="T788" t="str">
            <v>SA01</v>
          </cell>
          <cell r="U788">
            <v>-345</v>
          </cell>
          <cell r="V788" t="str">
            <v>LDB</v>
          </cell>
          <cell r="W788">
            <v>0</v>
          </cell>
          <cell r="Y788">
            <v>0</v>
          </cell>
          <cell r="Z788">
            <v>-1</v>
          </cell>
          <cell r="AA788" t="str">
            <v>MS#</v>
          </cell>
          <cell r="AB788" t="str">
            <v xml:space="preserve">   998001020</v>
          </cell>
          <cell r="AC788" t="str">
            <v>BCH</v>
          </cell>
          <cell r="AD788" t="str">
            <v>015504</v>
          </cell>
          <cell r="AE788" t="str">
            <v>TML</v>
          </cell>
          <cell r="AF788" t="str">
            <v>12019</v>
          </cell>
          <cell r="AG788" t="str">
            <v>SRL</v>
          </cell>
          <cell r="AH788" t="str">
            <v>0350</v>
          </cell>
          <cell r="AI788" t="str">
            <v>DLV</v>
          </cell>
          <cell r="AJ788" t="str">
            <v>000</v>
          </cell>
          <cell r="AK788" t="str">
            <v>REL</v>
          </cell>
          <cell r="AL788" t="str">
            <v>000</v>
          </cell>
          <cell r="AM788" t="str">
            <v>LN#</v>
          </cell>
          <cell r="AO788" t="str">
            <v>UOI</v>
          </cell>
          <cell r="AP788" t="str">
            <v>EA</v>
          </cell>
          <cell r="AU788" t="str">
            <v>0</v>
          </cell>
          <cell r="AW788" t="str">
            <v>000</v>
          </cell>
          <cell r="AX788" t="str">
            <v>00</v>
          </cell>
          <cell r="AY788" t="str">
            <v>0</v>
          </cell>
          <cell r="AZ788" t="str">
            <v>FPL Fibernet</v>
          </cell>
        </row>
        <row r="789">
          <cell r="A789" t="str">
            <v>107100</v>
          </cell>
          <cell r="B789" t="str">
            <v>0368</v>
          </cell>
          <cell r="C789" t="str">
            <v>06200</v>
          </cell>
          <cell r="D789" t="str">
            <v>0FIBER</v>
          </cell>
          <cell r="E789" t="str">
            <v>368000</v>
          </cell>
          <cell r="F789" t="str">
            <v>0676</v>
          </cell>
          <cell r="G789" t="str">
            <v>12450</v>
          </cell>
          <cell r="H789" t="str">
            <v>A</v>
          </cell>
          <cell r="I789" t="str">
            <v>00000041</v>
          </cell>
          <cell r="J789">
            <v>65</v>
          </cell>
          <cell r="K789">
            <v>368</v>
          </cell>
          <cell r="L789">
            <v>6202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 t="str">
            <v>0676</v>
          </cell>
          <cell r="R789" t="str">
            <v>12450</v>
          </cell>
          <cell r="S789" t="str">
            <v>200212</v>
          </cell>
          <cell r="T789" t="str">
            <v>SA01</v>
          </cell>
          <cell r="U789">
            <v>-345</v>
          </cell>
          <cell r="V789" t="str">
            <v>LDB</v>
          </cell>
          <cell r="W789">
            <v>0</v>
          </cell>
          <cell r="Y789">
            <v>0</v>
          </cell>
          <cell r="Z789">
            <v>-1</v>
          </cell>
          <cell r="AA789" t="str">
            <v>MS#</v>
          </cell>
          <cell r="AB789" t="str">
            <v xml:space="preserve">   998001020</v>
          </cell>
          <cell r="AC789" t="str">
            <v>BCH</v>
          </cell>
          <cell r="AD789" t="str">
            <v>015504</v>
          </cell>
          <cell r="AE789" t="str">
            <v>TML</v>
          </cell>
          <cell r="AF789" t="str">
            <v>12019</v>
          </cell>
          <cell r="AG789" t="str">
            <v>SRL</v>
          </cell>
          <cell r="AH789" t="str">
            <v>0350</v>
          </cell>
          <cell r="AI789" t="str">
            <v>DLV</v>
          </cell>
          <cell r="AJ789" t="str">
            <v>000</v>
          </cell>
          <cell r="AK789" t="str">
            <v>REL</v>
          </cell>
          <cell r="AL789" t="str">
            <v>000</v>
          </cell>
          <cell r="AM789" t="str">
            <v>LN#</v>
          </cell>
          <cell r="AO789" t="str">
            <v>UOI</v>
          </cell>
          <cell r="AP789" t="str">
            <v>EA</v>
          </cell>
          <cell r="AU789" t="str">
            <v>0</v>
          </cell>
          <cell r="AW789" t="str">
            <v>000</v>
          </cell>
          <cell r="AX789" t="str">
            <v>00</v>
          </cell>
          <cell r="AY789" t="str">
            <v>0</v>
          </cell>
          <cell r="AZ789" t="str">
            <v>FPL Fibernet</v>
          </cell>
        </row>
        <row r="790">
          <cell r="A790" t="str">
            <v>107100</v>
          </cell>
          <cell r="B790" t="str">
            <v>0368</v>
          </cell>
          <cell r="C790" t="str">
            <v>06200</v>
          </cell>
          <cell r="D790" t="str">
            <v>0FIBER</v>
          </cell>
          <cell r="E790" t="str">
            <v>368000</v>
          </cell>
          <cell r="F790" t="str">
            <v>0676</v>
          </cell>
          <cell r="G790" t="str">
            <v>12450</v>
          </cell>
          <cell r="H790" t="str">
            <v>A</v>
          </cell>
          <cell r="I790" t="str">
            <v>00000041</v>
          </cell>
          <cell r="J790">
            <v>65</v>
          </cell>
          <cell r="K790">
            <v>368</v>
          </cell>
          <cell r="L790">
            <v>6202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 t="str">
            <v>0676</v>
          </cell>
          <cell r="R790" t="str">
            <v>12450</v>
          </cell>
          <cell r="S790" t="str">
            <v>200212</v>
          </cell>
          <cell r="T790" t="str">
            <v>SA01</v>
          </cell>
          <cell r="U790">
            <v>-345</v>
          </cell>
          <cell r="V790" t="str">
            <v>LDB</v>
          </cell>
          <cell r="W790">
            <v>0</v>
          </cell>
          <cell r="Y790">
            <v>0</v>
          </cell>
          <cell r="Z790">
            <v>-1</v>
          </cell>
          <cell r="AA790" t="str">
            <v>MS#</v>
          </cell>
          <cell r="AB790" t="str">
            <v xml:space="preserve">   998001020</v>
          </cell>
          <cell r="AC790" t="str">
            <v>BCH</v>
          </cell>
          <cell r="AD790" t="str">
            <v>015504</v>
          </cell>
          <cell r="AE790" t="str">
            <v>TML</v>
          </cell>
          <cell r="AF790" t="str">
            <v>12019</v>
          </cell>
          <cell r="AG790" t="str">
            <v>SRL</v>
          </cell>
          <cell r="AH790" t="str">
            <v>0350</v>
          </cell>
          <cell r="AI790" t="str">
            <v>DLV</v>
          </cell>
          <cell r="AJ790" t="str">
            <v>000</v>
          </cell>
          <cell r="AK790" t="str">
            <v>REL</v>
          </cell>
          <cell r="AL790" t="str">
            <v>000</v>
          </cell>
          <cell r="AM790" t="str">
            <v>LN#</v>
          </cell>
          <cell r="AO790" t="str">
            <v>UOI</v>
          </cell>
          <cell r="AP790" t="str">
            <v>EA</v>
          </cell>
          <cell r="AU790" t="str">
            <v>0</v>
          </cell>
          <cell r="AW790" t="str">
            <v>000</v>
          </cell>
          <cell r="AX790" t="str">
            <v>00</v>
          </cell>
          <cell r="AY790" t="str">
            <v>0</v>
          </cell>
          <cell r="AZ790" t="str">
            <v>FPL Fibernet</v>
          </cell>
        </row>
        <row r="791">
          <cell r="A791" t="str">
            <v>107100</v>
          </cell>
          <cell r="B791" t="str">
            <v>0368</v>
          </cell>
          <cell r="C791" t="str">
            <v>06200</v>
          </cell>
          <cell r="D791" t="str">
            <v>0FIBER</v>
          </cell>
          <cell r="E791" t="str">
            <v>368000</v>
          </cell>
          <cell r="F791" t="str">
            <v>0676</v>
          </cell>
          <cell r="G791" t="str">
            <v>12450</v>
          </cell>
          <cell r="H791" t="str">
            <v>A</v>
          </cell>
          <cell r="I791" t="str">
            <v>00000041</v>
          </cell>
          <cell r="J791">
            <v>65</v>
          </cell>
          <cell r="K791">
            <v>368</v>
          </cell>
          <cell r="L791">
            <v>6202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0676</v>
          </cell>
          <cell r="R791" t="str">
            <v>12450</v>
          </cell>
          <cell r="S791" t="str">
            <v>200212</v>
          </cell>
          <cell r="T791" t="str">
            <v>SA01</v>
          </cell>
          <cell r="U791">
            <v>-374.06</v>
          </cell>
          <cell r="V791" t="str">
            <v>LDB</v>
          </cell>
          <cell r="W791">
            <v>0</v>
          </cell>
          <cell r="Y791">
            <v>0</v>
          </cell>
          <cell r="Z791">
            <v>-1</v>
          </cell>
          <cell r="AA791" t="str">
            <v>MS#</v>
          </cell>
          <cell r="AB791" t="str">
            <v xml:space="preserve">   998003502</v>
          </cell>
          <cell r="AC791" t="str">
            <v>BCH</v>
          </cell>
          <cell r="AD791" t="str">
            <v>012359</v>
          </cell>
          <cell r="AE791" t="str">
            <v>TML</v>
          </cell>
          <cell r="AF791" t="str">
            <v>12026</v>
          </cell>
          <cell r="AG791" t="str">
            <v>SRL</v>
          </cell>
          <cell r="AH791" t="str">
            <v>0368</v>
          </cell>
          <cell r="AI791" t="str">
            <v>DLV</v>
          </cell>
          <cell r="AJ791" t="str">
            <v>000</v>
          </cell>
          <cell r="AK791" t="str">
            <v>REL</v>
          </cell>
          <cell r="AL791" t="str">
            <v>000</v>
          </cell>
          <cell r="AM791" t="str">
            <v>LN#</v>
          </cell>
          <cell r="AO791" t="str">
            <v>UOI</v>
          </cell>
          <cell r="AP791" t="str">
            <v>EA</v>
          </cell>
          <cell r="AU791" t="str">
            <v>0</v>
          </cell>
          <cell r="AW791" t="str">
            <v>000</v>
          </cell>
          <cell r="AX791" t="str">
            <v>00</v>
          </cell>
          <cell r="AY791" t="str">
            <v>0</v>
          </cell>
          <cell r="AZ791" t="str">
            <v>FPL Fibernet</v>
          </cell>
        </row>
        <row r="792">
          <cell r="A792" t="str">
            <v>107100</v>
          </cell>
          <cell r="B792" t="str">
            <v>0368</v>
          </cell>
          <cell r="C792" t="str">
            <v>06200</v>
          </cell>
          <cell r="D792" t="str">
            <v>0FIBER</v>
          </cell>
          <cell r="E792" t="str">
            <v>368000</v>
          </cell>
          <cell r="F792" t="str">
            <v>0676</v>
          </cell>
          <cell r="G792" t="str">
            <v>12450</v>
          </cell>
          <cell r="H792" t="str">
            <v>A</v>
          </cell>
          <cell r="I792" t="str">
            <v>00000041</v>
          </cell>
          <cell r="J792">
            <v>65</v>
          </cell>
          <cell r="K792">
            <v>368</v>
          </cell>
          <cell r="L792">
            <v>6202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 t="str">
            <v>0676</v>
          </cell>
          <cell r="R792" t="str">
            <v>12450</v>
          </cell>
          <cell r="S792" t="str">
            <v>200212</v>
          </cell>
          <cell r="T792" t="str">
            <v>SA01</v>
          </cell>
          <cell r="U792">
            <v>-425.34</v>
          </cell>
          <cell r="V792" t="str">
            <v>LDB</v>
          </cell>
          <cell r="W792">
            <v>0</v>
          </cell>
          <cell r="Y792">
            <v>0</v>
          </cell>
          <cell r="Z792">
            <v>-1</v>
          </cell>
          <cell r="AA792" t="str">
            <v>MS#</v>
          </cell>
          <cell r="AB792" t="str">
            <v xml:space="preserve">   998014548</v>
          </cell>
          <cell r="AC792" t="str">
            <v>BCH</v>
          </cell>
          <cell r="AD792" t="str">
            <v>017202</v>
          </cell>
          <cell r="AE792" t="str">
            <v>TML</v>
          </cell>
          <cell r="AF792" t="str">
            <v>12018</v>
          </cell>
          <cell r="AG792" t="str">
            <v>SRL</v>
          </cell>
          <cell r="AH792" t="str">
            <v>0350</v>
          </cell>
          <cell r="AI792" t="str">
            <v>DLV</v>
          </cell>
          <cell r="AJ792" t="str">
            <v>000</v>
          </cell>
          <cell r="AK792" t="str">
            <v>REL</v>
          </cell>
          <cell r="AL792" t="str">
            <v>000</v>
          </cell>
          <cell r="AM792" t="str">
            <v>LN#</v>
          </cell>
          <cell r="AO792" t="str">
            <v>UOI</v>
          </cell>
          <cell r="AP792" t="str">
            <v>EA</v>
          </cell>
          <cell r="AU792" t="str">
            <v>0</v>
          </cell>
          <cell r="AW792" t="str">
            <v>000</v>
          </cell>
          <cell r="AX792" t="str">
            <v>00</v>
          </cell>
          <cell r="AY792" t="str">
            <v>0</v>
          </cell>
          <cell r="AZ792" t="str">
            <v>FPL Fibernet</v>
          </cell>
        </row>
        <row r="793">
          <cell r="A793" t="str">
            <v>107100</v>
          </cell>
          <cell r="B793" t="str">
            <v>0368</v>
          </cell>
          <cell r="C793" t="str">
            <v>06200</v>
          </cell>
          <cell r="D793" t="str">
            <v>0FIBER</v>
          </cell>
          <cell r="E793" t="str">
            <v>368000</v>
          </cell>
          <cell r="F793" t="str">
            <v>0676</v>
          </cell>
          <cell r="G793" t="str">
            <v>12450</v>
          </cell>
          <cell r="H793" t="str">
            <v>A</v>
          </cell>
          <cell r="I793" t="str">
            <v>00000041</v>
          </cell>
          <cell r="J793">
            <v>65</v>
          </cell>
          <cell r="K793">
            <v>368</v>
          </cell>
          <cell r="L793">
            <v>6202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 t="str">
            <v>0676</v>
          </cell>
          <cell r="R793" t="str">
            <v>12450</v>
          </cell>
          <cell r="S793" t="str">
            <v>200212</v>
          </cell>
          <cell r="T793" t="str">
            <v>SA01</v>
          </cell>
          <cell r="U793">
            <v>-445.58</v>
          </cell>
          <cell r="V793" t="str">
            <v>LDB</v>
          </cell>
          <cell r="W793">
            <v>0</v>
          </cell>
          <cell r="Y793">
            <v>0</v>
          </cell>
          <cell r="Z793">
            <v>-2</v>
          </cell>
          <cell r="AA793" t="str">
            <v>MS#</v>
          </cell>
          <cell r="AB793" t="str">
            <v xml:space="preserve">   998014577</v>
          </cell>
          <cell r="AC793" t="str">
            <v>BCH</v>
          </cell>
          <cell r="AD793" t="str">
            <v>013358</v>
          </cell>
          <cell r="AE793" t="str">
            <v>TML</v>
          </cell>
          <cell r="AF793" t="str">
            <v>12016</v>
          </cell>
          <cell r="AG793" t="str">
            <v>SRL</v>
          </cell>
          <cell r="AH793" t="str">
            <v>0350</v>
          </cell>
          <cell r="AI793" t="str">
            <v>DLV</v>
          </cell>
          <cell r="AJ793" t="str">
            <v>000</v>
          </cell>
          <cell r="AK793" t="str">
            <v>REL</v>
          </cell>
          <cell r="AL793" t="str">
            <v>000</v>
          </cell>
          <cell r="AM793" t="str">
            <v>LN#</v>
          </cell>
          <cell r="AO793" t="str">
            <v>UOI</v>
          </cell>
          <cell r="AP793" t="str">
            <v>EA</v>
          </cell>
          <cell r="AU793" t="str">
            <v>0</v>
          </cell>
          <cell r="AW793" t="str">
            <v>000</v>
          </cell>
          <cell r="AX793" t="str">
            <v>00</v>
          </cell>
          <cell r="AY793" t="str">
            <v>0</v>
          </cell>
          <cell r="AZ793" t="str">
            <v>FPL Fibernet</v>
          </cell>
        </row>
        <row r="794">
          <cell r="A794" t="str">
            <v>107100</v>
          </cell>
          <cell r="B794" t="str">
            <v>0368</v>
          </cell>
          <cell r="C794" t="str">
            <v>06200</v>
          </cell>
          <cell r="D794" t="str">
            <v>0FIBER</v>
          </cell>
          <cell r="E794" t="str">
            <v>368000</v>
          </cell>
          <cell r="F794" t="str">
            <v>0676</v>
          </cell>
          <cell r="G794" t="str">
            <v>12450</v>
          </cell>
          <cell r="H794" t="str">
            <v>A</v>
          </cell>
          <cell r="I794" t="str">
            <v>00000041</v>
          </cell>
          <cell r="J794">
            <v>65</v>
          </cell>
          <cell r="K794">
            <v>368</v>
          </cell>
          <cell r="L794">
            <v>6202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0676</v>
          </cell>
          <cell r="R794" t="str">
            <v>12450</v>
          </cell>
          <cell r="S794" t="str">
            <v>200212</v>
          </cell>
          <cell r="T794" t="str">
            <v>SA01</v>
          </cell>
          <cell r="U794">
            <v>-460</v>
          </cell>
          <cell r="V794" t="str">
            <v>LDB</v>
          </cell>
          <cell r="W794">
            <v>0</v>
          </cell>
          <cell r="Y794">
            <v>0</v>
          </cell>
          <cell r="Z794">
            <v>-1</v>
          </cell>
          <cell r="AA794" t="str">
            <v>MS#</v>
          </cell>
          <cell r="AB794" t="str">
            <v xml:space="preserve">   998001008</v>
          </cell>
          <cell r="AC794" t="str">
            <v>BCH</v>
          </cell>
          <cell r="AD794" t="str">
            <v>015504</v>
          </cell>
          <cell r="AE794" t="str">
            <v>TML</v>
          </cell>
          <cell r="AF794" t="str">
            <v>12019</v>
          </cell>
          <cell r="AG794" t="str">
            <v>SRL</v>
          </cell>
          <cell r="AH794" t="str">
            <v>0350</v>
          </cell>
          <cell r="AI794" t="str">
            <v>DLV</v>
          </cell>
          <cell r="AJ794" t="str">
            <v>000</v>
          </cell>
          <cell r="AK794" t="str">
            <v>REL</v>
          </cell>
          <cell r="AL794" t="str">
            <v>000</v>
          </cell>
          <cell r="AM794" t="str">
            <v>LN#</v>
          </cell>
          <cell r="AO794" t="str">
            <v>UOI</v>
          </cell>
          <cell r="AP794" t="str">
            <v>EA</v>
          </cell>
          <cell r="AU794" t="str">
            <v>0</v>
          </cell>
          <cell r="AW794" t="str">
            <v>000</v>
          </cell>
          <cell r="AX794" t="str">
            <v>00</v>
          </cell>
          <cell r="AY794" t="str">
            <v>0</v>
          </cell>
          <cell r="AZ794" t="str">
            <v>FPL Fibernet</v>
          </cell>
        </row>
        <row r="795">
          <cell r="A795" t="str">
            <v>107100</v>
          </cell>
          <cell r="B795" t="str">
            <v>0368</v>
          </cell>
          <cell r="C795" t="str">
            <v>06200</v>
          </cell>
          <cell r="D795" t="str">
            <v>0FIBER</v>
          </cell>
          <cell r="E795" t="str">
            <v>368000</v>
          </cell>
          <cell r="F795" t="str">
            <v>0676</v>
          </cell>
          <cell r="G795" t="str">
            <v>12450</v>
          </cell>
          <cell r="H795" t="str">
            <v>A</v>
          </cell>
          <cell r="I795" t="str">
            <v>00000041</v>
          </cell>
          <cell r="J795">
            <v>65</v>
          </cell>
          <cell r="K795">
            <v>368</v>
          </cell>
          <cell r="L795">
            <v>6202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 t="str">
            <v>0676</v>
          </cell>
          <cell r="R795" t="str">
            <v>12450</v>
          </cell>
          <cell r="S795" t="str">
            <v>200212</v>
          </cell>
          <cell r="T795" t="str">
            <v>SA01</v>
          </cell>
          <cell r="U795">
            <v>-460</v>
          </cell>
          <cell r="V795" t="str">
            <v>LDB</v>
          </cell>
          <cell r="W795">
            <v>0</v>
          </cell>
          <cell r="Y795">
            <v>0</v>
          </cell>
          <cell r="Z795">
            <v>-1</v>
          </cell>
          <cell r="AA795" t="str">
            <v>MS#</v>
          </cell>
          <cell r="AB795" t="str">
            <v xml:space="preserve">   998001009</v>
          </cell>
          <cell r="AC795" t="str">
            <v>BCH</v>
          </cell>
          <cell r="AD795" t="str">
            <v>015504</v>
          </cell>
          <cell r="AE795" t="str">
            <v>TML</v>
          </cell>
          <cell r="AF795" t="str">
            <v>12019</v>
          </cell>
          <cell r="AG795" t="str">
            <v>SRL</v>
          </cell>
          <cell r="AH795" t="str">
            <v>0350</v>
          </cell>
          <cell r="AI795" t="str">
            <v>DLV</v>
          </cell>
          <cell r="AJ795" t="str">
            <v>000</v>
          </cell>
          <cell r="AK795" t="str">
            <v>REL</v>
          </cell>
          <cell r="AL795" t="str">
            <v>000</v>
          </cell>
          <cell r="AM795" t="str">
            <v>LN#</v>
          </cell>
          <cell r="AO795" t="str">
            <v>UOI</v>
          </cell>
          <cell r="AP795" t="str">
            <v>EA</v>
          </cell>
          <cell r="AU795" t="str">
            <v>0</v>
          </cell>
          <cell r="AW795" t="str">
            <v>000</v>
          </cell>
          <cell r="AX795" t="str">
            <v>00</v>
          </cell>
          <cell r="AY795" t="str">
            <v>0</v>
          </cell>
          <cell r="AZ795" t="str">
            <v>FPL Fibernet</v>
          </cell>
        </row>
        <row r="796">
          <cell r="A796" t="str">
            <v>107100</v>
          </cell>
          <cell r="B796" t="str">
            <v>0368</v>
          </cell>
          <cell r="C796" t="str">
            <v>06200</v>
          </cell>
          <cell r="D796" t="str">
            <v>0FIBER</v>
          </cell>
          <cell r="E796" t="str">
            <v>368000</v>
          </cell>
          <cell r="F796" t="str">
            <v>0676</v>
          </cell>
          <cell r="G796" t="str">
            <v>12450</v>
          </cell>
          <cell r="H796" t="str">
            <v>A</v>
          </cell>
          <cell r="I796" t="str">
            <v>00000041</v>
          </cell>
          <cell r="J796">
            <v>65</v>
          </cell>
          <cell r="K796">
            <v>368</v>
          </cell>
          <cell r="L796">
            <v>6202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 t="str">
            <v>0676</v>
          </cell>
          <cell r="R796" t="str">
            <v>12450</v>
          </cell>
          <cell r="S796" t="str">
            <v>200212</v>
          </cell>
          <cell r="T796" t="str">
            <v>SA01</v>
          </cell>
          <cell r="U796">
            <v>-518</v>
          </cell>
          <cell r="V796" t="str">
            <v>LDB</v>
          </cell>
          <cell r="W796">
            <v>0</v>
          </cell>
          <cell r="Y796">
            <v>0</v>
          </cell>
          <cell r="Z796">
            <v>-1</v>
          </cell>
          <cell r="AA796" t="str">
            <v>MS#</v>
          </cell>
          <cell r="AB796" t="str">
            <v xml:space="preserve">   998003504</v>
          </cell>
          <cell r="AC796" t="str">
            <v>BCH</v>
          </cell>
          <cell r="AD796" t="str">
            <v>013418</v>
          </cell>
          <cell r="AE796" t="str">
            <v>TML</v>
          </cell>
          <cell r="AF796" t="str">
            <v>12016</v>
          </cell>
          <cell r="AG796" t="str">
            <v>SRL</v>
          </cell>
          <cell r="AH796" t="str">
            <v>0368</v>
          </cell>
          <cell r="AI796" t="str">
            <v>DLV</v>
          </cell>
          <cell r="AJ796" t="str">
            <v>000</v>
          </cell>
          <cell r="AK796" t="str">
            <v>REL</v>
          </cell>
          <cell r="AL796" t="str">
            <v>000</v>
          </cell>
          <cell r="AM796" t="str">
            <v>LN#</v>
          </cell>
          <cell r="AO796" t="str">
            <v>UOI</v>
          </cell>
          <cell r="AP796" t="str">
            <v>EA</v>
          </cell>
          <cell r="AU796" t="str">
            <v>0</v>
          </cell>
          <cell r="AW796" t="str">
            <v>000</v>
          </cell>
          <cell r="AX796" t="str">
            <v>00</v>
          </cell>
          <cell r="AY796" t="str">
            <v>0</v>
          </cell>
          <cell r="AZ796" t="str">
            <v>FPL Fibernet</v>
          </cell>
        </row>
        <row r="797">
          <cell r="A797" t="str">
            <v>107100</v>
          </cell>
          <cell r="B797" t="str">
            <v>0368</v>
          </cell>
          <cell r="C797" t="str">
            <v>06200</v>
          </cell>
          <cell r="D797" t="str">
            <v>0FIBER</v>
          </cell>
          <cell r="E797" t="str">
            <v>368000</v>
          </cell>
          <cell r="F797" t="str">
            <v>0676</v>
          </cell>
          <cell r="G797" t="str">
            <v>12450</v>
          </cell>
          <cell r="H797" t="str">
            <v>A</v>
          </cell>
          <cell r="I797" t="str">
            <v>00000041</v>
          </cell>
          <cell r="J797">
            <v>65</v>
          </cell>
          <cell r="K797">
            <v>368</v>
          </cell>
          <cell r="L797">
            <v>6202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 t="str">
            <v>0676</v>
          </cell>
          <cell r="R797" t="str">
            <v>12450</v>
          </cell>
          <cell r="S797" t="str">
            <v>200212</v>
          </cell>
          <cell r="T797" t="str">
            <v>SA01</v>
          </cell>
          <cell r="U797">
            <v>-667.02</v>
          </cell>
          <cell r="V797" t="str">
            <v>LDB</v>
          </cell>
          <cell r="W797">
            <v>0</v>
          </cell>
          <cell r="Y797">
            <v>0</v>
          </cell>
          <cell r="Z797">
            <v>-6</v>
          </cell>
          <cell r="AA797" t="str">
            <v>MS#</v>
          </cell>
          <cell r="AB797" t="str">
            <v xml:space="preserve">   998014621</v>
          </cell>
          <cell r="AC797" t="str">
            <v>BCH</v>
          </cell>
          <cell r="AD797" t="str">
            <v>013415</v>
          </cell>
          <cell r="AE797" t="str">
            <v>TML</v>
          </cell>
          <cell r="AF797" t="str">
            <v>12016</v>
          </cell>
          <cell r="AG797" t="str">
            <v>SRL</v>
          </cell>
          <cell r="AH797" t="str">
            <v>0350</v>
          </cell>
          <cell r="AI797" t="str">
            <v>DLV</v>
          </cell>
          <cell r="AJ797" t="str">
            <v>000</v>
          </cell>
          <cell r="AK797" t="str">
            <v>REL</v>
          </cell>
          <cell r="AL797" t="str">
            <v>000</v>
          </cell>
          <cell r="AM797" t="str">
            <v>LN#</v>
          </cell>
          <cell r="AO797" t="str">
            <v>UOI</v>
          </cell>
          <cell r="AP797" t="str">
            <v>EA</v>
          </cell>
          <cell r="AU797" t="str">
            <v>0</v>
          </cell>
          <cell r="AW797" t="str">
            <v>000</v>
          </cell>
          <cell r="AX797" t="str">
            <v>00</v>
          </cell>
          <cell r="AY797" t="str">
            <v>0</v>
          </cell>
          <cell r="AZ797" t="str">
            <v>FPL Fibernet</v>
          </cell>
        </row>
        <row r="798">
          <cell r="A798" t="str">
            <v>107100</v>
          </cell>
          <cell r="B798" t="str">
            <v>0368</v>
          </cell>
          <cell r="C798" t="str">
            <v>06200</v>
          </cell>
          <cell r="D798" t="str">
            <v>0FIBER</v>
          </cell>
          <cell r="E798" t="str">
            <v>368000</v>
          </cell>
          <cell r="F798" t="str">
            <v>0676</v>
          </cell>
          <cell r="G798" t="str">
            <v>12450</v>
          </cell>
          <cell r="H798" t="str">
            <v>A</v>
          </cell>
          <cell r="I798" t="str">
            <v>00000041</v>
          </cell>
          <cell r="J798">
            <v>65</v>
          </cell>
          <cell r="K798">
            <v>368</v>
          </cell>
          <cell r="L798">
            <v>6202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0676</v>
          </cell>
          <cell r="R798" t="str">
            <v>12450</v>
          </cell>
          <cell r="S798" t="str">
            <v>200212</v>
          </cell>
          <cell r="T798" t="str">
            <v>SA01</v>
          </cell>
          <cell r="U798">
            <v>-715</v>
          </cell>
          <cell r="V798" t="str">
            <v>LDB</v>
          </cell>
          <cell r="W798">
            <v>0</v>
          </cell>
          <cell r="Y798">
            <v>0</v>
          </cell>
          <cell r="Z798">
            <v>-1</v>
          </cell>
          <cell r="AA798" t="str">
            <v>MS#</v>
          </cell>
          <cell r="AB798" t="str">
            <v xml:space="preserve">   998014581</v>
          </cell>
          <cell r="AC798" t="str">
            <v>BCH</v>
          </cell>
          <cell r="AD798" t="str">
            <v>013359</v>
          </cell>
          <cell r="AE798" t="str">
            <v>TML</v>
          </cell>
          <cell r="AF798" t="str">
            <v>12016</v>
          </cell>
          <cell r="AG798" t="str">
            <v>SRL</v>
          </cell>
          <cell r="AH798" t="str">
            <v>0368</v>
          </cell>
          <cell r="AI798" t="str">
            <v>DLV</v>
          </cell>
          <cell r="AJ798" t="str">
            <v>000</v>
          </cell>
          <cell r="AK798" t="str">
            <v>REL</v>
          </cell>
          <cell r="AL798" t="str">
            <v>000</v>
          </cell>
          <cell r="AM798" t="str">
            <v>LN#</v>
          </cell>
          <cell r="AO798" t="str">
            <v>UOI</v>
          </cell>
          <cell r="AP798" t="str">
            <v>EA</v>
          </cell>
          <cell r="AU798" t="str">
            <v>0</v>
          </cell>
          <cell r="AW798" t="str">
            <v>000</v>
          </cell>
          <cell r="AX798" t="str">
            <v>00</v>
          </cell>
          <cell r="AY798" t="str">
            <v>0</v>
          </cell>
          <cell r="AZ798" t="str">
            <v>FPL Fibernet</v>
          </cell>
        </row>
        <row r="799">
          <cell r="A799" t="str">
            <v>107100</v>
          </cell>
          <cell r="B799" t="str">
            <v>0368</v>
          </cell>
          <cell r="C799" t="str">
            <v>06200</v>
          </cell>
          <cell r="D799" t="str">
            <v>0FIBER</v>
          </cell>
          <cell r="E799" t="str">
            <v>368000</v>
          </cell>
          <cell r="F799" t="str">
            <v>0676</v>
          </cell>
          <cell r="G799" t="str">
            <v>12450</v>
          </cell>
          <cell r="H799" t="str">
            <v>A</v>
          </cell>
          <cell r="I799" t="str">
            <v>00000041</v>
          </cell>
          <cell r="J799">
            <v>65</v>
          </cell>
          <cell r="K799">
            <v>368</v>
          </cell>
          <cell r="L799">
            <v>6202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 t="str">
            <v>0676</v>
          </cell>
          <cell r="R799" t="str">
            <v>12450</v>
          </cell>
          <cell r="S799" t="str">
            <v>200212</v>
          </cell>
          <cell r="T799" t="str">
            <v>SA01</v>
          </cell>
          <cell r="U799">
            <v>-920</v>
          </cell>
          <cell r="V799" t="str">
            <v>LDB</v>
          </cell>
          <cell r="W799">
            <v>0</v>
          </cell>
          <cell r="Y799">
            <v>0</v>
          </cell>
          <cell r="Z799">
            <v>-1</v>
          </cell>
          <cell r="AA799" t="str">
            <v>MS#</v>
          </cell>
          <cell r="AB799" t="str">
            <v xml:space="preserve">   998001013</v>
          </cell>
          <cell r="AC799" t="str">
            <v>BCH</v>
          </cell>
          <cell r="AD799" t="str">
            <v>015504</v>
          </cell>
          <cell r="AE799" t="str">
            <v>TML</v>
          </cell>
          <cell r="AF799" t="str">
            <v>12019</v>
          </cell>
          <cell r="AG799" t="str">
            <v>SRL</v>
          </cell>
          <cell r="AH799" t="str">
            <v>0350</v>
          </cell>
          <cell r="AI799" t="str">
            <v>DLV</v>
          </cell>
          <cell r="AJ799" t="str">
            <v>000</v>
          </cell>
          <cell r="AK799" t="str">
            <v>REL</v>
          </cell>
          <cell r="AL799" t="str">
            <v>000</v>
          </cell>
          <cell r="AM799" t="str">
            <v>LN#</v>
          </cell>
          <cell r="AO799" t="str">
            <v>UOI</v>
          </cell>
          <cell r="AP799" t="str">
            <v>EA</v>
          </cell>
          <cell r="AU799" t="str">
            <v>0</v>
          </cell>
          <cell r="AW799" t="str">
            <v>000</v>
          </cell>
          <cell r="AX799" t="str">
            <v>00</v>
          </cell>
          <cell r="AY799" t="str">
            <v>0</v>
          </cell>
          <cell r="AZ799" t="str">
            <v>FPL Fibernet</v>
          </cell>
        </row>
        <row r="800">
          <cell r="A800" t="str">
            <v>107100</v>
          </cell>
          <cell r="B800" t="str">
            <v>0368</v>
          </cell>
          <cell r="C800" t="str">
            <v>06200</v>
          </cell>
          <cell r="D800" t="str">
            <v>0FIBER</v>
          </cell>
          <cell r="E800" t="str">
            <v>368000</v>
          </cell>
          <cell r="F800" t="str">
            <v>0676</v>
          </cell>
          <cell r="G800" t="str">
            <v>12450</v>
          </cell>
          <cell r="H800" t="str">
            <v>A</v>
          </cell>
          <cell r="I800" t="str">
            <v>00000041</v>
          </cell>
          <cell r="J800">
            <v>65</v>
          </cell>
          <cell r="K800">
            <v>368</v>
          </cell>
          <cell r="L800">
            <v>6202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 t="str">
            <v>0676</v>
          </cell>
          <cell r="R800" t="str">
            <v>12450</v>
          </cell>
          <cell r="S800" t="str">
            <v>200212</v>
          </cell>
          <cell r="T800" t="str">
            <v>SA01</v>
          </cell>
          <cell r="U800">
            <v>-934.32</v>
          </cell>
          <cell r="V800" t="str">
            <v>LDB</v>
          </cell>
          <cell r="W800">
            <v>0</v>
          </cell>
          <cell r="Y800">
            <v>0</v>
          </cell>
          <cell r="Z800">
            <v>-2</v>
          </cell>
          <cell r="AA800" t="str">
            <v>MS#</v>
          </cell>
          <cell r="AB800" t="str">
            <v xml:space="preserve">   998014646</v>
          </cell>
          <cell r="AC800" t="str">
            <v>BCH</v>
          </cell>
          <cell r="AD800" t="str">
            <v>015516</v>
          </cell>
          <cell r="AE800" t="str">
            <v>TML</v>
          </cell>
          <cell r="AF800" t="str">
            <v>12019</v>
          </cell>
          <cell r="AG800" t="str">
            <v>SRL</v>
          </cell>
          <cell r="AH800" t="str">
            <v>0350</v>
          </cell>
          <cell r="AI800" t="str">
            <v>DLV</v>
          </cell>
          <cell r="AJ800" t="str">
            <v>000</v>
          </cell>
          <cell r="AK800" t="str">
            <v>REL</v>
          </cell>
          <cell r="AL800" t="str">
            <v>000</v>
          </cell>
          <cell r="AM800" t="str">
            <v>LN#</v>
          </cell>
          <cell r="AO800" t="str">
            <v>UOI</v>
          </cell>
          <cell r="AP800" t="str">
            <v>EA</v>
          </cell>
          <cell r="AU800" t="str">
            <v>0</v>
          </cell>
          <cell r="AW800" t="str">
            <v>000</v>
          </cell>
          <cell r="AX800" t="str">
            <v>00</v>
          </cell>
          <cell r="AY800" t="str">
            <v>0</v>
          </cell>
          <cell r="AZ800" t="str">
            <v>FPL Fibernet</v>
          </cell>
        </row>
        <row r="801">
          <cell r="A801" t="str">
            <v>107100</v>
          </cell>
          <cell r="B801" t="str">
            <v>0368</v>
          </cell>
          <cell r="C801" t="str">
            <v>06200</v>
          </cell>
          <cell r="D801" t="str">
            <v>0FIBER</v>
          </cell>
          <cell r="E801" t="str">
            <v>368000</v>
          </cell>
          <cell r="F801" t="str">
            <v>0676</v>
          </cell>
          <cell r="G801" t="str">
            <v>12450</v>
          </cell>
          <cell r="H801" t="str">
            <v>A</v>
          </cell>
          <cell r="I801" t="str">
            <v>00000041</v>
          </cell>
          <cell r="J801">
            <v>65</v>
          </cell>
          <cell r="K801">
            <v>368</v>
          </cell>
          <cell r="L801">
            <v>6202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 t="str">
            <v>0676</v>
          </cell>
          <cell r="R801" t="str">
            <v>12450</v>
          </cell>
          <cell r="S801" t="str">
            <v>200212</v>
          </cell>
          <cell r="T801" t="str">
            <v>SA01</v>
          </cell>
          <cell r="U801">
            <v>-1200</v>
          </cell>
          <cell r="V801" t="str">
            <v>LDB</v>
          </cell>
          <cell r="W801">
            <v>0</v>
          </cell>
          <cell r="Y801">
            <v>0</v>
          </cell>
          <cell r="Z801">
            <v>-1</v>
          </cell>
          <cell r="AA801" t="str">
            <v>MS#</v>
          </cell>
          <cell r="AB801" t="str">
            <v xml:space="preserve">   998001011</v>
          </cell>
          <cell r="AC801" t="str">
            <v>BCH</v>
          </cell>
          <cell r="AD801" t="str">
            <v>015504</v>
          </cell>
          <cell r="AE801" t="str">
            <v>TML</v>
          </cell>
          <cell r="AF801" t="str">
            <v>12019</v>
          </cell>
          <cell r="AG801" t="str">
            <v>SRL</v>
          </cell>
          <cell r="AH801" t="str">
            <v>0350</v>
          </cell>
          <cell r="AI801" t="str">
            <v>DLV</v>
          </cell>
          <cell r="AJ801" t="str">
            <v>000</v>
          </cell>
          <cell r="AK801" t="str">
            <v>REL</v>
          </cell>
          <cell r="AL801" t="str">
            <v>000</v>
          </cell>
          <cell r="AM801" t="str">
            <v>LN#</v>
          </cell>
          <cell r="AO801" t="str">
            <v>UOI</v>
          </cell>
          <cell r="AP801" t="str">
            <v>EA</v>
          </cell>
          <cell r="AU801" t="str">
            <v>0</v>
          </cell>
          <cell r="AW801" t="str">
            <v>000</v>
          </cell>
          <cell r="AX801" t="str">
            <v>00</v>
          </cell>
          <cell r="AY801" t="str">
            <v>0</v>
          </cell>
          <cell r="AZ801" t="str">
            <v>FPL Fibernet</v>
          </cell>
        </row>
        <row r="802">
          <cell r="A802" t="str">
            <v>107100</v>
          </cell>
          <cell r="B802" t="str">
            <v>0368</v>
          </cell>
          <cell r="C802" t="str">
            <v>06200</v>
          </cell>
          <cell r="D802" t="str">
            <v>0FIBER</v>
          </cell>
          <cell r="E802" t="str">
            <v>368000</v>
          </cell>
          <cell r="F802" t="str">
            <v>0676</v>
          </cell>
          <cell r="G802" t="str">
            <v>12450</v>
          </cell>
          <cell r="H802" t="str">
            <v>A</v>
          </cell>
          <cell r="I802" t="str">
            <v>00000041</v>
          </cell>
          <cell r="J802">
            <v>65</v>
          </cell>
          <cell r="K802">
            <v>368</v>
          </cell>
          <cell r="L802">
            <v>6202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 t="str">
            <v>0676</v>
          </cell>
          <cell r="R802" t="str">
            <v>12450</v>
          </cell>
          <cell r="S802" t="str">
            <v>200212</v>
          </cell>
          <cell r="T802" t="str">
            <v>SA01</v>
          </cell>
          <cell r="U802">
            <v>-1510.5</v>
          </cell>
          <cell r="V802" t="str">
            <v>LDB</v>
          </cell>
          <cell r="W802">
            <v>0</v>
          </cell>
          <cell r="Y802">
            <v>0</v>
          </cell>
          <cell r="Z802">
            <v>-1</v>
          </cell>
          <cell r="AA802" t="str">
            <v>MS#</v>
          </cell>
          <cell r="AB802" t="str">
            <v xml:space="preserve">   998014099</v>
          </cell>
          <cell r="AC802" t="str">
            <v>BCH</v>
          </cell>
          <cell r="AD802" t="str">
            <v>013416</v>
          </cell>
          <cell r="AE802" t="str">
            <v>TML</v>
          </cell>
          <cell r="AF802" t="str">
            <v>12016</v>
          </cell>
          <cell r="AG802" t="str">
            <v>SRL</v>
          </cell>
          <cell r="AH802" t="str">
            <v>0336</v>
          </cell>
          <cell r="AI802" t="str">
            <v>DLV</v>
          </cell>
          <cell r="AJ802" t="str">
            <v>000</v>
          </cell>
          <cell r="AK802" t="str">
            <v>REL</v>
          </cell>
          <cell r="AL802" t="str">
            <v>000</v>
          </cell>
          <cell r="AM802" t="str">
            <v>LN#</v>
          </cell>
          <cell r="AO802" t="str">
            <v>UOI</v>
          </cell>
          <cell r="AP802" t="str">
            <v>EA</v>
          </cell>
          <cell r="AU802" t="str">
            <v>0</v>
          </cell>
          <cell r="AW802" t="str">
            <v>000</v>
          </cell>
          <cell r="AX802" t="str">
            <v>00</v>
          </cell>
          <cell r="AY802" t="str">
            <v>0</v>
          </cell>
          <cell r="AZ802" t="str">
            <v>FPL Fibernet</v>
          </cell>
        </row>
        <row r="803">
          <cell r="A803" t="str">
            <v>107100</v>
          </cell>
          <cell r="B803" t="str">
            <v>0368</v>
          </cell>
          <cell r="C803" t="str">
            <v>06200</v>
          </cell>
          <cell r="D803" t="str">
            <v>0FIBER</v>
          </cell>
          <cell r="E803" t="str">
            <v>368000</v>
          </cell>
          <cell r="F803" t="str">
            <v>0676</v>
          </cell>
          <cell r="G803" t="str">
            <v>12450</v>
          </cell>
          <cell r="H803" t="str">
            <v>A</v>
          </cell>
          <cell r="I803" t="str">
            <v>00000041</v>
          </cell>
          <cell r="J803">
            <v>65</v>
          </cell>
          <cell r="K803">
            <v>368</v>
          </cell>
          <cell r="L803">
            <v>6202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 t="str">
            <v>0676</v>
          </cell>
          <cell r="R803" t="str">
            <v>12450</v>
          </cell>
          <cell r="S803" t="str">
            <v>200212</v>
          </cell>
          <cell r="T803" t="str">
            <v>SA01</v>
          </cell>
          <cell r="U803">
            <v>-2164.06</v>
          </cell>
          <cell r="V803" t="str">
            <v>LDB</v>
          </cell>
          <cell r="W803">
            <v>0</v>
          </cell>
          <cell r="Y803">
            <v>0</v>
          </cell>
          <cell r="Z803">
            <v>-1</v>
          </cell>
          <cell r="AA803" t="str">
            <v>MS#</v>
          </cell>
          <cell r="AB803" t="str">
            <v xml:space="preserve">   998014872</v>
          </cell>
          <cell r="AC803" t="str">
            <v>BCH</v>
          </cell>
          <cell r="AD803" t="str">
            <v>013405</v>
          </cell>
          <cell r="AE803" t="str">
            <v>TML</v>
          </cell>
          <cell r="AF803" t="str">
            <v>12016</v>
          </cell>
          <cell r="AG803" t="str">
            <v>SRL</v>
          </cell>
          <cell r="AH803" t="str">
            <v>0368</v>
          </cell>
          <cell r="AI803" t="str">
            <v>DLV</v>
          </cell>
          <cell r="AJ803" t="str">
            <v>000</v>
          </cell>
          <cell r="AK803" t="str">
            <v>REL</v>
          </cell>
          <cell r="AL803" t="str">
            <v>000</v>
          </cell>
          <cell r="AM803" t="str">
            <v>LN#</v>
          </cell>
          <cell r="AO803" t="str">
            <v>UOI</v>
          </cell>
          <cell r="AP803" t="str">
            <v>EA</v>
          </cell>
          <cell r="AU803" t="str">
            <v>0</v>
          </cell>
          <cell r="AW803" t="str">
            <v>000</v>
          </cell>
          <cell r="AX803" t="str">
            <v>00</v>
          </cell>
          <cell r="AY803" t="str">
            <v>0</v>
          </cell>
          <cell r="AZ803" t="str">
            <v>FPL Fibernet</v>
          </cell>
        </row>
        <row r="804">
          <cell r="A804" t="str">
            <v>107100</v>
          </cell>
          <cell r="B804" t="str">
            <v>0368</v>
          </cell>
          <cell r="C804" t="str">
            <v>06200</v>
          </cell>
          <cell r="D804" t="str">
            <v>0FIBER</v>
          </cell>
          <cell r="E804" t="str">
            <v>368000</v>
          </cell>
          <cell r="F804" t="str">
            <v>0676</v>
          </cell>
          <cell r="G804" t="str">
            <v>12450</v>
          </cell>
          <cell r="H804" t="str">
            <v>A</v>
          </cell>
          <cell r="I804" t="str">
            <v>00000041</v>
          </cell>
          <cell r="J804">
            <v>65</v>
          </cell>
          <cell r="K804">
            <v>368</v>
          </cell>
          <cell r="L804">
            <v>6202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 t="str">
            <v>0676</v>
          </cell>
          <cell r="R804" t="str">
            <v>12450</v>
          </cell>
          <cell r="S804" t="str">
            <v>200212</v>
          </cell>
          <cell r="T804" t="str">
            <v>SA01</v>
          </cell>
          <cell r="U804">
            <v>-2164.06</v>
          </cell>
          <cell r="V804" t="str">
            <v>LDB</v>
          </cell>
          <cell r="W804">
            <v>0</v>
          </cell>
          <cell r="Y804">
            <v>0</v>
          </cell>
          <cell r="Z804">
            <v>-1</v>
          </cell>
          <cell r="AA804" t="str">
            <v>MS#</v>
          </cell>
          <cell r="AB804" t="str">
            <v xml:space="preserve">   998014872</v>
          </cell>
          <cell r="AC804" t="str">
            <v>BCH</v>
          </cell>
          <cell r="AD804" t="str">
            <v>013407</v>
          </cell>
          <cell r="AE804" t="str">
            <v>TML</v>
          </cell>
          <cell r="AF804" t="str">
            <v>12016</v>
          </cell>
          <cell r="AG804" t="str">
            <v>SRL</v>
          </cell>
          <cell r="AH804" t="str">
            <v>0368</v>
          </cell>
          <cell r="AI804" t="str">
            <v>DLV</v>
          </cell>
          <cell r="AJ804" t="str">
            <v>000</v>
          </cell>
          <cell r="AK804" t="str">
            <v>REL</v>
          </cell>
          <cell r="AL804" t="str">
            <v>000</v>
          </cell>
          <cell r="AM804" t="str">
            <v>LN#</v>
          </cell>
          <cell r="AO804" t="str">
            <v>UOI</v>
          </cell>
          <cell r="AP804" t="str">
            <v>EA</v>
          </cell>
          <cell r="AU804" t="str">
            <v>0</v>
          </cell>
          <cell r="AW804" t="str">
            <v>000</v>
          </cell>
          <cell r="AX804" t="str">
            <v>00</v>
          </cell>
          <cell r="AY804" t="str">
            <v>0</v>
          </cell>
          <cell r="AZ804" t="str">
            <v>FPL Fibernet</v>
          </cell>
        </row>
        <row r="805">
          <cell r="A805" t="str">
            <v>107100</v>
          </cell>
          <cell r="B805" t="str">
            <v>0368</v>
          </cell>
          <cell r="C805" t="str">
            <v>06200</v>
          </cell>
          <cell r="D805" t="str">
            <v>0FIBER</v>
          </cell>
          <cell r="E805" t="str">
            <v>368000</v>
          </cell>
          <cell r="F805" t="str">
            <v>0676</v>
          </cell>
          <cell r="G805" t="str">
            <v>12450</v>
          </cell>
          <cell r="H805" t="str">
            <v>A</v>
          </cell>
          <cell r="I805" t="str">
            <v>00000041</v>
          </cell>
          <cell r="J805">
            <v>65</v>
          </cell>
          <cell r="K805">
            <v>368</v>
          </cell>
          <cell r="L805">
            <v>6202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 t="str">
            <v>0676</v>
          </cell>
          <cell r="R805" t="str">
            <v>12450</v>
          </cell>
          <cell r="S805" t="str">
            <v>200212</v>
          </cell>
          <cell r="T805" t="str">
            <v>SA01</v>
          </cell>
          <cell r="U805">
            <v>-2241.84</v>
          </cell>
          <cell r="V805" t="str">
            <v>LDB</v>
          </cell>
          <cell r="W805">
            <v>0</v>
          </cell>
          <cell r="Y805">
            <v>0</v>
          </cell>
          <cell r="Z805">
            <v>-4</v>
          </cell>
          <cell r="AA805" t="str">
            <v>MS#</v>
          </cell>
          <cell r="AB805" t="str">
            <v xml:space="preserve">   998014706</v>
          </cell>
          <cell r="AC805" t="str">
            <v>BCH</v>
          </cell>
          <cell r="AD805" t="str">
            <v>013372</v>
          </cell>
          <cell r="AE805" t="str">
            <v>TML</v>
          </cell>
          <cell r="AF805" t="str">
            <v>12016</v>
          </cell>
          <cell r="AG805" t="str">
            <v>SRL</v>
          </cell>
          <cell r="AH805" t="str">
            <v>0350</v>
          </cell>
          <cell r="AI805" t="str">
            <v>DLV</v>
          </cell>
          <cell r="AJ805" t="str">
            <v>000</v>
          </cell>
          <cell r="AK805" t="str">
            <v>REL</v>
          </cell>
          <cell r="AL805" t="str">
            <v>000</v>
          </cell>
          <cell r="AM805" t="str">
            <v>LN#</v>
          </cell>
          <cell r="AO805" t="str">
            <v>UOI</v>
          </cell>
          <cell r="AP805" t="str">
            <v>EA</v>
          </cell>
          <cell r="AU805" t="str">
            <v>0</v>
          </cell>
          <cell r="AW805" t="str">
            <v>000</v>
          </cell>
          <cell r="AX805" t="str">
            <v>00</v>
          </cell>
          <cell r="AY805" t="str">
            <v>0</v>
          </cell>
          <cell r="AZ805" t="str">
            <v>FPL Fibernet</v>
          </cell>
        </row>
        <row r="806">
          <cell r="A806" t="str">
            <v>107100</v>
          </cell>
          <cell r="B806" t="str">
            <v>0368</v>
          </cell>
          <cell r="C806" t="str">
            <v>06200</v>
          </cell>
          <cell r="D806" t="str">
            <v>0FIBER</v>
          </cell>
          <cell r="E806" t="str">
            <v>368000</v>
          </cell>
          <cell r="F806" t="str">
            <v>0676</v>
          </cell>
          <cell r="G806" t="str">
            <v>12450</v>
          </cell>
          <cell r="H806" t="str">
            <v>A</v>
          </cell>
          <cell r="I806" t="str">
            <v>00000041</v>
          </cell>
          <cell r="J806">
            <v>65</v>
          </cell>
          <cell r="K806">
            <v>368</v>
          </cell>
          <cell r="L806">
            <v>6202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 t="str">
            <v>0676</v>
          </cell>
          <cell r="R806" t="str">
            <v>12450</v>
          </cell>
          <cell r="S806" t="str">
            <v>200212</v>
          </cell>
          <cell r="T806" t="str">
            <v>SA01</v>
          </cell>
          <cell r="U806">
            <v>-2913.42</v>
          </cell>
          <cell r="V806" t="str">
            <v>LDB</v>
          </cell>
          <cell r="W806">
            <v>0</v>
          </cell>
          <cell r="Y806">
            <v>0</v>
          </cell>
          <cell r="Z806">
            <v>-1</v>
          </cell>
          <cell r="AA806" t="str">
            <v>MS#</v>
          </cell>
          <cell r="AB806" t="str">
            <v xml:space="preserve">   998014627</v>
          </cell>
          <cell r="AC806" t="str">
            <v>BCH</v>
          </cell>
          <cell r="AD806" t="str">
            <v>013363</v>
          </cell>
          <cell r="AE806" t="str">
            <v>TML</v>
          </cell>
          <cell r="AF806" t="str">
            <v>12016</v>
          </cell>
          <cell r="AG806" t="str">
            <v>SRL</v>
          </cell>
          <cell r="AH806" t="str">
            <v>0368</v>
          </cell>
          <cell r="AI806" t="str">
            <v>DLV</v>
          </cell>
          <cell r="AJ806" t="str">
            <v>000</v>
          </cell>
          <cell r="AK806" t="str">
            <v>REL</v>
          </cell>
          <cell r="AL806" t="str">
            <v>000</v>
          </cell>
          <cell r="AM806" t="str">
            <v>LN#</v>
          </cell>
          <cell r="AO806" t="str">
            <v>UOI</v>
          </cell>
          <cell r="AP806" t="str">
            <v>EA</v>
          </cell>
          <cell r="AU806" t="str">
            <v>0</v>
          </cell>
          <cell r="AW806" t="str">
            <v>000</v>
          </cell>
          <cell r="AX806" t="str">
            <v>00</v>
          </cell>
          <cell r="AY806" t="str">
            <v>0</v>
          </cell>
          <cell r="AZ806" t="str">
            <v>FPL Fibernet</v>
          </cell>
        </row>
        <row r="807">
          <cell r="A807" t="str">
            <v>107100</v>
          </cell>
          <cell r="B807" t="str">
            <v>0368</v>
          </cell>
          <cell r="C807" t="str">
            <v>06200</v>
          </cell>
          <cell r="D807" t="str">
            <v>0FIBER</v>
          </cell>
          <cell r="E807" t="str">
            <v>368000</v>
          </cell>
          <cell r="F807" t="str">
            <v>0676</v>
          </cell>
          <cell r="G807" t="str">
            <v>12450</v>
          </cell>
          <cell r="H807" t="str">
            <v>A</v>
          </cell>
          <cell r="I807" t="str">
            <v>00000041</v>
          </cell>
          <cell r="J807">
            <v>65</v>
          </cell>
          <cell r="K807">
            <v>368</v>
          </cell>
          <cell r="L807">
            <v>6202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 t="str">
            <v>0676</v>
          </cell>
          <cell r="R807" t="str">
            <v>12450</v>
          </cell>
          <cell r="S807" t="str">
            <v>200212</v>
          </cell>
          <cell r="T807" t="str">
            <v>SA01</v>
          </cell>
          <cell r="U807">
            <v>-2948.62</v>
          </cell>
          <cell r="V807" t="str">
            <v>LDB</v>
          </cell>
          <cell r="W807">
            <v>0</v>
          </cell>
          <cell r="Y807">
            <v>0</v>
          </cell>
          <cell r="Z807">
            <v>-1</v>
          </cell>
          <cell r="AA807" t="str">
            <v>MS#</v>
          </cell>
          <cell r="AB807" t="str">
            <v xml:space="preserve">   998014420</v>
          </cell>
          <cell r="AC807" t="str">
            <v>BCH</v>
          </cell>
          <cell r="AD807" t="str">
            <v>012368</v>
          </cell>
          <cell r="AE807" t="str">
            <v>TML</v>
          </cell>
          <cell r="AF807" t="str">
            <v>12026</v>
          </cell>
          <cell r="AG807" t="str">
            <v>SRL</v>
          </cell>
          <cell r="AH807" t="str">
            <v>0368</v>
          </cell>
          <cell r="AI807" t="str">
            <v>DLV</v>
          </cell>
          <cell r="AJ807" t="str">
            <v>000</v>
          </cell>
          <cell r="AK807" t="str">
            <v>REL</v>
          </cell>
          <cell r="AL807" t="str">
            <v>000</v>
          </cell>
          <cell r="AM807" t="str">
            <v>LN#</v>
          </cell>
          <cell r="AO807" t="str">
            <v>UOI</v>
          </cell>
          <cell r="AP807" t="str">
            <v>EA</v>
          </cell>
          <cell r="AU807" t="str">
            <v>0</v>
          </cell>
          <cell r="AW807" t="str">
            <v>000</v>
          </cell>
          <cell r="AX807" t="str">
            <v>00</v>
          </cell>
          <cell r="AY807" t="str">
            <v>0</v>
          </cell>
          <cell r="AZ807" t="str">
            <v>FPL Fibernet</v>
          </cell>
        </row>
        <row r="808">
          <cell r="A808" t="str">
            <v>107100</v>
          </cell>
          <cell r="B808" t="str">
            <v>0368</v>
          </cell>
          <cell r="C808" t="str">
            <v>06200</v>
          </cell>
          <cell r="D808" t="str">
            <v>0FIBER</v>
          </cell>
          <cell r="E808" t="str">
            <v>368000</v>
          </cell>
          <cell r="F808" t="str">
            <v>0676</v>
          </cell>
          <cell r="G808" t="str">
            <v>12450</v>
          </cell>
          <cell r="H808" t="str">
            <v>A</v>
          </cell>
          <cell r="I808" t="str">
            <v>00000041</v>
          </cell>
          <cell r="J808">
            <v>65</v>
          </cell>
          <cell r="K808">
            <v>368</v>
          </cell>
          <cell r="L808">
            <v>6202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 t="str">
            <v>0676</v>
          </cell>
          <cell r="R808" t="str">
            <v>12450</v>
          </cell>
          <cell r="S808" t="str">
            <v>200212</v>
          </cell>
          <cell r="T808" t="str">
            <v>SA01</v>
          </cell>
          <cell r="U808">
            <v>-3155.66</v>
          </cell>
          <cell r="V808" t="str">
            <v>LDB</v>
          </cell>
          <cell r="W808">
            <v>0</v>
          </cell>
          <cell r="Y808">
            <v>0</v>
          </cell>
          <cell r="Z808">
            <v>-1</v>
          </cell>
          <cell r="AA808" t="str">
            <v>MS#</v>
          </cell>
          <cell r="AB808" t="str">
            <v xml:space="preserve">   998003076</v>
          </cell>
          <cell r="AC808" t="str">
            <v>BCH</v>
          </cell>
          <cell r="AD808" t="str">
            <v>015525</v>
          </cell>
          <cell r="AE808" t="str">
            <v>TML</v>
          </cell>
          <cell r="AF808" t="str">
            <v>12019</v>
          </cell>
          <cell r="AG808" t="str">
            <v>SRL</v>
          </cell>
          <cell r="AH808" t="str">
            <v>0368</v>
          </cell>
          <cell r="AI808" t="str">
            <v>DLV</v>
          </cell>
          <cell r="AJ808" t="str">
            <v>000</v>
          </cell>
          <cell r="AK808" t="str">
            <v>REL</v>
          </cell>
          <cell r="AL808" t="str">
            <v>000</v>
          </cell>
          <cell r="AM808" t="str">
            <v>LN#</v>
          </cell>
          <cell r="AO808" t="str">
            <v>UOI</v>
          </cell>
          <cell r="AP808" t="str">
            <v>EA</v>
          </cell>
          <cell r="AU808" t="str">
            <v>0</v>
          </cell>
          <cell r="AW808" t="str">
            <v>000</v>
          </cell>
          <cell r="AX808" t="str">
            <v>00</v>
          </cell>
          <cell r="AY808" t="str">
            <v>0</v>
          </cell>
          <cell r="AZ808" t="str">
            <v>FPL Fibernet</v>
          </cell>
        </row>
        <row r="809">
          <cell r="A809" t="str">
            <v>107100</v>
          </cell>
          <cell r="B809" t="str">
            <v>0368</v>
          </cell>
          <cell r="C809" t="str">
            <v>06200</v>
          </cell>
          <cell r="D809" t="str">
            <v>0FIBER</v>
          </cell>
          <cell r="E809" t="str">
            <v>368000</v>
          </cell>
          <cell r="F809" t="str">
            <v>0676</v>
          </cell>
          <cell r="G809" t="str">
            <v>12450</v>
          </cell>
          <cell r="H809" t="str">
            <v>A</v>
          </cell>
          <cell r="I809" t="str">
            <v>00000041</v>
          </cell>
          <cell r="J809">
            <v>65</v>
          </cell>
          <cell r="K809">
            <v>368</v>
          </cell>
          <cell r="L809">
            <v>6202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 t="str">
            <v>0676</v>
          </cell>
          <cell r="R809" t="str">
            <v>12450</v>
          </cell>
          <cell r="S809" t="str">
            <v>200212</v>
          </cell>
          <cell r="T809" t="str">
            <v>SA01</v>
          </cell>
          <cell r="U809">
            <v>-3160</v>
          </cell>
          <cell r="V809" t="str">
            <v>LDB</v>
          </cell>
          <cell r="W809">
            <v>0</v>
          </cell>
          <cell r="Y809">
            <v>0</v>
          </cell>
          <cell r="Z809">
            <v>-1</v>
          </cell>
          <cell r="AA809" t="str">
            <v>MS#</v>
          </cell>
          <cell r="AB809" t="str">
            <v xml:space="preserve">   998001010</v>
          </cell>
          <cell r="AC809" t="str">
            <v>BCH</v>
          </cell>
          <cell r="AD809" t="str">
            <v>015504</v>
          </cell>
          <cell r="AE809" t="str">
            <v>TML</v>
          </cell>
          <cell r="AF809" t="str">
            <v>12019</v>
          </cell>
          <cell r="AG809" t="str">
            <v>SRL</v>
          </cell>
          <cell r="AH809" t="str">
            <v>0350</v>
          </cell>
          <cell r="AI809" t="str">
            <v>DLV</v>
          </cell>
          <cell r="AJ809" t="str">
            <v>000</v>
          </cell>
          <cell r="AK809" t="str">
            <v>REL</v>
          </cell>
          <cell r="AL809" t="str">
            <v>000</v>
          </cell>
          <cell r="AM809" t="str">
            <v>LN#</v>
          </cell>
          <cell r="AO809" t="str">
            <v>UOI</v>
          </cell>
          <cell r="AP809" t="str">
            <v>EA</v>
          </cell>
          <cell r="AU809" t="str">
            <v>0</v>
          </cell>
          <cell r="AW809" t="str">
            <v>000</v>
          </cell>
          <cell r="AX809" t="str">
            <v>00</v>
          </cell>
          <cell r="AY809" t="str">
            <v>0</v>
          </cell>
          <cell r="AZ809" t="str">
            <v>FPL Fibernet</v>
          </cell>
        </row>
        <row r="810">
          <cell r="A810" t="str">
            <v>107100</v>
          </cell>
          <cell r="B810" t="str">
            <v>0368</v>
          </cell>
          <cell r="C810" t="str">
            <v>06200</v>
          </cell>
          <cell r="D810" t="str">
            <v>0FIBER</v>
          </cell>
          <cell r="E810" t="str">
            <v>368000</v>
          </cell>
          <cell r="F810" t="str">
            <v>0676</v>
          </cell>
          <cell r="G810" t="str">
            <v>12450</v>
          </cell>
          <cell r="H810" t="str">
            <v>A</v>
          </cell>
          <cell r="I810" t="str">
            <v>00000041</v>
          </cell>
          <cell r="J810">
            <v>65</v>
          </cell>
          <cell r="K810">
            <v>368</v>
          </cell>
          <cell r="L810">
            <v>6202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 t="str">
            <v>0676</v>
          </cell>
          <cell r="R810" t="str">
            <v>12450</v>
          </cell>
          <cell r="S810" t="str">
            <v>200212</v>
          </cell>
          <cell r="T810" t="str">
            <v>SA01</v>
          </cell>
          <cell r="U810">
            <v>-4167.6000000000004</v>
          </cell>
          <cell r="V810" t="str">
            <v>LDB</v>
          </cell>
          <cell r="W810">
            <v>0</v>
          </cell>
          <cell r="Y810">
            <v>0</v>
          </cell>
          <cell r="Z810">
            <v>-2</v>
          </cell>
          <cell r="AA810" t="str">
            <v>MS#</v>
          </cell>
          <cell r="AB810" t="str">
            <v xml:space="preserve">   998014364</v>
          </cell>
          <cell r="AC810" t="str">
            <v>BCH</v>
          </cell>
          <cell r="AD810" t="str">
            <v>013336</v>
          </cell>
          <cell r="AE810" t="str">
            <v>TML</v>
          </cell>
          <cell r="AF810" t="str">
            <v>12016</v>
          </cell>
          <cell r="AG810" t="str">
            <v>SRL</v>
          </cell>
          <cell r="AH810" t="str">
            <v>0368</v>
          </cell>
          <cell r="AI810" t="str">
            <v>DLV</v>
          </cell>
          <cell r="AJ810" t="str">
            <v>000</v>
          </cell>
          <cell r="AK810" t="str">
            <v>REL</v>
          </cell>
          <cell r="AL810" t="str">
            <v>000</v>
          </cell>
          <cell r="AM810" t="str">
            <v>LN#</v>
          </cell>
          <cell r="AO810" t="str">
            <v>UOI</v>
          </cell>
          <cell r="AP810" t="str">
            <v>EA</v>
          </cell>
          <cell r="AU810" t="str">
            <v>0</v>
          </cell>
          <cell r="AW810" t="str">
            <v>000</v>
          </cell>
          <cell r="AX810" t="str">
            <v>00</v>
          </cell>
          <cell r="AY810" t="str">
            <v>0</v>
          </cell>
          <cell r="AZ810" t="str">
            <v>FPL Fibernet</v>
          </cell>
        </row>
        <row r="811">
          <cell r="A811" t="str">
            <v>107100</v>
          </cell>
          <cell r="B811" t="str">
            <v>0368</v>
          </cell>
          <cell r="C811" t="str">
            <v>06200</v>
          </cell>
          <cell r="D811" t="str">
            <v>0FIBER</v>
          </cell>
          <cell r="E811" t="str">
            <v>368000</v>
          </cell>
          <cell r="F811" t="str">
            <v>0676</v>
          </cell>
          <cell r="G811" t="str">
            <v>12450</v>
          </cell>
          <cell r="H811" t="str">
            <v>A</v>
          </cell>
          <cell r="I811" t="str">
            <v>00000041</v>
          </cell>
          <cell r="J811">
            <v>65</v>
          </cell>
          <cell r="K811">
            <v>368</v>
          </cell>
          <cell r="L811">
            <v>6202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 t="str">
            <v>0676</v>
          </cell>
          <cell r="R811" t="str">
            <v>12450</v>
          </cell>
          <cell r="S811" t="str">
            <v>200212</v>
          </cell>
          <cell r="T811" t="str">
            <v>SA01</v>
          </cell>
          <cell r="U811">
            <v>-5164.78</v>
          </cell>
          <cell r="V811" t="str">
            <v>LDB</v>
          </cell>
          <cell r="W811">
            <v>0</v>
          </cell>
          <cell r="Y811">
            <v>0</v>
          </cell>
          <cell r="Z811">
            <v>-2</v>
          </cell>
          <cell r="AA811" t="str">
            <v>MS#</v>
          </cell>
          <cell r="AB811" t="str">
            <v xml:space="preserve">   998014506</v>
          </cell>
          <cell r="AC811" t="str">
            <v>BCH</v>
          </cell>
          <cell r="AD811" t="str">
            <v>015514</v>
          </cell>
          <cell r="AE811" t="str">
            <v>TML</v>
          </cell>
          <cell r="AF811" t="str">
            <v>12019</v>
          </cell>
          <cell r="AG811" t="str">
            <v>SRL</v>
          </cell>
          <cell r="AH811" t="str">
            <v>0368</v>
          </cell>
          <cell r="AI811" t="str">
            <v>DLV</v>
          </cell>
          <cell r="AJ811" t="str">
            <v>000</v>
          </cell>
          <cell r="AK811" t="str">
            <v>REL</v>
          </cell>
          <cell r="AL811" t="str">
            <v>000</v>
          </cell>
          <cell r="AM811" t="str">
            <v>LN#</v>
          </cell>
          <cell r="AO811" t="str">
            <v>UOI</v>
          </cell>
          <cell r="AP811" t="str">
            <v>EA</v>
          </cell>
          <cell r="AU811" t="str">
            <v>0</v>
          </cell>
          <cell r="AW811" t="str">
            <v>000</v>
          </cell>
          <cell r="AX811" t="str">
            <v>00</v>
          </cell>
          <cell r="AY811" t="str">
            <v>0</v>
          </cell>
          <cell r="AZ811" t="str">
            <v>FPL Fibernet</v>
          </cell>
        </row>
        <row r="812">
          <cell r="A812" t="str">
            <v>107100</v>
          </cell>
          <cell r="B812" t="str">
            <v>0368</v>
          </cell>
          <cell r="C812" t="str">
            <v>06200</v>
          </cell>
          <cell r="D812" t="str">
            <v>0FIBER</v>
          </cell>
          <cell r="E812" t="str">
            <v>368000</v>
          </cell>
          <cell r="F812" t="str">
            <v>0676</v>
          </cell>
          <cell r="G812" t="str">
            <v>12450</v>
          </cell>
          <cell r="H812" t="str">
            <v>A</v>
          </cell>
          <cell r="I812" t="str">
            <v>00000041</v>
          </cell>
          <cell r="J812">
            <v>65</v>
          </cell>
          <cell r="K812">
            <v>368</v>
          </cell>
          <cell r="L812">
            <v>6202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 t="str">
            <v>0676</v>
          </cell>
          <cell r="R812" t="str">
            <v>12450</v>
          </cell>
          <cell r="S812" t="str">
            <v>200212</v>
          </cell>
          <cell r="T812" t="str">
            <v>SA01</v>
          </cell>
          <cell r="U812">
            <v>-6130.36</v>
          </cell>
          <cell r="V812" t="str">
            <v>LDB</v>
          </cell>
          <cell r="W812">
            <v>0</v>
          </cell>
          <cell r="Y812">
            <v>0</v>
          </cell>
          <cell r="Z812">
            <v>-1</v>
          </cell>
          <cell r="AA812" t="str">
            <v>MS#</v>
          </cell>
          <cell r="AB812" t="str">
            <v xml:space="preserve">   998014876</v>
          </cell>
          <cell r="AC812" t="str">
            <v>BCH</v>
          </cell>
          <cell r="AD812" t="str">
            <v>013409</v>
          </cell>
          <cell r="AE812" t="str">
            <v>TML</v>
          </cell>
          <cell r="AF812" t="str">
            <v>12016</v>
          </cell>
          <cell r="AG812" t="str">
            <v>SRL</v>
          </cell>
          <cell r="AH812" t="str">
            <v>0368</v>
          </cell>
          <cell r="AI812" t="str">
            <v>DLV</v>
          </cell>
          <cell r="AJ812" t="str">
            <v>000</v>
          </cell>
          <cell r="AK812" t="str">
            <v>REL</v>
          </cell>
          <cell r="AL812" t="str">
            <v>000</v>
          </cell>
          <cell r="AM812" t="str">
            <v>LN#</v>
          </cell>
          <cell r="AO812" t="str">
            <v>UOI</v>
          </cell>
          <cell r="AP812" t="str">
            <v>EA</v>
          </cell>
          <cell r="AU812" t="str">
            <v>0</v>
          </cell>
          <cell r="AW812" t="str">
            <v>000</v>
          </cell>
          <cell r="AX812" t="str">
            <v>00</v>
          </cell>
          <cell r="AY812" t="str">
            <v>0</v>
          </cell>
          <cell r="AZ812" t="str">
            <v>FPL Fibernet</v>
          </cell>
        </row>
        <row r="813">
          <cell r="A813" t="str">
            <v>107100</v>
          </cell>
          <cell r="B813" t="str">
            <v>0368</v>
          </cell>
          <cell r="C813" t="str">
            <v>06200</v>
          </cell>
          <cell r="D813" t="str">
            <v>0FIBER</v>
          </cell>
          <cell r="E813" t="str">
            <v>368000</v>
          </cell>
          <cell r="F813" t="str">
            <v>0676</v>
          </cell>
          <cell r="G813" t="str">
            <v>12450</v>
          </cell>
          <cell r="H813" t="str">
            <v>A</v>
          </cell>
          <cell r="I813" t="str">
            <v>00000041</v>
          </cell>
          <cell r="J813">
            <v>65</v>
          </cell>
          <cell r="K813">
            <v>368</v>
          </cell>
          <cell r="L813">
            <v>6202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 t="str">
            <v>0676</v>
          </cell>
          <cell r="R813" t="str">
            <v>12450</v>
          </cell>
          <cell r="S813" t="str">
            <v>200212</v>
          </cell>
          <cell r="T813" t="str">
            <v>SA01</v>
          </cell>
          <cell r="U813">
            <v>-6130.36</v>
          </cell>
          <cell r="V813" t="str">
            <v>LDB</v>
          </cell>
          <cell r="W813">
            <v>0</v>
          </cell>
          <cell r="Y813">
            <v>0</v>
          </cell>
          <cell r="Z813">
            <v>-1</v>
          </cell>
          <cell r="AA813" t="str">
            <v>MS#</v>
          </cell>
          <cell r="AB813" t="str">
            <v xml:space="preserve">   998014876</v>
          </cell>
          <cell r="AC813" t="str">
            <v>BCH</v>
          </cell>
          <cell r="AD813" t="str">
            <v>013411</v>
          </cell>
          <cell r="AE813" t="str">
            <v>TML</v>
          </cell>
          <cell r="AF813" t="str">
            <v>12016</v>
          </cell>
          <cell r="AG813" t="str">
            <v>SRL</v>
          </cell>
          <cell r="AH813" t="str">
            <v>0368</v>
          </cell>
          <cell r="AI813" t="str">
            <v>DLV</v>
          </cell>
          <cell r="AJ813" t="str">
            <v>000</v>
          </cell>
          <cell r="AK813" t="str">
            <v>REL</v>
          </cell>
          <cell r="AL813" t="str">
            <v>000</v>
          </cell>
          <cell r="AM813" t="str">
            <v>LN#</v>
          </cell>
          <cell r="AO813" t="str">
            <v>UOI</v>
          </cell>
          <cell r="AP813" t="str">
            <v>EA</v>
          </cell>
          <cell r="AU813" t="str">
            <v>0</v>
          </cell>
          <cell r="AW813" t="str">
            <v>000</v>
          </cell>
          <cell r="AX813" t="str">
            <v>00</v>
          </cell>
          <cell r="AY813" t="str">
            <v>0</v>
          </cell>
          <cell r="AZ813" t="str">
            <v>FPL Fibernet</v>
          </cell>
        </row>
        <row r="814">
          <cell r="A814" t="str">
            <v>107100</v>
          </cell>
          <cell r="B814" t="str">
            <v>0368</v>
          </cell>
          <cell r="C814" t="str">
            <v>06200</v>
          </cell>
          <cell r="D814" t="str">
            <v>0FIBER</v>
          </cell>
          <cell r="E814" t="str">
            <v>368000</v>
          </cell>
          <cell r="F814" t="str">
            <v>0676</v>
          </cell>
          <cell r="G814" t="str">
            <v>12450</v>
          </cell>
          <cell r="H814" t="str">
            <v>A</v>
          </cell>
          <cell r="I814" t="str">
            <v>00000041</v>
          </cell>
          <cell r="J814">
            <v>65</v>
          </cell>
          <cell r="K814">
            <v>368</v>
          </cell>
          <cell r="L814">
            <v>6202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 t="str">
            <v>0676</v>
          </cell>
          <cell r="R814" t="str">
            <v>12450</v>
          </cell>
          <cell r="S814" t="str">
            <v>200212</v>
          </cell>
          <cell r="T814" t="str">
            <v>SA01</v>
          </cell>
          <cell r="U814">
            <v>-23940</v>
          </cell>
          <cell r="V814" t="str">
            <v>LDB</v>
          </cell>
          <cell r="W814">
            <v>0</v>
          </cell>
          <cell r="Y814">
            <v>0</v>
          </cell>
          <cell r="Z814">
            <v>-5</v>
          </cell>
          <cell r="AA814" t="str">
            <v>MS#</v>
          </cell>
          <cell r="AB814" t="str">
            <v xml:space="preserve">   998014891</v>
          </cell>
          <cell r="AC814" t="str">
            <v>BCH</v>
          </cell>
          <cell r="AD814" t="str">
            <v>013413</v>
          </cell>
          <cell r="AE814" t="str">
            <v>TML</v>
          </cell>
          <cell r="AF814" t="str">
            <v>12016</v>
          </cell>
          <cell r="AG814" t="str">
            <v>SRL</v>
          </cell>
          <cell r="AH814" t="str">
            <v>0368</v>
          </cell>
          <cell r="AI814" t="str">
            <v>DLV</v>
          </cell>
          <cell r="AJ814" t="str">
            <v>000</v>
          </cell>
          <cell r="AK814" t="str">
            <v>REL</v>
          </cell>
          <cell r="AL814" t="str">
            <v>000</v>
          </cell>
          <cell r="AM814" t="str">
            <v>LN#</v>
          </cell>
          <cell r="AO814" t="str">
            <v>UOI</v>
          </cell>
          <cell r="AP814" t="str">
            <v>EA</v>
          </cell>
          <cell r="AU814" t="str">
            <v>0</v>
          </cell>
          <cell r="AW814" t="str">
            <v>000</v>
          </cell>
          <cell r="AX814" t="str">
            <v>00</v>
          </cell>
          <cell r="AY814" t="str">
            <v>0</v>
          </cell>
          <cell r="AZ814" t="str">
            <v>FPL Fibernet</v>
          </cell>
        </row>
        <row r="815">
          <cell r="A815" t="str">
            <v>107100</v>
          </cell>
          <cell r="B815" t="str">
            <v>0312</v>
          </cell>
          <cell r="C815" t="str">
            <v>06300</v>
          </cell>
          <cell r="D815" t="str">
            <v>0FIBER</v>
          </cell>
          <cell r="E815" t="str">
            <v>312000</v>
          </cell>
          <cell r="F815" t="str">
            <v>0790</v>
          </cell>
          <cell r="G815" t="str">
            <v>65000</v>
          </cell>
          <cell r="H815" t="str">
            <v>A</v>
          </cell>
          <cell r="I815" t="str">
            <v>00000041</v>
          </cell>
          <cell r="J815">
            <v>9</v>
          </cell>
          <cell r="K815">
            <v>312</v>
          </cell>
          <cell r="L815">
            <v>6301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 t="str">
            <v>0790</v>
          </cell>
          <cell r="R815" t="str">
            <v>65000</v>
          </cell>
          <cell r="S815" t="str">
            <v>200212</v>
          </cell>
          <cell r="T815" t="str">
            <v>CA01</v>
          </cell>
          <cell r="U815">
            <v>-2975.1</v>
          </cell>
          <cell r="V815" t="str">
            <v>LDB</v>
          </cell>
          <cell r="W815">
            <v>0</v>
          </cell>
          <cell r="Y815">
            <v>0</v>
          </cell>
          <cell r="Z815">
            <v>0</v>
          </cell>
          <cell r="AA815" t="str">
            <v>BCH</v>
          </cell>
          <cell r="AB815" t="str">
            <v>0023</v>
          </cell>
          <cell r="AC815" t="str">
            <v>WKS</v>
          </cell>
          <cell r="AE815" t="str">
            <v>JV#</v>
          </cell>
          <cell r="AF815" t="str">
            <v>1232</v>
          </cell>
          <cell r="AG815" t="str">
            <v>FRN</v>
          </cell>
          <cell r="AH815" t="str">
            <v>6301</v>
          </cell>
          <cell r="AI815" t="str">
            <v>RP#</v>
          </cell>
          <cell r="AJ815" t="str">
            <v>000</v>
          </cell>
          <cell r="AK815" t="str">
            <v>CTL</v>
          </cell>
          <cell r="AM815" t="str">
            <v>RF#</v>
          </cell>
          <cell r="AU815" t="str">
            <v>TO PLACE IN SERVICE</v>
          </cell>
          <cell r="AZ815" t="str">
            <v>FPL Fibernet</v>
          </cell>
        </row>
        <row r="816">
          <cell r="A816" t="str">
            <v>107100</v>
          </cell>
          <cell r="B816" t="str">
            <v>0312</v>
          </cell>
          <cell r="C816" t="str">
            <v>06300</v>
          </cell>
          <cell r="D816" t="str">
            <v>0FIBER</v>
          </cell>
          <cell r="E816" t="str">
            <v>312000</v>
          </cell>
          <cell r="F816" t="str">
            <v>0676</v>
          </cell>
          <cell r="G816" t="str">
            <v>65000</v>
          </cell>
          <cell r="H816" t="str">
            <v>A</v>
          </cell>
          <cell r="I816" t="str">
            <v>00000041</v>
          </cell>
          <cell r="J816">
            <v>62</v>
          </cell>
          <cell r="K816">
            <v>312</v>
          </cell>
          <cell r="L816">
            <v>6302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 t="str">
            <v>0676</v>
          </cell>
          <cell r="R816" t="str">
            <v>65000</v>
          </cell>
          <cell r="S816" t="str">
            <v>200212</v>
          </cell>
          <cell r="T816" t="str">
            <v>CA01</v>
          </cell>
          <cell r="U816">
            <v>-43341.84</v>
          </cell>
          <cell r="V816" t="str">
            <v>LDB</v>
          </cell>
          <cell r="W816">
            <v>0</v>
          </cell>
          <cell r="Y816">
            <v>0</v>
          </cell>
          <cell r="Z816">
            <v>0</v>
          </cell>
          <cell r="AA816" t="str">
            <v>BCH</v>
          </cell>
          <cell r="AB816" t="str">
            <v>0017</v>
          </cell>
          <cell r="AC816" t="str">
            <v>WKS</v>
          </cell>
          <cell r="AE816" t="str">
            <v>JV#</v>
          </cell>
          <cell r="AF816" t="str">
            <v>1232</v>
          </cell>
          <cell r="AG816" t="str">
            <v>FRN</v>
          </cell>
          <cell r="AH816" t="str">
            <v>6302</v>
          </cell>
          <cell r="AI816" t="str">
            <v>RP#</v>
          </cell>
          <cell r="AJ816" t="str">
            <v>000</v>
          </cell>
          <cell r="AK816" t="str">
            <v>CTL</v>
          </cell>
          <cell r="AM816" t="str">
            <v>RF#</v>
          </cell>
          <cell r="AU816" t="str">
            <v>M&amp;S RETURNS</v>
          </cell>
          <cell r="AZ816" t="str">
            <v>FPL Fibernet</v>
          </cell>
        </row>
        <row r="817">
          <cell r="A817" t="str">
            <v>107100</v>
          </cell>
          <cell r="B817" t="str">
            <v>0312</v>
          </cell>
          <cell r="C817" t="str">
            <v>06300</v>
          </cell>
          <cell r="D817" t="str">
            <v>0FIBER</v>
          </cell>
          <cell r="E817" t="str">
            <v>312000</v>
          </cell>
          <cell r="F817" t="str">
            <v>0790</v>
          </cell>
          <cell r="G817" t="str">
            <v>65000</v>
          </cell>
          <cell r="H817" t="str">
            <v>A</v>
          </cell>
          <cell r="I817" t="str">
            <v>00000041</v>
          </cell>
          <cell r="J817">
            <v>9</v>
          </cell>
          <cell r="K817">
            <v>312</v>
          </cell>
          <cell r="L817">
            <v>6302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0790</v>
          </cell>
          <cell r="R817" t="str">
            <v>65000</v>
          </cell>
          <cell r="S817" t="str">
            <v>200212</v>
          </cell>
          <cell r="T817" t="str">
            <v>CA01</v>
          </cell>
          <cell r="U817">
            <v>-532.04</v>
          </cell>
          <cell r="V817" t="str">
            <v>LDB</v>
          </cell>
          <cell r="W817">
            <v>0</v>
          </cell>
          <cell r="Y817">
            <v>0</v>
          </cell>
          <cell r="Z817">
            <v>0</v>
          </cell>
          <cell r="AA817" t="str">
            <v>BCH</v>
          </cell>
          <cell r="AB817" t="str">
            <v>0023</v>
          </cell>
          <cell r="AC817" t="str">
            <v>WKS</v>
          </cell>
          <cell r="AE817" t="str">
            <v>JV#</v>
          </cell>
          <cell r="AF817" t="str">
            <v>1232</v>
          </cell>
          <cell r="AG817" t="str">
            <v>FRN</v>
          </cell>
          <cell r="AH817" t="str">
            <v>6302</v>
          </cell>
          <cell r="AI817" t="str">
            <v>RP#</v>
          </cell>
          <cell r="AJ817" t="str">
            <v>000</v>
          </cell>
          <cell r="AK817" t="str">
            <v>CTL</v>
          </cell>
          <cell r="AM817" t="str">
            <v>RF#</v>
          </cell>
          <cell r="AU817" t="str">
            <v>TO PLACE IN SERVICE</v>
          </cell>
          <cell r="AZ817" t="str">
            <v>FPL Fibernet</v>
          </cell>
        </row>
        <row r="818">
          <cell r="A818" t="str">
            <v>107100</v>
          </cell>
          <cell r="B818" t="str">
            <v>0312</v>
          </cell>
          <cell r="C818" t="str">
            <v>06300</v>
          </cell>
          <cell r="D818" t="str">
            <v>0ELECT</v>
          </cell>
          <cell r="E818" t="str">
            <v>312000</v>
          </cell>
          <cell r="F818" t="str">
            <v>0790</v>
          </cell>
          <cell r="G818" t="str">
            <v>65000</v>
          </cell>
          <cell r="H818" t="str">
            <v>A</v>
          </cell>
          <cell r="I818" t="str">
            <v>00000041</v>
          </cell>
          <cell r="J818">
            <v>70</v>
          </cell>
          <cell r="K818">
            <v>312</v>
          </cell>
          <cell r="L818">
            <v>6307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 t="str">
            <v>0790</v>
          </cell>
          <cell r="R818" t="str">
            <v>65000</v>
          </cell>
          <cell r="S818" t="str">
            <v>200212</v>
          </cell>
          <cell r="T818" t="str">
            <v>CA01</v>
          </cell>
          <cell r="U818">
            <v>11160.64</v>
          </cell>
          <cell r="V818" t="str">
            <v>LDB</v>
          </cell>
          <cell r="W818">
            <v>0</v>
          </cell>
          <cell r="Y818">
            <v>0</v>
          </cell>
          <cell r="Z818">
            <v>0</v>
          </cell>
          <cell r="AA818" t="str">
            <v>BCH</v>
          </cell>
          <cell r="AB818" t="str">
            <v>0023</v>
          </cell>
          <cell r="AC818" t="str">
            <v>WKS</v>
          </cell>
          <cell r="AE818" t="str">
            <v>JV#</v>
          </cell>
          <cell r="AF818" t="str">
            <v>1232</v>
          </cell>
          <cell r="AG818" t="str">
            <v>FRN</v>
          </cell>
          <cell r="AH818" t="str">
            <v>6307</v>
          </cell>
          <cell r="AI818" t="str">
            <v>RP#</v>
          </cell>
          <cell r="AJ818" t="str">
            <v>000</v>
          </cell>
          <cell r="AK818" t="str">
            <v>CTL</v>
          </cell>
          <cell r="AM818" t="str">
            <v>RF#</v>
          </cell>
          <cell r="AU818" t="str">
            <v>TO PLACE IN SERVICE</v>
          </cell>
          <cell r="AZ818" t="str">
            <v>FPL Fibernet</v>
          </cell>
        </row>
        <row r="819">
          <cell r="A819" t="str">
            <v>107100</v>
          </cell>
          <cell r="B819" t="str">
            <v>0312</v>
          </cell>
          <cell r="C819" t="str">
            <v>06300</v>
          </cell>
          <cell r="D819" t="str">
            <v>0FIBER</v>
          </cell>
          <cell r="E819" t="str">
            <v>312000</v>
          </cell>
          <cell r="F819" t="str">
            <v>0790</v>
          </cell>
          <cell r="G819" t="str">
            <v>65000</v>
          </cell>
          <cell r="H819" t="str">
            <v>A</v>
          </cell>
          <cell r="I819" t="str">
            <v>00000041</v>
          </cell>
          <cell r="J819">
            <v>63</v>
          </cell>
          <cell r="K819">
            <v>312</v>
          </cell>
          <cell r="L819">
            <v>6308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 t="str">
            <v>0790</v>
          </cell>
          <cell r="R819" t="str">
            <v>65000</v>
          </cell>
          <cell r="S819" t="str">
            <v>200212</v>
          </cell>
          <cell r="T819" t="str">
            <v>CA01</v>
          </cell>
          <cell r="U819">
            <v>10281</v>
          </cell>
          <cell r="V819" t="str">
            <v>LDB</v>
          </cell>
          <cell r="W819">
            <v>0</v>
          </cell>
          <cell r="Y819">
            <v>0</v>
          </cell>
          <cell r="Z819">
            <v>0</v>
          </cell>
          <cell r="AA819" t="str">
            <v>BCH</v>
          </cell>
          <cell r="AB819" t="str">
            <v>0024</v>
          </cell>
          <cell r="AC819" t="str">
            <v>WKS</v>
          </cell>
          <cell r="AE819" t="str">
            <v>JV#</v>
          </cell>
          <cell r="AF819" t="str">
            <v>1232</v>
          </cell>
          <cell r="AG819" t="str">
            <v>FRN</v>
          </cell>
          <cell r="AH819" t="str">
            <v>6308</v>
          </cell>
          <cell r="AI819" t="str">
            <v>RP#</v>
          </cell>
          <cell r="AJ819" t="str">
            <v>000</v>
          </cell>
          <cell r="AK819" t="str">
            <v>CTL</v>
          </cell>
          <cell r="AM819" t="str">
            <v>RF#</v>
          </cell>
          <cell r="AU819" t="str">
            <v>ACCR DEC 02 CAP-FELIX EQU</v>
          </cell>
          <cell r="AZ819" t="str">
            <v>FPL Fibernet</v>
          </cell>
        </row>
        <row r="820">
          <cell r="A820" t="str">
            <v>107100</v>
          </cell>
          <cell r="B820" t="str">
            <v>0312</v>
          </cell>
          <cell r="C820" t="str">
            <v>06300</v>
          </cell>
          <cell r="D820" t="str">
            <v>0FIBER</v>
          </cell>
          <cell r="E820" t="str">
            <v>312000</v>
          </cell>
          <cell r="F820" t="str">
            <v>0790</v>
          </cell>
          <cell r="G820" t="str">
            <v>65000</v>
          </cell>
          <cell r="H820" t="str">
            <v>A</v>
          </cell>
          <cell r="I820" t="str">
            <v>00000041</v>
          </cell>
          <cell r="J820">
            <v>63</v>
          </cell>
          <cell r="K820">
            <v>312</v>
          </cell>
          <cell r="L820">
            <v>6308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 t="str">
            <v>0790</v>
          </cell>
          <cell r="R820" t="str">
            <v>65000</v>
          </cell>
          <cell r="S820" t="str">
            <v>200212</v>
          </cell>
          <cell r="T820" t="str">
            <v>CA01</v>
          </cell>
          <cell r="U820">
            <v>-10281</v>
          </cell>
          <cell r="V820" t="str">
            <v>LDB</v>
          </cell>
          <cell r="W820">
            <v>0</v>
          </cell>
          <cell r="Y820">
            <v>0</v>
          </cell>
          <cell r="Z820">
            <v>0</v>
          </cell>
          <cell r="AA820" t="str">
            <v>BCH</v>
          </cell>
          <cell r="AB820" t="str">
            <v>0004</v>
          </cell>
          <cell r="AC820" t="str">
            <v>WKS</v>
          </cell>
          <cell r="AE820" t="str">
            <v>JV#</v>
          </cell>
          <cell r="AF820" t="str">
            <v>1232</v>
          </cell>
          <cell r="AG820" t="str">
            <v>FRN</v>
          </cell>
          <cell r="AH820" t="str">
            <v>6308</v>
          </cell>
          <cell r="AI820" t="str">
            <v>RP#</v>
          </cell>
          <cell r="AJ820" t="str">
            <v>000</v>
          </cell>
          <cell r="AK820" t="str">
            <v>CTL</v>
          </cell>
          <cell r="AM820" t="str">
            <v>RF#</v>
          </cell>
          <cell r="AU820" t="str">
            <v>AC-REV ACCRUAL OF OCT 02 CAPITA</v>
          </cell>
          <cell r="AZ820" t="str">
            <v>FPL Fibernet</v>
          </cell>
        </row>
        <row r="821">
          <cell r="A821" t="str">
            <v>107100</v>
          </cell>
          <cell r="B821" t="str">
            <v>0312</v>
          </cell>
          <cell r="C821" t="str">
            <v>06300</v>
          </cell>
          <cell r="D821" t="str">
            <v>0ELECT</v>
          </cell>
          <cell r="E821" t="str">
            <v>312000</v>
          </cell>
          <cell r="F821" t="str">
            <v>0676</v>
          </cell>
          <cell r="G821" t="str">
            <v>12450</v>
          </cell>
          <cell r="H821" t="str">
            <v>A</v>
          </cell>
          <cell r="I821" t="str">
            <v>00000041</v>
          </cell>
          <cell r="J821">
            <v>65</v>
          </cell>
          <cell r="K821">
            <v>312</v>
          </cell>
          <cell r="L821">
            <v>6311</v>
          </cell>
          <cell r="M821">
            <v>398</v>
          </cell>
          <cell r="N821">
            <v>0</v>
          </cell>
          <cell r="O821">
            <v>1</v>
          </cell>
          <cell r="P821">
            <v>398.00099999999998</v>
          </cell>
          <cell r="Q821" t="str">
            <v>0676</v>
          </cell>
          <cell r="R821" t="str">
            <v>12450</v>
          </cell>
          <cell r="S821" t="str">
            <v>200212</v>
          </cell>
          <cell r="T821" t="str">
            <v>SA01</v>
          </cell>
          <cell r="U821">
            <v>-0.04</v>
          </cell>
          <cell r="V821" t="str">
            <v>LDB</v>
          </cell>
          <cell r="W821">
            <v>0</v>
          </cell>
          <cell r="Y821">
            <v>0</v>
          </cell>
          <cell r="Z821">
            <v>-4</v>
          </cell>
          <cell r="AA821" t="str">
            <v>MS#</v>
          </cell>
          <cell r="AB821" t="str">
            <v xml:space="preserve">   998014774</v>
          </cell>
          <cell r="AC821" t="str">
            <v>BCH</v>
          </cell>
          <cell r="AD821" t="str">
            <v>016817</v>
          </cell>
          <cell r="AE821" t="str">
            <v>TML</v>
          </cell>
          <cell r="AF821" t="str">
            <v>12010</v>
          </cell>
          <cell r="AG821" t="str">
            <v>SRL</v>
          </cell>
          <cell r="AH821" t="str">
            <v>0368</v>
          </cell>
          <cell r="AI821" t="str">
            <v>DLV</v>
          </cell>
          <cell r="AJ821" t="str">
            <v>000</v>
          </cell>
          <cell r="AK821" t="str">
            <v>REL</v>
          </cell>
          <cell r="AL821" t="str">
            <v>000</v>
          </cell>
          <cell r="AM821" t="str">
            <v>LN#</v>
          </cell>
          <cell r="AO821" t="str">
            <v>UOI</v>
          </cell>
          <cell r="AP821" t="str">
            <v>EA</v>
          </cell>
          <cell r="AU821" t="str">
            <v>0</v>
          </cell>
          <cell r="AW821" t="str">
            <v>000</v>
          </cell>
          <cell r="AX821" t="str">
            <v>00</v>
          </cell>
          <cell r="AY821" t="str">
            <v>0</v>
          </cell>
          <cell r="AZ821" t="str">
            <v>FPL Fibernet</v>
          </cell>
        </row>
        <row r="822">
          <cell r="A822" t="str">
            <v>107100</v>
          </cell>
          <cell r="B822" t="str">
            <v>0312</v>
          </cell>
          <cell r="C822" t="str">
            <v>06300</v>
          </cell>
          <cell r="D822" t="str">
            <v>0FIBER</v>
          </cell>
          <cell r="E822" t="str">
            <v>312000</v>
          </cell>
          <cell r="F822" t="str">
            <v>0790</v>
          </cell>
          <cell r="G822" t="str">
            <v>65000</v>
          </cell>
          <cell r="H822" t="str">
            <v>A</v>
          </cell>
          <cell r="I822" t="str">
            <v>00000041</v>
          </cell>
          <cell r="J822">
            <v>9</v>
          </cell>
          <cell r="K822">
            <v>312</v>
          </cell>
          <cell r="L822">
            <v>6311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 t="str">
            <v>0790</v>
          </cell>
          <cell r="R822" t="str">
            <v>65000</v>
          </cell>
          <cell r="S822" t="str">
            <v>200212</v>
          </cell>
          <cell r="T822" t="str">
            <v>CA01</v>
          </cell>
          <cell r="U822">
            <v>-4979.12</v>
          </cell>
          <cell r="V822" t="str">
            <v>LDB</v>
          </cell>
          <cell r="W822">
            <v>0</v>
          </cell>
          <cell r="Y822">
            <v>0</v>
          </cell>
          <cell r="Z822">
            <v>0</v>
          </cell>
          <cell r="AA822" t="str">
            <v>BCH</v>
          </cell>
          <cell r="AB822" t="str">
            <v>0023</v>
          </cell>
          <cell r="AC822" t="str">
            <v>WKS</v>
          </cell>
          <cell r="AE822" t="str">
            <v>JV#</v>
          </cell>
          <cell r="AF822" t="str">
            <v>1232</v>
          </cell>
          <cell r="AG822" t="str">
            <v>FRN</v>
          </cell>
          <cell r="AH822" t="str">
            <v>6311</v>
          </cell>
          <cell r="AI822" t="str">
            <v>RP#</v>
          </cell>
          <cell r="AJ822" t="str">
            <v>000</v>
          </cell>
          <cell r="AK822" t="str">
            <v>CTL</v>
          </cell>
          <cell r="AM822" t="str">
            <v>RF#</v>
          </cell>
          <cell r="AU822" t="str">
            <v>TO PLACE IN SERVICE</v>
          </cell>
          <cell r="AZ822" t="str">
            <v>FPL Fibernet</v>
          </cell>
        </row>
        <row r="823">
          <cell r="A823" t="str">
            <v>107100</v>
          </cell>
          <cell r="B823" t="str">
            <v>0312</v>
          </cell>
          <cell r="C823" t="str">
            <v>06300</v>
          </cell>
          <cell r="D823" t="str">
            <v>0FIBER</v>
          </cell>
          <cell r="E823" t="str">
            <v>312000</v>
          </cell>
          <cell r="F823" t="str">
            <v>0790</v>
          </cell>
          <cell r="G823" t="str">
            <v>65000</v>
          </cell>
          <cell r="H823" t="str">
            <v>A</v>
          </cell>
          <cell r="I823" t="str">
            <v>00000041</v>
          </cell>
          <cell r="J823">
            <v>63</v>
          </cell>
          <cell r="K823">
            <v>312</v>
          </cell>
          <cell r="L823">
            <v>6311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 t="str">
            <v>0790</v>
          </cell>
          <cell r="R823" t="str">
            <v>65000</v>
          </cell>
          <cell r="S823" t="str">
            <v>200212</v>
          </cell>
          <cell r="T823" t="str">
            <v>CA01</v>
          </cell>
          <cell r="U823">
            <v>30000</v>
          </cell>
          <cell r="V823" t="str">
            <v>LDB</v>
          </cell>
          <cell r="W823">
            <v>0</v>
          </cell>
          <cell r="Y823">
            <v>0</v>
          </cell>
          <cell r="Z823">
            <v>0</v>
          </cell>
          <cell r="AA823" t="str">
            <v>BCH</v>
          </cell>
          <cell r="AB823" t="str">
            <v>0024</v>
          </cell>
          <cell r="AC823" t="str">
            <v>WKS</v>
          </cell>
          <cell r="AE823" t="str">
            <v>JV#</v>
          </cell>
          <cell r="AF823" t="str">
            <v>1232</v>
          </cell>
          <cell r="AG823" t="str">
            <v>FRN</v>
          </cell>
          <cell r="AH823" t="str">
            <v>6311</v>
          </cell>
          <cell r="AI823" t="str">
            <v>RP#</v>
          </cell>
          <cell r="AJ823" t="str">
            <v>000</v>
          </cell>
          <cell r="AK823" t="str">
            <v>CTL</v>
          </cell>
          <cell r="AM823" t="str">
            <v>RF#</v>
          </cell>
          <cell r="AU823" t="str">
            <v>ACCR DEC 02 CAP-FELIX EQU</v>
          </cell>
          <cell r="AZ823" t="str">
            <v>FPL Fibernet</v>
          </cell>
        </row>
        <row r="824">
          <cell r="A824" t="str">
            <v>107100</v>
          </cell>
          <cell r="B824" t="str">
            <v>0312</v>
          </cell>
          <cell r="C824" t="str">
            <v>06300</v>
          </cell>
          <cell r="D824" t="str">
            <v>0FIBER</v>
          </cell>
          <cell r="E824" t="str">
            <v>312000</v>
          </cell>
          <cell r="F824" t="str">
            <v>0790</v>
          </cell>
          <cell r="G824" t="str">
            <v>65000</v>
          </cell>
          <cell r="H824" t="str">
            <v>A</v>
          </cell>
          <cell r="I824" t="str">
            <v>00000041</v>
          </cell>
          <cell r="J824">
            <v>63</v>
          </cell>
          <cell r="K824">
            <v>312</v>
          </cell>
          <cell r="L824">
            <v>6311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 t="str">
            <v>0790</v>
          </cell>
          <cell r="R824" t="str">
            <v>65000</v>
          </cell>
          <cell r="S824" t="str">
            <v>200212</v>
          </cell>
          <cell r="T824" t="str">
            <v>CA01</v>
          </cell>
          <cell r="U824">
            <v>50300</v>
          </cell>
          <cell r="V824" t="str">
            <v>LDB</v>
          </cell>
          <cell r="W824">
            <v>0</v>
          </cell>
          <cell r="Y824">
            <v>0</v>
          </cell>
          <cell r="Z824">
            <v>0</v>
          </cell>
          <cell r="AA824" t="str">
            <v>BCH</v>
          </cell>
          <cell r="AB824" t="str">
            <v>0015</v>
          </cell>
          <cell r="AC824" t="str">
            <v>WKS</v>
          </cell>
          <cell r="AE824" t="str">
            <v>JV#</v>
          </cell>
          <cell r="AF824" t="str">
            <v>1232</v>
          </cell>
          <cell r="AG824" t="str">
            <v>FRN</v>
          </cell>
          <cell r="AH824" t="str">
            <v>6311</v>
          </cell>
          <cell r="AI824" t="str">
            <v>RP#</v>
          </cell>
          <cell r="AJ824" t="str">
            <v>000</v>
          </cell>
          <cell r="AK824" t="str">
            <v>CTL</v>
          </cell>
          <cell r="AM824" t="str">
            <v>RF#</v>
          </cell>
          <cell r="AU824" t="str">
            <v>ACCRUAL OF DEC 02 CAPITAL</v>
          </cell>
          <cell r="AZ824" t="str">
            <v>FPL Fibernet</v>
          </cell>
        </row>
        <row r="825">
          <cell r="A825" t="str">
            <v>107100</v>
          </cell>
          <cell r="B825" t="str">
            <v>0312</v>
          </cell>
          <cell r="C825" t="str">
            <v>06300</v>
          </cell>
          <cell r="D825" t="str">
            <v>0FIBER</v>
          </cell>
          <cell r="E825" t="str">
            <v>312000</v>
          </cell>
          <cell r="F825" t="str">
            <v>0790</v>
          </cell>
          <cell r="G825" t="str">
            <v>65000</v>
          </cell>
          <cell r="H825" t="str">
            <v>A</v>
          </cell>
          <cell r="I825" t="str">
            <v>00000041</v>
          </cell>
          <cell r="J825">
            <v>63</v>
          </cell>
          <cell r="K825">
            <v>312</v>
          </cell>
          <cell r="L825">
            <v>6311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 t="str">
            <v>0790</v>
          </cell>
          <cell r="R825" t="str">
            <v>65000</v>
          </cell>
          <cell r="S825" t="str">
            <v>200212</v>
          </cell>
          <cell r="T825" t="str">
            <v>CA01</v>
          </cell>
          <cell r="U825">
            <v>-38500</v>
          </cell>
          <cell r="V825" t="str">
            <v>LDB</v>
          </cell>
          <cell r="W825">
            <v>0</v>
          </cell>
          <cell r="Y825">
            <v>0</v>
          </cell>
          <cell r="Z825">
            <v>0</v>
          </cell>
          <cell r="AA825" t="str">
            <v>BCH</v>
          </cell>
          <cell r="AB825" t="str">
            <v>0003</v>
          </cell>
          <cell r="AC825" t="str">
            <v>WKS</v>
          </cell>
          <cell r="AE825" t="str">
            <v>JV#</v>
          </cell>
          <cell r="AF825" t="str">
            <v>1232</v>
          </cell>
          <cell r="AG825" t="str">
            <v>FRN</v>
          </cell>
          <cell r="AH825" t="str">
            <v>6311</v>
          </cell>
          <cell r="AI825" t="str">
            <v>RP#</v>
          </cell>
          <cell r="AJ825" t="str">
            <v>000</v>
          </cell>
          <cell r="AK825" t="str">
            <v>CTL</v>
          </cell>
          <cell r="AM825" t="str">
            <v>RF#</v>
          </cell>
          <cell r="AU825" t="str">
            <v>AC-REV ACCRUAL OF OCT 02 CAPITA</v>
          </cell>
          <cell r="AZ825" t="str">
            <v>FPL Fibernet</v>
          </cell>
        </row>
        <row r="826">
          <cell r="A826" t="str">
            <v>107100</v>
          </cell>
          <cell r="B826" t="str">
            <v>0312</v>
          </cell>
          <cell r="C826" t="str">
            <v>06300</v>
          </cell>
          <cell r="D826" t="str">
            <v>0ELECT</v>
          </cell>
          <cell r="E826" t="str">
            <v>312000</v>
          </cell>
          <cell r="F826" t="str">
            <v>0662</v>
          </cell>
          <cell r="G826" t="str">
            <v>65000</v>
          </cell>
          <cell r="H826" t="str">
            <v>A</v>
          </cell>
          <cell r="I826" t="str">
            <v>00000041</v>
          </cell>
          <cell r="J826">
            <v>65</v>
          </cell>
          <cell r="K826">
            <v>312</v>
          </cell>
          <cell r="L826">
            <v>6312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 t="str">
            <v>0662</v>
          </cell>
          <cell r="R826" t="str">
            <v>65000</v>
          </cell>
          <cell r="S826" t="str">
            <v>200212</v>
          </cell>
          <cell r="T826" t="str">
            <v>CA01</v>
          </cell>
          <cell r="U826">
            <v>26134.69</v>
          </cell>
          <cell r="V826" t="str">
            <v>LDB</v>
          </cell>
          <cell r="W826">
            <v>0</v>
          </cell>
          <cell r="Y826">
            <v>0</v>
          </cell>
          <cell r="Z826">
            <v>0</v>
          </cell>
          <cell r="AA826" t="str">
            <v>BCH</v>
          </cell>
          <cell r="AB826" t="str">
            <v>0055</v>
          </cell>
          <cell r="AC826" t="str">
            <v>WKS</v>
          </cell>
          <cell r="AE826" t="str">
            <v>JV#</v>
          </cell>
          <cell r="AF826" t="str">
            <v>1232</v>
          </cell>
          <cell r="AG826" t="str">
            <v>FRN</v>
          </cell>
          <cell r="AH826" t="str">
            <v>6312</v>
          </cell>
          <cell r="AI826" t="str">
            <v>RP#</v>
          </cell>
          <cell r="AJ826" t="str">
            <v>000</v>
          </cell>
          <cell r="AK826" t="str">
            <v>CTL</v>
          </cell>
          <cell r="AM826" t="str">
            <v>RF#</v>
          </cell>
          <cell r="AU826" t="str">
            <v>NORTEL NETWORKS USA INC</v>
          </cell>
          <cell r="AZ826" t="str">
            <v>FPL Fibernet</v>
          </cell>
        </row>
        <row r="827">
          <cell r="A827" t="str">
            <v>107100</v>
          </cell>
          <cell r="B827" t="str">
            <v>0312</v>
          </cell>
          <cell r="C827" t="str">
            <v>06300</v>
          </cell>
          <cell r="D827" t="str">
            <v>0FIBER</v>
          </cell>
          <cell r="E827" t="str">
            <v>312000</v>
          </cell>
          <cell r="F827" t="str">
            <v>0790</v>
          </cell>
          <cell r="G827" t="str">
            <v>65000</v>
          </cell>
          <cell r="H827" t="str">
            <v>A</v>
          </cell>
          <cell r="I827" t="str">
            <v>00000041</v>
          </cell>
          <cell r="J827">
            <v>63</v>
          </cell>
          <cell r="K827">
            <v>312</v>
          </cell>
          <cell r="L827">
            <v>6312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0790</v>
          </cell>
          <cell r="R827" t="str">
            <v>65000</v>
          </cell>
          <cell r="S827" t="str">
            <v>200212</v>
          </cell>
          <cell r="T827" t="str">
            <v>CA01</v>
          </cell>
          <cell r="U827">
            <v>24632</v>
          </cell>
          <cell r="V827" t="str">
            <v>LDB</v>
          </cell>
          <cell r="W827">
            <v>0</v>
          </cell>
          <cell r="Y827">
            <v>0</v>
          </cell>
          <cell r="Z827">
            <v>0</v>
          </cell>
          <cell r="AA827" t="str">
            <v>BCH</v>
          </cell>
          <cell r="AB827" t="str">
            <v>0011</v>
          </cell>
          <cell r="AC827" t="str">
            <v>WKS</v>
          </cell>
          <cell r="AE827" t="str">
            <v>JV#</v>
          </cell>
          <cell r="AF827" t="str">
            <v>1232</v>
          </cell>
          <cell r="AG827" t="str">
            <v>FRN</v>
          </cell>
          <cell r="AH827" t="str">
            <v>6312</v>
          </cell>
          <cell r="AI827" t="str">
            <v>RP#</v>
          </cell>
          <cell r="AJ827" t="str">
            <v>000</v>
          </cell>
          <cell r="AK827" t="str">
            <v>CTL</v>
          </cell>
          <cell r="AM827" t="str">
            <v>RF#</v>
          </cell>
          <cell r="AU827" t="str">
            <v>ACCRUAL OF OCT 02 CAPITAL</v>
          </cell>
          <cell r="AZ827" t="str">
            <v>FPL Fibernet</v>
          </cell>
        </row>
        <row r="828">
          <cell r="A828" t="str">
            <v>107100</v>
          </cell>
          <cell r="B828" t="str">
            <v>0312</v>
          </cell>
          <cell r="C828" t="str">
            <v>06300</v>
          </cell>
          <cell r="D828" t="str">
            <v>0FIBER</v>
          </cell>
          <cell r="E828" t="str">
            <v>312000</v>
          </cell>
          <cell r="F828" t="str">
            <v>0790</v>
          </cell>
          <cell r="G828" t="str">
            <v>65000</v>
          </cell>
          <cell r="H828" t="str">
            <v>A</v>
          </cell>
          <cell r="I828" t="str">
            <v>00000041</v>
          </cell>
          <cell r="J828">
            <v>63</v>
          </cell>
          <cell r="K828">
            <v>312</v>
          </cell>
          <cell r="L828">
            <v>6312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0790</v>
          </cell>
          <cell r="R828" t="str">
            <v>65000</v>
          </cell>
          <cell r="S828" t="str">
            <v>200212</v>
          </cell>
          <cell r="T828" t="str">
            <v>CA01</v>
          </cell>
          <cell r="U828">
            <v>-24632</v>
          </cell>
          <cell r="V828" t="str">
            <v>LDB</v>
          </cell>
          <cell r="W828">
            <v>0</v>
          </cell>
          <cell r="Y828">
            <v>0</v>
          </cell>
          <cell r="Z828">
            <v>0</v>
          </cell>
          <cell r="AA828" t="str">
            <v>BCH</v>
          </cell>
          <cell r="AB828" t="str">
            <v>0049</v>
          </cell>
          <cell r="AC828" t="str">
            <v>WKS</v>
          </cell>
          <cell r="AE828" t="str">
            <v>JV#</v>
          </cell>
          <cell r="AF828" t="str">
            <v>1232</v>
          </cell>
          <cell r="AG828" t="str">
            <v>FRN</v>
          </cell>
          <cell r="AH828" t="str">
            <v>6312</v>
          </cell>
          <cell r="AI828" t="str">
            <v>RP#</v>
          </cell>
          <cell r="AJ828" t="str">
            <v>000</v>
          </cell>
          <cell r="AK828" t="str">
            <v>CTL</v>
          </cell>
          <cell r="AM828" t="str">
            <v>RF#</v>
          </cell>
          <cell r="AU828" t="str">
            <v>ACCR REVERSAL OF DEC 02</v>
          </cell>
          <cell r="AZ828" t="str">
            <v>FPL Fibernet</v>
          </cell>
        </row>
        <row r="829">
          <cell r="A829" t="str">
            <v>107100</v>
          </cell>
          <cell r="B829" t="str">
            <v>0312</v>
          </cell>
          <cell r="C829" t="str">
            <v>06300</v>
          </cell>
          <cell r="D829" t="str">
            <v>0ELECT</v>
          </cell>
          <cell r="E829" t="str">
            <v>312000</v>
          </cell>
          <cell r="F829" t="str">
            <v>0790</v>
          </cell>
          <cell r="G829" t="str">
            <v>65000</v>
          </cell>
          <cell r="H829" t="str">
            <v>A</v>
          </cell>
          <cell r="I829" t="str">
            <v>00000041</v>
          </cell>
          <cell r="J829">
            <v>70</v>
          </cell>
          <cell r="K829">
            <v>312</v>
          </cell>
          <cell r="L829">
            <v>6314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 t="str">
            <v>0790</v>
          </cell>
          <cell r="R829" t="str">
            <v>65000</v>
          </cell>
          <cell r="S829" t="str">
            <v>200212</v>
          </cell>
          <cell r="T829" t="str">
            <v>CA01</v>
          </cell>
          <cell r="U829">
            <v>10628.6</v>
          </cell>
          <cell r="V829" t="str">
            <v>LDB</v>
          </cell>
          <cell r="W829">
            <v>0</v>
          </cell>
          <cell r="Y829">
            <v>0</v>
          </cell>
          <cell r="Z829">
            <v>0</v>
          </cell>
          <cell r="AA829" t="str">
            <v>BCH</v>
          </cell>
          <cell r="AB829" t="str">
            <v>0023</v>
          </cell>
          <cell r="AC829" t="str">
            <v>WKS</v>
          </cell>
          <cell r="AE829" t="str">
            <v>JV#</v>
          </cell>
          <cell r="AF829" t="str">
            <v>1232</v>
          </cell>
          <cell r="AG829" t="str">
            <v>FRN</v>
          </cell>
          <cell r="AH829" t="str">
            <v>6314</v>
          </cell>
          <cell r="AI829" t="str">
            <v>RP#</v>
          </cell>
          <cell r="AJ829" t="str">
            <v>000</v>
          </cell>
          <cell r="AK829" t="str">
            <v>CTL</v>
          </cell>
          <cell r="AM829" t="str">
            <v>RF#</v>
          </cell>
          <cell r="AU829" t="str">
            <v>TO PLACE IN SERVICE</v>
          </cell>
          <cell r="AZ829" t="str">
            <v>FPL Fibernet</v>
          </cell>
        </row>
        <row r="830">
          <cell r="A830" t="str">
            <v>107100</v>
          </cell>
          <cell r="B830" t="str">
            <v>0313</v>
          </cell>
          <cell r="C830" t="str">
            <v>06300</v>
          </cell>
          <cell r="D830" t="str">
            <v>0ELECT</v>
          </cell>
          <cell r="E830" t="str">
            <v>313000</v>
          </cell>
          <cell r="F830" t="str">
            <v>0790</v>
          </cell>
          <cell r="G830" t="str">
            <v>65000</v>
          </cell>
          <cell r="H830" t="str">
            <v>A</v>
          </cell>
          <cell r="I830" t="str">
            <v>00000041</v>
          </cell>
          <cell r="J830">
            <v>70</v>
          </cell>
          <cell r="K830">
            <v>313</v>
          </cell>
          <cell r="L830">
            <v>6317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 t="str">
            <v>0790</v>
          </cell>
          <cell r="R830" t="str">
            <v>65000</v>
          </cell>
          <cell r="S830" t="str">
            <v>200212</v>
          </cell>
          <cell r="T830" t="str">
            <v>CA01</v>
          </cell>
          <cell r="U830">
            <v>-57324.65</v>
          </cell>
          <cell r="V830" t="str">
            <v>LDB</v>
          </cell>
          <cell r="W830">
            <v>0</v>
          </cell>
          <cell r="Y830">
            <v>0</v>
          </cell>
          <cell r="Z830">
            <v>0</v>
          </cell>
          <cell r="AA830" t="str">
            <v>BCH</v>
          </cell>
          <cell r="AB830" t="str">
            <v>0023</v>
          </cell>
          <cell r="AC830" t="str">
            <v>WKS</v>
          </cell>
          <cell r="AE830" t="str">
            <v>JV#</v>
          </cell>
          <cell r="AF830" t="str">
            <v>1232</v>
          </cell>
          <cell r="AG830" t="str">
            <v>FRN</v>
          </cell>
          <cell r="AH830" t="str">
            <v>6317</v>
          </cell>
          <cell r="AI830" t="str">
            <v>RP#</v>
          </cell>
          <cell r="AJ830" t="str">
            <v>000</v>
          </cell>
          <cell r="AK830" t="str">
            <v>CTL</v>
          </cell>
          <cell r="AM830" t="str">
            <v>RF#</v>
          </cell>
          <cell r="AU830" t="str">
            <v>TO PLACE IN SERVICE</v>
          </cell>
          <cell r="AZ830" t="str">
            <v>FPL Fibernet</v>
          </cell>
        </row>
        <row r="831">
          <cell r="A831" t="str">
            <v>107100</v>
          </cell>
          <cell r="B831" t="str">
            <v>0306</v>
          </cell>
          <cell r="C831" t="str">
            <v>06300</v>
          </cell>
          <cell r="D831" t="str">
            <v>0FIBER</v>
          </cell>
          <cell r="E831" t="str">
            <v>306000</v>
          </cell>
          <cell r="F831" t="str">
            <v>0790</v>
          </cell>
          <cell r="G831" t="str">
            <v>65000</v>
          </cell>
          <cell r="H831" t="str">
            <v>A</v>
          </cell>
          <cell r="I831" t="str">
            <v>00000041</v>
          </cell>
          <cell r="J831">
            <v>63</v>
          </cell>
          <cell r="K831">
            <v>306</v>
          </cell>
          <cell r="L831">
            <v>6321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0790</v>
          </cell>
          <cell r="R831" t="str">
            <v>65000</v>
          </cell>
          <cell r="S831" t="str">
            <v>200212</v>
          </cell>
          <cell r="T831" t="str">
            <v>CA01</v>
          </cell>
          <cell r="U831">
            <v>19833</v>
          </cell>
          <cell r="V831" t="str">
            <v>LDB</v>
          </cell>
          <cell r="W831">
            <v>0</v>
          </cell>
          <cell r="Y831">
            <v>0</v>
          </cell>
          <cell r="Z831">
            <v>0</v>
          </cell>
          <cell r="AA831" t="str">
            <v>BCH</v>
          </cell>
          <cell r="AB831" t="str">
            <v>0024</v>
          </cell>
          <cell r="AC831" t="str">
            <v>WKS</v>
          </cell>
          <cell r="AE831" t="str">
            <v>JV#</v>
          </cell>
          <cell r="AF831" t="str">
            <v>1232</v>
          </cell>
          <cell r="AG831" t="str">
            <v>FRN</v>
          </cell>
          <cell r="AH831" t="str">
            <v>6321</v>
          </cell>
          <cell r="AI831" t="str">
            <v>RP#</v>
          </cell>
          <cell r="AJ831" t="str">
            <v>000</v>
          </cell>
          <cell r="AK831" t="str">
            <v>CTL</v>
          </cell>
          <cell r="AM831" t="str">
            <v>RF#</v>
          </cell>
          <cell r="AU831" t="str">
            <v>ACCR DEC 02 CAP-FELIX EQU</v>
          </cell>
          <cell r="AZ831" t="str">
            <v>FPL Fibernet</v>
          </cell>
        </row>
        <row r="832">
          <cell r="A832" t="str">
            <v>107100</v>
          </cell>
          <cell r="B832" t="str">
            <v>0306</v>
          </cell>
          <cell r="C832" t="str">
            <v>06300</v>
          </cell>
          <cell r="D832" t="str">
            <v>0FIBER</v>
          </cell>
          <cell r="E832" t="str">
            <v>306000</v>
          </cell>
          <cell r="F832" t="str">
            <v>0790</v>
          </cell>
          <cell r="G832" t="str">
            <v>65000</v>
          </cell>
          <cell r="H832" t="str">
            <v>A</v>
          </cell>
          <cell r="I832" t="str">
            <v>00000041</v>
          </cell>
          <cell r="J832">
            <v>63</v>
          </cell>
          <cell r="K832">
            <v>306</v>
          </cell>
          <cell r="L832">
            <v>6321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 t="str">
            <v>0790</v>
          </cell>
          <cell r="R832" t="str">
            <v>65000</v>
          </cell>
          <cell r="S832" t="str">
            <v>200212</v>
          </cell>
          <cell r="T832" t="str">
            <v>CA01</v>
          </cell>
          <cell r="U832">
            <v>-24467</v>
          </cell>
          <cell r="V832" t="str">
            <v>LDB</v>
          </cell>
          <cell r="W832">
            <v>0</v>
          </cell>
          <cell r="Y832">
            <v>0</v>
          </cell>
          <cell r="Z832">
            <v>0</v>
          </cell>
          <cell r="AA832" t="str">
            <v>BCH</v>
          </cell>
          <cell r="AB832" t="str">
            <v>0004</v>
          </cell>
          <cell r="AC832" t="str">
            <v>WKS</v>
          </cell>
          <cell r="AE832" t="str">
            <v>JV#</v>
          </cell>
          <cell r="AF832" t="str">
            <v>1232</v>
          </cell>
          <cell r="AG832" t="str">
            <v>FRN</v>
          </cell>
          <cell r="AH832" t="str">
            <v>6321</v>
          </cell>
          <cell r="AI832" t="str">
            <v>RP#</v>
          </cell>
          <cell r="AJ832" t="str">
            <v>000</v>
          </cell>
          <cell r="AK832" t="str">
            <v>CTL</v>
          </cell>
          <cell r="AM832" t="str">
            <v>RF#</v>
          </cell>
          <cell r="AU832" t="str">
            <v>AC-REV ACCRUAL OF OCT 02 CAPITA</v>
          </cell>
          <cell r="AZ832" t="str">
            <v>FPL Fibernet</v>
          </cell>
        </row>
        <row r="833">
          <cell r="A833" t="str">
            <v>107100</v>
          </cell>
          <cell r="B833" t="str">
            <v>0314</v>
          </cell>
          <cell r="C833" t="str">
            <v>06300</v>
          </cell>
          <cell r="D833" t="str">
            <v>0FIBER</v>
          </cell>
          <cell r="E833" t="str">
            <v>314000</v>
          </cell>
          <cell r="F833" t="str">
            <v>0790</v>
          </cell>
          <cell r="G833" t="str">
            <v>65000</v>
          </cell>
          <cell r="H833" t="str">
            <v>A</v>
          </cell>
          <cell r="I833" t="str">
            <v>00000041</v>
          </cell>
          <cell r="J833">
            <v>9</v>
          </cell>
          <cell r="K833">
            <v>314</v>
          </cell>
          <cell r="L833">
            <v>6321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 t="str">
            <v>0790</v>
          </cell>
          <cell r="R833" t="str">
            <v>65000</v>
          </cell>
          <cell r="S833" t="str">
            <v>200212</v>
          </cell>
          <cell r="T833" t="str">
            <v>CA01</v>
          </cell>
          <cell r="U833">
            <v>-1296.0899999999999</v>
          </cell>
          <cell r="V833" t="str">
            <v>LDB</v>
          </cell>
          <cell r="W833">
            <v>0</v>
          </cell>
          <cell r="Y833">
            <v>0</v>
          </cell>
          <cell r="Z833">
            <v>0</v>
          </cell>
          <cell r="AA833" t="str">
            <v>BCH</v>
          </cell>
          <cell r="AB833" t="str">
            <v>0023</v>
          </cell>
          <cell r="AC833" t="str">
            <v>WKS</v>
          </cell>
          <cell r="AE833" t="str">
            <v>JV#</v>
          </cell>
          <cell r="AF833" t="str">
            <v>1232</v>
          </cell>
          <cell r="AG833" t="str">
            <v>FRN</v>
          </cell>
          <cell r="AH833" t="str">
            <v>6321</v>
          </cell>
          <cell r="AI833" t="str">
            <v>RP#</v>
          </cell>
          <cell r="AJ833" t="str">
            <v>000</v>
          </cell>
          <cell r="AK833" t="str">
            <v>CTL</v>
          </cell>
          <cell r="AM833" t="str">
            <v>RF#</v>
          </cell>
          <cell r="AU833" t="str">
            <v>TO PLACE IN SERVICE</v>
          </cell>
          <cell r="AZ833" t="str">
            <v>FPL Fibernet</v>
          </cell>
        </row>
        <row r="834">
          <cell r="A834" t="str">
            <v>107100</v>
          </cell>
          <cell r="B834" t="str">
            <v>0312</v>
          </cell>
          <cell r="C834" t="str">
            <v>06300</v>
          </cell>
          <cell r="D834" t="str">
            <v>0FIBER</v>
          </cell>
          <cell r="E834" t="str">
            <v>312000</v>
          </cell>
          <cell r="F834" t="str">
            <v>0662</v>
          </cell>
          <cell r="G834" t="str">
            <v>51450</v>
          </cell>
          <cell r="H834" t="str">
            <v>A</v>
          </cell>
          <cell r="I834" t="str">
            <v>00000041</v>
          </cell>
          <cell r="J834">
            <v>63</v>
          </cell>
          <cell r="K834">
            <v>312</v>
          </cell>
          <cell r="L834">
            <v>6324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 t="str">
            <v>0662</v>
          </cell>
          <cell r="R834" t="str">
            <v>51450</v>
          </cell>
          <cell r="S834" t="str">
            <v>200212</v>
          </cell>
          <cell r="T834" t="str">
            <v>SA01</v>
          </cell>
          <cell r="U834">
            <v>1988.75</v>
          </cell>
          <cell r="W834">
            <v>0</v>
          </cell>
          <cell r="Y834">
            <v>0</v>
          </cell>
          <cell r="Z834">
            <v>1</v>
          </cell>
          <cell r="AA834" t="str">
            <v>BCH</v>
          </cell>
          <cell r="AB834" t="str">
            <v>450002350</v>
          </cell>
          <cell r="AC834" t="str">
            <v>PO#</v>
          </cell>
          <cell r="AD834" t="str">
            <v>4500030221</v>
          </cell>
          <cell r="AE834" t="str">
            <v>S/R</v>
          </cell>
          <cell r="AF834" t="str">
            <v>NET</v>
          </cell>
          <cell r="AI834" t="str">
            <v>PYN</v>
          </cell>
          <cell r="AJ834" t="str">
            <v>W D COMMUNICATIONS INC</v>
          </cell>
          <cell r="AK834" t="str">
            <v>VND</v>
          </cell>
          <cell r="AL834" t="str">
            <v>591953252</v>
          </cell>
          <cell r="AM834" t="str">
            <v>FAC</v>
          </cell>
          <cell r="AN834" t="str">
            <v>000</v>
          </cell>
          <cell r="AQ834" t="str">
            <v>NVD</v>
          </cell>
          <cell r="AR834" t="str">
            <v>2002-12-</v>
          </cell>
          <cell r="AU834" t="str">
            <v>INVOICE# 26312      W D COMMUNICATIONS I5000003559</v>
          </cell>
          <cell r="AV834" t="str">
            <v>WF-BATCH</v>
          </cell>
          <cell r="AW834" t="str">
            <v>000</v>
          </cell>
          <cell r="AX834" t="str">
            <v>00</v>
          </cell>
          <cell r="AY834" t="str">
            <v>0</v>
          </cell>
          <cell r="AZ834" t="str">
            <v>FPL Fibernet</v>
          </cell>
        </row>
        <row r="835">
          <cell r="A835" t="str">
            <v>107100</v>
          </cell>
          <cell r="B835" t="str">
            <v>0312</v>
          </cell>
          <cell r="C835" t="str">
            <v>06300</v>
          </cell>
          <cell r="D835" t="str">
            <v>0FIBER</v>
          </cell>
          <cell r="E835" t="str">
            <v>312000</v>
          </cell>
          <cell r="F835" t="str">
            <v>0662</v>
          </cell>
          <cell r="G835" t="str">
            <v>51450</v>
          </cell>
          <cell r="H835" t="str">
            <v>A</v>
          </cell>
          <cell r="I835" t="str">
            <v>00000041</v>
          </cell>
          <cell r="J835">
            <v>63</v>
          </cell>
          <cell r="K835">
            <v>312</v>
          </cell>
          <cell r="L835">
            <v>6324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 t="str">
            <v>0662</v>
          </cell>
          <cell r="R835" t="str">
            <v>51450</v>
          </cell>
          <cell r="S835" t="str">
            <v>200212</v>
          </cell>
          <cell r="T835" t="str">
            <v>SA01</v>
          </cell>
          <cell r="U835">
            <v>1988.75</v>
          </cell>
          <cell r="W835">
            <v>0</v>
          </cell>
          <cell r="Y835">
            <v>0</v>
          </cell>
          <cell r="Z835">
            <v>1</v>
          </cell>
          <cell r="AA835" t="str">
            <v>BCH</v>
          </cell>
          <cell r="AB835" t="str">
            <v>450002350</v>
          </cell>
          <cell r="AC835" t="str">
            <v>PO#</v>
          </cell>
          <cell r="AD835" t="str">
            <v>4500030221</v>
          </cell>
          <cell r="AE835" t="str">
            <v>S/R</v>
          </cell>
          <cell r="AF835" t="str">
            <v>NET</v>
          </cell>
          <cell r="AI835" t="str">
            <v>PYN</v>
          </cell>
          <cell r="AJ835" t="str">
            <v>W D COMMUNICATIONS INC</v>
          </cell>
          <cell r="AK835" t="str">
            <v>VND</v>
          </cell>
          <cell r="AL835" t="str">
            <v>591953252</v>
          </cell>
          <cell r="AM835" t="str">
            <v>FAC</v>
          </cell>
          <cell r="AN835" t="str">
            <v>000</v>
          </cell>
          <cell r="AQ835" t="str">
            <v>NVD</v>
          </cell>
          <cell r="AR835" t="str">
            <v>2002-12-</v>
          </cell>
          <cell r="AU835" t="str">
            <v>INVOICE# 26349      W D COMMUNICATIONS I5000003549</v>
          </cell>
          <cell r="AV835" t="str">
            <v>WF-BATCH</v>
          </cell>
          <cell r="AW835" t="str">
            <v>000</v>
          </cell>
          <cell r="AX835" t="str">
            <v>00</v>
          </cell>
          <cell r="AY835" t="str">
            <v>0</v>
          </cell>
          <cell r="AZ835" t="str">
            <v>FPL Fibernet</v>
          </cell>
        </row>
        <row r="836">
          <cell r="A836" t="str">
            <v>107100</v>
          </cell>
          <cell r="B836" t="str">
            <v>0312</v>
          </cell>
          <cell r="C836" t="str">
            <v>06300</v>
          </cell>
          <cell r="D836" t="str">
            <v>0FIBER</v>
          </cell>
          <cell r="E836" t="str">
            <v>312000</v>
          </cell>
          <cell r="F836" t="str">
            <v>0662</v>
          </cell>
          <cell r="G836" t="str">
            <v>51450</v>
          </cell>
          <cell r="H836" t="str">
            <v>A</v>
          </cell>
          <cell r="I836" t="str">
            <v>00000041</v>
          </cell>
          <cell r="J836">
            <v>63</v>
          </cell>
          <cell r="K836">
            <v>312</v>
          </cell>
          <cell r="L836">
            <v>6324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 t="str">
            <v>0662</v>
          </cell>
          <cell r="R836" t="str">
            <v>51450</v>
          </cell>
          <cell r="S836" t="str">
            <v>200212</v>
          </cell>
          <cell r="T836" t="str">
            <v>SA01</v>
          </cell>
          <cell r="U836">
            <v>2386.5</v>
          </cell>
          <cell r="W836">
            <v>0</v>
          </cell>
          <cell r="Y836">
            <v>0</v>
          </cell>
          <cell r="Z836">
            <v>1</v>
          </cell>
          <cell r="AA836" t="str">
            <v>BCH</v>
          </cell>
          <cell r="AB836" t="str">
            <v>450002350</v>
          </cell>
          <cell r="AC836" t="str">
            <v>PO#</v>
          </cell>
          <cell r="AD836" t="str">
            <v>4500030221</v>
          </cell>
          <cell r="AE836" t="str">
            <v>S/R</v>
          </cell>
          <cell r="AF836" t="str">
            <v>NET</v>
          </cell>
          <cell r="AI836" t="str">
            <v>PYN</v>
          </cell>
          <cell r="AJ836" t="str">
            <v>W D COMMUNICATIONS INC</v>
          </cell>
          <cell r="AK836" t="str">
            <v>VND</v>
          </cell>
          <cell r="AL836" t="str">
            <v>591953252</v>
          </cell>
          <cell r="AM836" t="str">
            <v>FAC</v>
          </cell>
          <cell r="AN836" t="str">
            <v>000</v>
          </cell>
          <cell r="AQ836" t="str">
            <v>NVD</v>
          </cell>
          <cell r="AR836" t="str">
            <v>2002-12-</v>
          </cell>
          <cell r="AU836" t="str">
            <v>INVOICE# 26431      W D COMMUNICATIONS I5000003565</v>
          </cell>
          <cell r="AV836" t="str">
            <v>WF-BATCH</v>
          </cell>
          <cell r="AW836" t="str">
            <v>000</v>
          </cell>
          <cell r="AX836" t="str">
            <v>00</v>
          </cell>
          <cell r="AY836" t="str">
            <v>0</v>
          </cell>
          <cell r="AZ836" t="str">
            <v>FPL Fibernet</v>
          </cell>
        </row>
        <row r="837">
          <cell r="A837" t="str">
            <v>107100</v>
          </cell>
          <cell r="B837" t="str">
            <v>0312</v>
          </cell>
          <cell r="C837" t="str">
            <v>06300</v>
          </cell>
          <cell r="D837" t="str">
            <v>0FIBER</v>
          </cell>
          <cell r="E837" t="str">
            <v>312000</v>
          </cell>
          <cell r="F837" t="str">
            <v>0790</v>
          </cell>
          <cell r="G837" t="str">
            <v>65000</v>
          </cell>
          <cell r="H837" t="str">
            <v>A</v>
          </cell>
          <cell r="I837" t="str">
            <v>00000041</v>
          </cell>
          <cell r="J837">
            <v>9</v>
          </cell>
          <cell r="K837">
            <v>312</v>
          </cell>
          <cell r="L837">
            <v>6324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 t="str">
            <v>0790</v>
          </cell>
          <cell r="R837" t="str">
            <v>65000</v>
          </cell>
          <cell r="S837" t="str">
            <v>200212</v>
          </cell>
          <cell r="T837" t="str">
            <v>CA01</v>
          </cell>
          <cell r="U837">
            <v>-24725.9</v>
          </cell>
          <cell r="V837" t="str">
            <v>LDB</v>
          </cell>
          <cell r="W837">
            <v>0</v>
          </cell>
          <cell r="Y837">
            <v>0</v>
          </cell>
          <cell r="Z837">
            <v>0</v>
          </cell>
          <cell r="AA837" t="str">
            <v>BCH</v>
          </cell>
          <cell r="AB837" t="str">
            <v>0023</v>
          </cell>
          <cell r="AC837" t="str">
            <v>WKS</v>
          </cell>
          <cell r="AE837" t="str">
            <v>JV#</v>
          </cell>
          <cell r="AF837" t="str">
            <v>1232</v>
          </cell>
          <cell r="AG837" t="str">
            <v>FRN</v>
          </cell>
          <cell r="AH837" t="str">
            <v>6324</v>
          </cell>
          <cell r="AI837" t="str">
            <v>RP#</v>
          </cell>
          <cell r="AJ837" t="str">
            <v>000</v>
          </cell>
          <cell r="AK837" t="str">
            <v>CTL</v>
          </cell>
          <cell r="AM837" t="str">
            <v>RF#</v>
          </cell>
          <cell r="AU837" t="str">
            <v>TO PLACE IN SERVICE</v>
          </cell>
          <cell r="AZ837" t="str">
            <v>FPL Fibernet</v>
          </cell>
        </row>
        <row r="838">
          <cell r="A838" t="str">
            <v>107100</v>
          </cell>
          <cell r="B838" t="str">
            <v>0312</v>
          </cell>
          <cell r="C838" t="str">
            <v>06300</v>
          </cell>
          <cell r="D838" t="str">
            <v>0FIBER</v>
          </cell>
          <cell r="E838" t="str">
            <v>312000</v>
          </cell>
          <cell r="F838" t="str">
            <v>0790</v>
          </cell>
          <cell r="G838" t="str">
            <v>65000</v>
          </cell>
          <cell r="H838" t="str">
            <v>A</v>
          </cell>
          <cell r="I838" t="str">
            <v>00000041</v>
          </cell>
          <cell r="J838">
            <v>63</v>
          </cell>
          <cell r="K838">
            <v>312</v>
          </cell>
          <cell r="L838">
            <v>6324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0790</v>
          </cell>
          <cell r="R838" t="str">
            <v>65000</v>
          </cell>
          <cell r="S838" t="str">
            <v>200212</v>
          </cell>
          <cell r="T838" t="str">
            <v>CA01</v>
          </cell>
          <cell r="U838">
            <v>33000</v>
          </cell>
          <cell r="V838" t="str">
            <v>LDB</v>
          </cell>
          <cell r="W838">
            <v>0</v>
          </cell>
          <cell r="Y838">
            <v>0</v>
          </cell>
          <cell r="Z838">
            <v>0</v>
          </cell>
          <cell r="AA838" t="str">
            <v>BCH</v>
          </cell>
          <cell r="AB838" t="str">
            <v>0015</v>
          </cell>
          <cell r="AC838" t="str">
            <v>WKS</v>
          </cell>
          <cell r="AE838" t="str">
            <v>JV#</v>
          </cell>
          <cell r="AF838" t="str">
            <v>1232</v>
          </cell>
          <cell r="AG838" t="str">
            <v>FRN</v>
          </cell>
          <cell r="AH838" t="str">
            <v>6324</v>
          </cell>
          <cell r="AI838" t="str">
            <v>RP#</v>
          </cell>
          <cell r="AJ838" t="str">
            <v>000</v>
          </cell>
          <cell r="AK838" t="str">
            <v>CTL</v>
          </cell>
          <cell r="AM838" t="str">
            <v>RF#</v>
          </cell>
          <cell r="AU838" t="str">
            <v>ACCRUAL OF DEC 02 CAPITAL</v>
          </cell>
          <cell r="AZ838" t="str">
            <v>FPL Fibernet</v>
          </cell>
        </row>
        <row r="839">
          <cell r="A839" t="str">
            <v>107100</v>
          </cell>
          <cell r="B839" t="str">
            <v>0312</v>
          </cell>
          <cell r="C839" t="str">
            <v>06300</v>
          </cell>
          <cell r="D839" t="str">
            <v>0FIBER</v>
          </cell>
          <cell r="E839" t="str">
            <v>312000</v>
          </cell>
          <cell r="F839" t="str">
            <v>0790</v>
          </cell>
          <cell r="G839" t="str">
            <v>65000</v>
          </cell>
          <cell r="H839" t="str">
            <v>A</v>
          </cell>
          <cell r="I839" t="str">
            <v>00000041</v>
          </cell>
          <cell r="J839">
            <v>63</v>
          </cell>
          <cell r="K839">
            <v>312</v>
          </cell>
          <cell r="L839">
            <v>6324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 t="str">
            <v>0790</v>
          </cell>
          <cell r="R839" t="str">
            <v>65000</v>
          </cell>
          <cell r="S839" t="str">
            <v>200212</v>
          </cell>
          <cell r="T839" t="str">
            <v>CA01</v>
          </cell>
          <cell r="U839">
            <v>-33210</v>
          </cell>
          <cell r="V839" t="str">
            <v>LDB</v>
          </cell>
          <cell r="W839">
            <v>0</v>
          </cell>
          <cell r="Y839">
            <v>0</v>
          </cell>
          <cell r="Z839">
            <v>0</v>
          </cell>
          <cell r="AA839" t="str">
            <v>BCH</v>
          </cell>
          <cell r="AB839" t="str">
            <v>0004</v>
          </cell>
          <cell r="AC839" t="str">
            <v>WKS</v>
          </cell>
          <cell r="AE839" t="str">
            <v>JV#</v>
          </cell>
          <cell r="AF839" t="str">
            <v>1232</v>
          </cell>
          <cell r="AG839" t="str">
            <v>FRN</v>
          </cell>
          <cell r="AH839" t="str">
            <v>6324</v>
          </cell>
          <cell r="AI839" t="str">
            <v>RP#</v>
          </cell>
          <cell r="AJ839" t="str">
            <v>000</v>
          </cell>
          <cell r="AK839" t="str">
            <v>CTL</v>
          </cell>
          <cell r="AM839" t="str">
            <v>RF#</v>
          </cell>
          <cell r="AU839" t="str">
            <v>AC-REV ACCRUAL OF OCT 02 CAPITA</v>
          </cell>
          <cell r="AZ839" t="str">
            <v>FPL Fibernet</v>
          </cell>
        </row>
        <row r="840">
          <cell r="A840" t="str">
            <v>107100</v>
          </cell>
          <cell r="B840" t="str">
            <v>0312</v>
          </cell>
          <cell r="C840" t="str">
            <v>06300</v>
          </cell>
          <cell r="D840" t="str">
            <v>0OTHER</v>
          </cell>
          <cell r="E840" t="str">
            <v>312000</v>
          </cell>
          <cell r="F840" t="str">
            <v>0803</v>
          </cell>
          <cell r="G840" t="str">
            <v>36000</v>
          </cell>
          <cell r="H840" t="str">
            <v>A</v>
          </cell>
          <cell r="I840" t="str">
            <v>00000041</v>
          </cell>
          <cell r="J840">
            <v>68</v>
          </cell>
          <cell r="K840">
            <v>312</v>
          </cell>
          <cell r="L840">
            <v>6324</v>
          </cell>
          <cell r="M840">
            <v>107</v>
          </cell>
          <cell r="N840">
            <v>10</v>
          </cell>
          <cell r="O840">
            <v>0</v>
          </cell>
          <cell r="P840">
            <v>107.1</v>
          </cell>
          <cell r="Q840" t="str">
            <v>0803</v>
          </cell>
          <cell r="R840" t="str">
            <v>36000</v>
          </cell>
          <cell r="S840" t="str">
            <v>200212</v>
          </cell>
          <cell r="T840" t="str">
            <v>PY42</v>
          </cell>
          <cell r="U840">
            <v>807.8</v>
          </cell>
          <cell r="V840" t="str">
            <v>LDB</v>
          </cell>
          <cell r="W840">
            <v>0</v>
          </cell>
          <cell r="X840" t="str">
            <v>SHR</v>
          </cell>
          <cell r="Y840">
            <v>16</v>
          </cell>
          <cell r="Z840">
            <v>16</v>
          </cell>
          <cell r="AA840" t="str">
            <v>PYP</v>
          </cell>
          <cell r="AB840" t="str">
            <v xml:space="preserve"> 0000001</v>
          </cell>
          <cell r="AC840" t="str">
            <v>PYL</v>
          </cell>
          <cell r="AD840" t="str">
            <v>004399</v>
          </cell>
          <cell r="AE840" t="str">
            <v>EMP</v>
          </cell>
          <cell r="AF840" t="str">
            <v>40663</v>
          </cell>
          <cell r="AG840" t="str">
            <v>JUL</v>
          </cell>
          <cell r="AH840" t="str">
            <v xml:space="preserve"> 000.00</v>
          </cell>
          <cell r="AI840" t="str">
            <v>BCH</v>
          </cell>
          <cell r="AJ840" t="str">
            <v>500</v>
          </cell>
          <cell r="AK840" t="str">
            <v>CLS</v>
          </cell>
          <cell r="AL840" t="str">
            <v>1RB8</v>
          </cell>
          <cell r="AM840" t="str">
            <v>DTA</v>
          </cell>
          <cell r="AN840" t="str">
            <v xml:space="preserve"> 00000000000.00</v>
          </cell>
          <cell r="AO840" t="str">
            <v>DTH</v>
          </cell>
          <cell r="AP840" t="str">
            <v xml:space="preserve"> 00000000000.00</v>
          </cell>
          <cell r="AV840" t="str">
            <v>000000000</v>
          </cell>
          <cell r="AW840" t="str">
            <v>000</v>
          </cell>
          <cell r="AX840" t="str">
            <v>00</v>
          </cell>
          <cell r="AY840" t="str">
            <v>0</v>
          </cell>
          <cell r="AZ840" t="str">
            <v>FPL Fibernet</v>
          </cell>
        </row>
        <row r="841">
          <cell r="A841" t="str">
            <v>107100</v>
          </cell>
          <cell r="B841" t="str">
            <v>0382</v>
          </cell>
          <cell r="C841" t="str">
            <v>06300</v>
          </cell>
          <cell r="D841" t="str">
            <v>0OTHER</v>
          </cell>
          <cell r="E841" t="str">
            <v>382000</v>
          </cell>
          <cell r="F841" t="str">
            <v>0803</v>
          </cell>
          <cell r="G841" t="str">
            <v>36000</v>
          </cell>
          <cell r="H841" t="str">
            <v>A</v>
          </cell>
          <cell r="I841" t="str">
            <v>00000041</v>
          </cell>
          <cell r="J841">
            <v>68</v>
          </cell>
          <cell r="K841">
            <v>382</v>
          </cell>
          <cell r="L841">
            <v>6324</v>
          </cell>
          <cell r="M841">
            <v>107</v>
          </cell>
          <cell r="N841">
            <v>10</v>
          </cell>
          <cell r="O841">
            <v>0</v>
          </cell>
          <cell r="P841">
            <v>107.1</v>
          </cell>
          <cell r="Q841" t="str">
            <v>0803</v>
          </cell>
          <cell r="R841" t="str">
            <v>36000</v>
          </cell>
          <cell r="S841" t="str">
            <v>200212</v>
          </cell>
          <cell r="T841" t="str">
            <v>PY42</v>
          </cell>
          <cell r="U841">
            <v>605.85</v>
          </cell>
          <cell r="V841" t="str">
            <v>LDB</v>
          </cell>
          <cell r="W841">
            <v>0</v>
          </cell>
          <cell r="X841" t="str">
            <v>SHR</v>
          </cell>
          <cell r="Y841">
            <v>12</v>
          </cell>
          <cell r="Z841">
            <v>12</v>
          </cell>
          <cell r="AA841" t="str">
            <v>PYP</v>
          </cell>
          <cell r="AB841" t="str">
            <v xml:space="preserve"> 0000026</v>
          </cell>
          <cell r="AC841" t="str">
            <v>PYL</v>
          </cell>
          <cell r="AD841" t="str">
            <v>004399</v>
          </cell>
          <cell r="AE841" t="str">
            <v>EMP</v>
          </cell>
          <cell r="AF841" t="str">
            <v>40663</v>
          </cell>
          <cell r="AG841" t="str">
            <v>JUL</v>
          </cell>
          <cell r="AH841" t="str">
            <v xml:space="preserve"> 000.00</v>
          </cell>
          <cell r="AI841" t="str">
            <v>BCH</v>
          </cell>
          <cell r="AJ841" t="str">
            <v>500</v>
          </cell>
          <cell r="AK841" t="str">
            <v>CLS</v>
          </cell>
          <cell r="AL841" t="str">
            <v>1RB8</v>
          </cell>
          <cell r="AM841" t="str">
            <v>DTA</v>
          </cell>
          <cell r="AN841" t="str">
            <v xml:space="preserve"> 00000000000.00</v>
          </cell>
          <cell r="AO841" t="str">
            <v>DTH</v>
          </cell>
          <cell r="AP841" t="str">
            <v xml:space="preserve"> 00000000000.00</v>
          </cell>
          <cell r="AV841" t="str">
            <v>000000000</v>
          </cell>
          <cell r="AW841" t="str">
            <v>000</v>
          </cell>
          <cell r="AX841" t="str">
            <v>00</v>
          </cell>
          <cell r="AY841" t="str">
            <v>0</v>
          </cell>
          <cell r="AZ841" t="str">
            <v>FPL Fibernet</v>
          </cell>
        </row>
        <row r="842">
          <cell r="A842" t="str">
            <v>107100</v>
          </cell>
          <cell r="B842" t="str">
            <v>0306</v>
          </cell>
          <cell r="C842" t="str">
            <v>06300</v>
          </cell>
          <cell r="D842" t="str">
            <v>0FIBER</v>
          </cell>
          <cell r="E842" t="str">
            <v>306000</v>
          </cell>
          <cell r="F842" t="str">
            <v>0790</v>
          </cell>
          <cell r="G842" t="str">
            <v>65000</v>
          </cell>
          <cell r="H842" t="str">
            <v>A</v>
          </cell>
          <cell r="I842" t="str">
            <v>00000041</v>
          </cell>
          <cell r="J842">
            <v>9</v>
          </cell>
          <cell r="K842">
            <v>306</v>
          </cell>
          <cell r="L842">
            <v>6328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 t="str">
            <v>0790</v>
          </cell>
          <cell r="R842" t="str">
            <v>65000</v>
          </cell>
          <cell r="S842" t="str">
            <v>200212</v>
          </cell>
          <cell r="T842" t="str">
            <v>CA01</v>
          </cell>
          <cell r="U842">
            <v>-402.54</v>
          </cell>
          <cell r="V842" t="str">
            <v>LDB</v>
          </cell>
          <cell r="W842">
            <v>0</v>
          </cell>
          <cell r="Y842">
            <v>0</v>
          </cell>
          <cell r="Z842">
            <v>0</v>
          </cell>
          <cell r="AA842" t="str">
            <v>BCH</v>
          </cell>
          <cell r="AB842" t="str">
            <v>0023</v>
          </cell>
          <cell r="AC842" t="str">
            <v>WKS</v>
          </cell>
          <cell r="AE842" t="str">
            <v>JV#</v>
          </cell>
          <cell r="AF842" t="str">
            <v>1232</v>
          </cell>
          <cell r="AG842" t="str">
            <v>FRN</v>
          </cell>
          <cell r="AH842" t="str">
            <v>6328</v>
          </cell>
          <cell r="AI842" t="str">
            <v>RP#</v>
          </cell>
          <cell r="AJ842" t="str">
            <v>000</v>
          </cell>
          <cell r="AK842" t="str">
            <v>CTL</v>
          </cell>
          <cell r="AM842" t="str">
            <v>RF#</v>
          </cell>
          <cell r="AU842" t="str">
            <v>TO PLACE IN SERVICE</v>
          </cell>
          <cell r="AZ842" t="str">
            <v>FPL Fibernet</v>
          </cell>
        </row>
        <row r="843">
          <cell r="A843" t="str">
            <v>107100</v>
          </cell>
          <cell r="B843" t="str">
            <v>0306</v>
          </cell>
          <cell r="C843" t="str">
            <v>06300</v>
          </cell>
          <cell r="D843" t="str">
            <v>0FIBER</v>
          </cell>
          <cell r="E843" t="str">
            <v>306000</v>
          </cell>
          <cell r="F843" t="str">
            <v>0790</v>
          </cell>
          <cell r="G843" t="str">
            <v>65000</v>
          </cell>
          <cell r="H843" t="str">
            <v>A</v>
          </cell>
          <cell r="I843" t="str">
            <v>00000041</v>
          </cell>
          <cell r="J843">
            <v>63</v>
          </cell>
          <cell r="K843">
            <v>306</v>
          </cell>
          <cell r="L843">
            <v>6328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 t="str">
            <v>0790</v>
          </cell>
          <cell r="R843" t="str">
            <v>65000</v>
          </cell>
          <cell r="S843" t="str">
            <v>200212</v>
          </cell>
          <cell r="T843" t="str">
            <v>CA01</v>
          </cell>
          <cell r="U843">
            <v>9979.18</v>
          </cell>
          <cell r="V843" t="str">
            <v>LDB</v>
          </cell>
          <cell r="W843">
            <v>0</v>
          </cell>
          <cell r="Y843">
            <v>0</v>
          </cell>
          <cell r="Z843">
            <v>0</v>
          </cell>
          <cell r="AA843" t="str">
            <v>BCH</v>
          </cell>
          <cell r="AB843" t="str">
            <v>0015</v>
          </cell>
          <cell r="AC843" t="str">
            <v>WKS</v>
          </cell>
          <cell r="AE843" t="str">
            <v>JV#</v>
          </cell>
          <cell r="AF843" t="str">
            <v>1232</v>
          </cell>
          <cell r="AG843" t="str">
            <v>FRN</v>
          </cell>
          <cell r="AH843" t="str">
            <v>6328</v>
          </cell>
          <cell r="AI843" t="str">
            <v>RP#</v>
          </cell>
          <cell r="AJ843" t="str">
            <v>000</v>
          </cell>
          <cell r="AK843" t="str">
            <v>CTL</v>
          </cell>
          <cell r="AM843" t="str">
            <v>RF#</v>
          </cell>
          <cell r="AU843" t="str">
            <v>ACCRUAL OF DEC 02 CAPITAL</v>
          </cell>
          <cell r="AZ843" t="str">
            <v>FPL Fibernet</v>
          </cell>
        </row>
        <row r="844">
          <cell r="A844" t="str">
            <v>107100</v>
          </cell>
          <cell r="B844" t="str">
            <v>0306</v>
          </cell>
          <cell r="C844" t="str">
            <v>06300</v>
          </cell>
          <cell r="D844" t="str">
            <v>0FIBER</v>
          </cell>
          <cell r="E844" t="str">
            <v>306000</v>
          </cell>
          <cell r="F844" t="str">
            <v>0790</v>
          </cell>
          <cell r="G844" t="str">
            <v>65000</v>
          </cell>
          <cell r="H844" t="str">
            <v>A</v>
          </cell>
          <cell r="I844" t="str">
            <v>00000041</v>
          </cell>
          <cell r="J844">
            <v>63</v>
          </cell>
          <cell r="K844">
            <v>306</v>
          </cell>
          <cell r="L844">
            <v>6328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 t="str">
            <v>0790</v>
          </cell>
          <cell r="R844" t="str">
            <v>65000</v>
          </cell>
          <cell r="S844" t="str">
            <v>200212</v>
          </cell>
          <cell r="T844" t="str">
            <v>CA01</v>
          </cell>
          <cell r="U844">
            <v>33550</v>
          </cell>
          <cell r="V844" t="str">
            <v>LDB</v>
          </cell>
          <cell r="W844">
            <v>0</v>
          </cell>
          <cell r="Y844">
            <v>0</v>
          </cell>
          <cell r="Z844">
            <v>0</v>
          </cell>
          <cell r="AA844" t="str">
            <v>BCH</v>
          </cell>
          <cell r="AB844" t="str">
            <v>0044</v>
          </cell>
          <cell r="AC844" t="str">
            <v>WKS</v>
          </cell>
          <cell r="AE844" t="str">
            <v>JV#</v>
          </cell>
          <cell r="AF844" t="str">
            <v>1232</v>
          </cell>
          <cell r="AG844" t="str">
            <v>FRN</v>
          </cell>
          <cell r="AH844" t="str">
            <v>6328</v>
          </cell>
          <cell r="AI844" t="str">
            <v>RP#</v>
          </cell>
          <cell r="AJ844" t="str">
            <v>000</v>
          </cell>
          <cell r="AK844" t="str">
            <v>CTL</v>
          </cell>
          <cell r="AM844" t="str">
            <v>RF#</v>
          </cell>
          <cell r="AU844" t="str">
            <v>ACCRUAL OF DEC 02 CAPITAL</v>
          </cell>
          <cell r="AZ844" t="str">
            <v>FPL Fibernet</v>
          </cell>
        </row>
        <row r="845">
          <cell r="A845" t="str">
            <v>107100</v>
          </cell>
          <cell r="B845" t="str">
            <v>0306</v>
          </cell>
          <cell r="C845" t="str">
            <v>06300</v>
          </cell>
          <cell r="D845" t="str">
            <v>0FIBER</v>
          </cell>
          <cell r="E845" t="str">
            <v>306000</v>
          </cell>
          <cell r="F845" t="str">
            <v>0790</v>
          </cell>
          <cell r="G845" t="str">
            <v>65000</v>
          </cell>
          <cell r="H845" t="str">
            <v>A</v>
          </cell>
          <cell r="I845" t="str">
            <v>00000041</v>
          </cell>
          <cell r="J845">
            <v>63</v>
          </cell>
          <cell r="K845">
            <v>306</v>
          </cell>
          <cell r="L845">
            <v>6328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 t="str">
            <v>0790</v>
          </cell>
          <cell r="R845" t="str">
            <v>65000</v>
          </cell>
          <cell r="S845" t="str">
            <v>200212</v>
          </cell>
          <cell r="T845" t="str">
            <v>CA01</v>
          </cell>
          <cell r="U845">
            <v>-9979.18</v>
          </cell>
          <cell r="V845" t="str">
            <v>LDB</v>
          </cell>
          <cell r="W845">
            <v>0</v>
          </cell>
          <cell r="Y845">
            <v>0</v>
          </cell>
          <cell r="Z845">
            <v>0</v>
          </cell>
          <cell r="AA845" t="str">
            <v>BCH</v>
          </cell>
          <cell r="AB845" t="str">
            <v>0043</v>
          </cell>
          <cell r="AC845" t="str">
            <v>WKS</v>
          </cell>
          <cell r="AE845" t="str">
            <v>JV#</v>
          </cell>
          <cell r="AF845" t="str">
            <v>1232</v>
          </cell>
          <cell r="AG845" t="str">
            <v>FRN</v>
          </cell>
          <cell r="AH845" t="str">
            <v>6328</v>
          </cell>
          <cell r="AI845" t="str">
            <v>RP#</v>
          </cell>
          <cell r="AJ845" t="str">
            <v>000</v>
          </cell>
          <cell r="AK845" t="str">
            <v>CTL</v>
          </cell>
          <cell r="AM845" t="str">
            <v>RF#</v>
          </cell>
          <cell r="AU845" t="str">
            <v>ACCR REVERSAL OF DEC 02</v>
          </cell>
          <cell r="AZ845" t="str">
            <v>FPL Fibernet</v>
          </cell>
        </row>
        <row r="846">
          <cell r="A846" t="str">
            <v>107100</v>
          </cell>
          <cell r="B846" t="str">
            <v>0312</v>
          </cell>
          <cell r="C846" t="str">
            <v>06300</v>
          </cell>
          <cell r="D846" t="str">
            <v>0ELECT</v>
          </cell>
          <cell r="E846" t="str">
            <v>312000</v>
          </cell>
          <cell r="F846" t="str">
            <v>0790</v>
          </cell>
          <cell r="G846" t="str">
            <v>65000</v>
          </cell>
          <cell r="H846" t="str">
            <v>A</v>
          </cell>
          <cell r="I846" t="str">
            <v>00000041</v>
          </cell>
          <cell r="J846">
            <v>70</v>
          </cell>
          <cell r="K846">
            <v>312</v>
          </cell>
          <cell r="L846">
            <v>6330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 t="str">
            <v>0790</v>
          </cell>
          <cell r="R846" t="str">
            <v>65000</v>
          </cell>
          <cell r="S846" t="str">
            <v>200212</v>
          </cell>
          <cell r="T846" t="str">
            <v>CA01</v>
          </cell>
          <cell r="U846">
            <v>10628.6</v>
          </cell>
          <cell r="V846" t="str">
            <v>LDB</v>
          </cell>
          <cell r="W846">
            <v>0</v>
          </cell>
          <cell r="Y846">
            <v>0</v>
          </cell>
          <cell r="Z846">
            <v>0</v>
          </cell>
          <cell r="AA846" t="str">
            <v>BCH</v>
          </cell>
          <cell r="AB846" t="str">
            <v>0023</v>
          </cell>
          <cell r="AC846" t="str">
            <v>WKS</v>
          </cell>
          <cell r="AE846" t="str">
            <v>JV#</v>
          </cell>
          <cell r="AF846" t="str">
            <v>1232</v>
          </cell>
          <cell r="AG846" t="str">
            <v>FRN</v>
          </cell>
          <cell r="AH846" t="str">
            <v>6330</v>
          </cell>
          <cell r="AI846" t="str">
            <v>RP#</v>
          </cell>
          <cell r="AJ846" t="str">
            <v>000</v>
          </cell>
          <cell r="AK846" t="str">
            <v>CTL</v>
          </cell>
          <cell r="AM846" t="str">
            <v>RF#</v>
          </cell>
          <cell r="AU846" t="str">
            <v>TO PLACE IN SERVICE</v>
          </cell>
          <cell r="AZ846" t="str">
            <v>FPL Fibernet</v>
          </cell>
        </row>
        <row r="847">
          <cell r="A847" t="str">
            <v>107100</v>
          </cell>
          <cell r="B847" t="str">
            <v>0314</v>
          </cell>
          <cell r="C847" t="str">
            <v>06300</v>
          </cell>
          <cell r="D847" t="str">
            <v>0FIBER</v>
          </cell>
          <cell r="E847" t="str">
            <v>314000</v>
          </cell>
          <cell r="F847" t="str">
            <v>0676</v>
          </cell>
          <cell r="G847" t="str">
            <v>65000</v>
          </cell>
          <cell r="H847" t="str">
            <v>A</v>
          </cell>
          <cell r="I847" t="str">
            <v>00000041</v>
          </cell>
          <cell r="J847">
            <v>62</v>
          </cell>
          <cell r="K847">
            <v>314</v>
          </cell>
          <cell r="L847">
            <v>6334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 t="str">
            <v>0676</v>
          </cell>
          <cell r="R847" t="str">
            <v>65000</v>
          </cell>
          <cell r="S847" t="str">
            <v>200212</v>
          </cell>
          <cell r="T847" t="str">
            <v>CA01</v>
          </cell>
          <cell r="U847">
            <v>-12479.03</v>
          </cell>
          <cell r="V847" t="str">
            <v>LDB</v>
          </cell>
          <cell r="W847">
            <v>0</v>
          </cell>
          <cell r="Y847">
            <v>0</v>
          </cell>
          <cell r="Z847">
            <v>0</v>
          </cell>
          <cell r="AA847" t="str">
            <v>BCH</v>
          </cell>
          <cell r="AB847" t="str">
            <v>0017</v>
          </cell>
          <cell r="AC847" t="str">
            <v>WKS</v>
          </cell>
          <cell r="AE847" t="str">
            <v>JV#</v>
          </cell>
          <cell r="AF847" t="str">
            <v>1232</v>
          </cell>
          <cell r="AG847" t="str">
            <v>FRN</v>
          </cell>
          <cell r="AH847" t="str">
            <v>6334</v>
          </cell>
          <cell r="AI847" t="str">
            <v>RP#</v>
          </cell>
          <cell r="AJ847" t="str">
            <v>000</v>
          </cell>
          <cell r="AK847" t="str">
            <v>CTL</v>
          </cell>
          <cell r="AM847" t="str">
            <v>RF#</v>
          </cell>
          <cell r="AU847" t="str">
            <v>M&amp;S RETURNS</v>
          </cell>
          <cell r="AZ847" t="str">
            <v>FPL Fibernet</v>
          </cell>
        </row>
        <row r="848">
          <cell r="A848" t="str">
            <v>107100</v>
          </cell>
          <cell r="L848">
            <v>6338</v>
          </cell>
          <cell r="S848" t="str">
            <v>200212</v>
          </cell>
          <cell r="U848">
            <v>-6505.96</v>
          </cell>
        </row>
        <row r="849">
          <cell r="A849" t="str">
            <v>107100</v>
          </cell>
          <cell r="B849" t="str">
            <v>0314</v>
          </cell>
          <cell r="C849" t="str">
            <v>06300</v>
          </cell>
          <cell r="D849" t="str">
            <v>0FIBER</v>
          </cell>
          <cell r="E849" t="str">
            <v>314000</v>
          </cell>
          <cell r="F849" t="str">
            <v>0790</v>
          </cell>
          <cell r="G849" t="str">
            <v>65000</v>
          </cell>
          <cell r="H849" t="str">
            <v>A</v>
          </cell>
          <cell r="I849" t="str">
            <v>00000041</v>
          </cell>
          <cell r="J849">
            <v>63</v>
          </cell>
          <cell r="K849">
            <v>314</v>
          </cell>
          <cell r="L849">
            <v>6343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 t="str">
            <v>0790</v>
          </cell>
          <cell r="R849" t="str">
            <v>65000</v>
          </cell>
          <cell r="S849" t="str">
            <v>200212</v>
          </cell>
          <cell r="T849" t="str">
            <v>CA01</v>
          </cell>
          <cell r="U849">
            <v>5321</v>
          </cell>
          <cell r="V849" t="str">
            <v>LDB</v>
          </cell>
          <cell r="W849">
            <v>0</v>
          </cell>
          <cell r="Y849">
            <v>0</v>
          </cell>
          <cell r="Z849">
            <v>0</v>
          </cell>
          <cell r="AA849" t="str">
            <v>BCH</v>
          </cell>
          <cell r="AB849" t="str">
            <v>0054</v>
          </cell>
          <cell r="AC849" t="str">
            <v>WKS</v>
          </cell>
          <cell r="AE849" t="str">
            <v>JV#</v>
          </cell>
          <cell r="AF849" t="str">
            <v>1232</v>
          </cell>
          <cell r="AG849" t="str">
            <v>FRN</v>
          </cell>
          <cell r="AH849" t="str">
            <v>6343</v>
          </cell>
          <cell r="AI849" t="str">
            <v>RP#</v>
          </cell>
          <cell r="AJ849" t="str">
            <v>000</v>
          </cell>
          <cell r="AK849" t="str">
            <v>CTL</v>
          </cell>
          <cell r="AM849" t="str">
            <v>RF#</v>
          </cell>
          <cell r="AU849" t="str">
            <v>ACCR DEC 02 CAP-FELIX EQU</v>
          </cell>
          <cell r="AZ849" t="str">
            <v>FPL Fibernet</v>
          </cell>
        </row>
        <row r="850">
          <cell r="A850" t="str">
            <v>107100</v>
          </cell>
          <cell r="B850" t="str">
            <v>0385</v>
          </cell>
          <cell r="C850" t="str">
            <v>06300</v>
          </cell>
          <cell r="D850" t="str">
            <v>0FIBER</v>
          </cell>
          <cell r="E850" t="str">
            <v>385000</v>
          </cell>
          <cell r="F850" t="str">
            <v>0790</v>
          </cell>
          <cell r="G850" t="str">
            <v>65000</v>
          </cell>
          <cell r="H850" t="str">
            <v>A</v>
          </cell>
          <cell r="I850" t="str">
            <v>00000041</v>
          </cell>
          <cell r="J850">
            <v>63</v>
          </cell>
          <cell r="K850">
            <v>385</v>
          </cell>
          <cell r="L850">
            <v>6343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 t="str">
            <v>0790</v>
          </cell>
          <cell r="R850" t="str">
            <v>65000</v>
          </cell>
          <cell r="S850" t="str">
            <v>200212</v>
          </cell>
          <cell r="T850" t="str">
            <v>CA01</v>
          </cell>
          <cell r="U850">
            <v>54850</v>
          </cell>
          <cell r="V850" t="str">
            <v>LDB</v>
          </cell>
          <cell r="W850">
            <v>0</v>
          </cell>
          <cell r="Y850">
            <v>0</v>
          </cell>
          <cell r="Z850">
            <v>0</v>
          </cell>
          <cell r="AA850" t="str">
            <v>BCH</v>
          </cell>
          <cell r="AB850" t="str">
            <v>0044</v>
          </cell>
          <cell r="AC850" t="str">
            <v>WKS</v>
          </cell>
          <cell r="AE850" t="str">
            <v>JV#</v>
          </cell>
          <cell r="AF850" t="str">
            <v>1232</v>
          </cell>
          <cell r="AG850" t="str">
            <v>FRN</v>
          </cell>
          <cell r="AH850" t="str">
            <v>6343</v>
          </cell>
          <cell r="AI850" t="str">
            <v>RP#</v>
          </cell>
          <cell r="AJ850" t="str">
            <v>000</v>
          </cell>
          <cell r="AK850" t="str">
            <v>CTL</v>
          </cell>
          <cell r="AM850" t="str">
            <v>RF#</v>
          </cell>
          <cell r="AU850" t="str">
            <v>ACCRUAL OF DEC 02 CAPITAL</v>
          </cell>
          <cell r="AZ850" t="str">
            <v>FPL Fibernet</v>
          </cell>
        </row>
        <row r="851">
          <cell r="A851" t="str">
            <v>107100</v>
          </cell>
          <cell r="B851" t="str">
            <v>0312</v>
          </cell>
          <cell r="C851" t="str">
            <v>06300</v>
          </cell>
          <cell r="D851" t="str">
            <v>0ELECT</v>
          </cell>
          <cell r="E851" t="str">
            <v>312000</v>
          </cell>
          <cell r="F851" t="str">
            <v>0662</v>
          </cell>
          <cell r="G851" t="str">
            <v>51450</v>
          </cell>
          <cell r="H851" t="str">
            <v>A</v>
          </cell>
          <cell r="I851" t="str">
            <v>00000041</v>
          </cell>
          <cell r="J851">
            <v>65</v>
          </cell>
          <cell r="K851">
            <v>312</v>
          </cell>
          <cell r="L851">
            <v>6344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 t="str">
            <v>0662</v>
          </cell>
          <cell r="R851" t="str">
            <v>51450</v>
          </cell>
          <cell r="S851" t="str">
            <v>200212</v>
          </cell>
          <cell r="T851" t="str">
            <v>SA01</v>
          </cell>
          <cell r="U851">
            <v>96.75</v>
          </cell>
          <cell r="W851">
            <v>0</v>
          </cell>
          <cell r="Y851">
            <v>0</v>
          </cell>
          <cell r="Z851">
            <v>1</v>
          </cell>
          <cell r="AA851" t="str">
            <v>BCH</v>
          </cell>
          <cell r="AB851" t="str">
            <v>450002354</v>
          </cell>
          <cell r="AC851" t="str">
            <v>PO#</v>
          </cell>
          <cell r="AD851" t="str">
            <v>4500005203</v>
          </cell>
          <cell r="AE851" t="str">
            <v>S/R</v>
          </cell>
          <cell r="AF851" t="str">
            <v>NET</v>
          </cell>
          <cell r="AI851" t="str">
            <v>PYN</v>
          </cell>
          <cell r="AJ851" t="str">
            <v>NORTEL NETWORKS USA INC</v>
          </cell>
          <cell r="AK851" t="str">
            <v>VND</v>
          </cell>
          <cell r="AL851" t="str">
            <v>770427791</v>
          </cell>
          <cell r="AM851" t="str">
            <v>FAC</v>
          </cell>
          <cell r="AN851" t="str">
            <v>000</v>
          </cell>
          <cell r="AQ851" t="str">
            <v>NVD</v>
          </cell>
          <cell r="AR851" t="str">
            <v>2002-12-</v>
          </cell>
          <cell r="AU851" t="str">
            <v>INVOICE# 40184105   NORTEL NETWORKS USA 5000003629</v>
          </cell>
          <cell r="AV851" t="str">
            <v>WF-BATCH</v>
          </cell>
          <cell r="AW851" t="str">
            <v>000</v>
          </cell>
          <cell r="AX851" t="str">
            <v>00</v>
          </cell>
          <cell r="AY851" t="str">
            <v>0</v>
          </cell>
          <cell r="AZ851" t="str">
            <v>FPL Fibernet</v>
          </cell>
        </row>
        <row r="852">
          <cell r="A852" t="str">
            <v>107100</v>
          </cell>
          <cell r="B852" t="str">
            <v>0312</v>
          </cell>
          <cell r="C852" t="str">
            <v>06300</v>
          </cell>
          <cell r="D852" t="str">
            <v>0ELECT</v>
          </cell>
          <cell r="E852" t="str">
            <v>312000</v>
          </cell>
          <cell r="F852" t="str">
            <v>0676</v>
          </cell>
          <cell r="G852" t="str">
            <v>12450</v>
          </cell>
          <cell r="H852" t="str">
            <v>A</v>
          </cell>
          <cell r="I852" t="str">
            <v>00000041</v>
          </cell>
          <cell r="J852">
            <v>65</v>
          </cell>
          <cell r="K852">
            <v>312</v>
          </cell>
          <cell r="L852">
            <v>6344</v>
          </cell>
          <cell r="M852">
            <v>398</v>
          </cell>
          <cell r="N852">
            <v>0</v>
          </cell>
          <cell r="O852">
            <v>1</v>
          </cell>
          <cell r="P852">
            <v>398.00099999999998</v>
          </cell>
          <cell r="Q852" t="str">
            <v>0676</v>
          </cell>
          <cell r="R852" t="str">
            <v>12450</v>
          </cell>
          <cell r="S852" t="str">
            <v>200212</v>
          </cell>
          <cell r="T852" t="str">
            <v>SA01</v>
          </cell>
          <cell r="U852">
            <v>-4446.7</v>
          </cell>
          <cell r="V852" t="str">
            <v>LDB</v>
          </cell>
          <cell r="W852">
            <v>0</v>
          </cell>
          <cell r="Y852">
            <v>0</v>
          </cell>
          <cell r="Z852">
            <v>-2</v>
          </cell>
          <cell r="AA852" t="str">
            <v>MS#</v>
          </cell>
          <cell r="AB852" t="str">
            <v xml:space="preserve">   998014621</v>
          </cell>
          <cell r="AC852" t="str">
            <v>BCH</v>
          </cell>
          <cell r="AD852" t="str">
            <v>016808</v>
          </cell>
          <cell r="AE852" t="str">
            <v>TML</v>
          </cell>
          <cell r="AF852" t="str">
            <v>12010</v>
          </cell>
          <cell r="AG852" t="str">
            <v>SRL</v>
          </cell>
          <cell r="AH852" t="str">
            <v>0368</v>
          </cell>
          <cell r="AI852" t="str">
            <v>DLV</v>
          </cell>
          <cell r="AJ852" t="str">
            <v>000</v>
          </cell>
          <cell r="AK852" t="str">
            <v>REL</v>
          </cell>
          <cell r="AL852" t="str">
            <v>000</v>
          </cell>
          <cell r="AM852" t="str">
            <v>LN#</v>
          </cell>
          <cell r="AO852" t="str">
            <v>UOI</v>
          </cell>
          <cell r="AP852" t="str">
            <v>EA</v>
          </cell>
          <cell r="AU852" t="str">
            <v>0</v>
          </cell>
          <cell r="AW852" t="str">
            <v>000</v>
          </cell>
          <cell r="AX852" t="str">
            <v>00</v>
          </cell>
          <cell r="AY852" t="str">
            <v>0</v>
          </cell>
          <cell r="AZ852" t="str">
            <v>FPL Fibernet</v>
          </cell>
        </row>
        <row r="853">
          <cell r="A853" t="str">
            <v>107100</v>
          </cell>
          <cell r="B853" t="str">
            <v>0312</v>
          </cell>
          <cell r="C853" t="str">
            <v>06300</v>
          </cell>
          <cell r="D853" t="str">
            <v>0ELECT</v>
          </cell>
          <cell r="E853" t="str">
            <v>312000</v>
          </cell>
          <cell r="F853" t="str">
            <v>0676</v>
          </cell>
          <cell r="G853" t="str">
            <v>12450</v>
          </cell>
          <cell r="H853" t="str">
            <v>A</v>
          </cell>
          <cell r="I853" t="str">
            <v>00000041</v>
          </cell>
          <cell r="J853">
            <v>65</v>
          </cell>
          <cell r="K853">
            <v>312</v>
          </cell>
          <cell r="L853">
            <v>6344</v>
          </cell>
          <cell r="M853">
            <v>398</v>
          </cell>
          <cell r="N853">
            <v>0</v>
          </cell>
          <cell r="O853">
            <v>1</v>
          </cell>
          <cell r="P853">
            <v>398.00099999999998</v>
          </cell>
          <cell r="Q853" t="str">
            <v>0676</v>
          </cell>
          <cell r="R853" t="str">
            <v>12450</v>
          </cell>
          <cell r="S853" t="str">
            <v>200212</v>
          </cell>
          <cell r="T853" t="str">
            <v>SA01</v>
          </cell>
          <cell r="U853">
            <v>-8568.4599999999991</v>
          </cell>
          <cell r="V853" t="str">
            <v>LDB</v>
          </cell>
          <cell r="W853">
            <v>0</v>
          </cell>
          <cell r="Y853">
            <v>0</v>
          </cell>
          <cell r="Z853">
            <v>-2</v>
          </cell>
          <cell r="AA853" t="str">
            <v>MS#</v>
          </cell>
          <cell r="AB853" t="str">
            <v xml:space="preserve">   998014628</v>
          </cell>
          <cell r="AC853" t="str">
            <v>BCH</v>
          </cell>
          <cell r="AD853" t="str">
            <v>016808</v>
          </cell>
          <cell r="AE853" t="str">
            <v>TML</v>
          </cell>
          <cell r="AF853" t="str">
            <v>12010</v>
          </cell>
          <cell r="AG853" t="str">
            <v>SRL</v>
          </cell>
          <cell r="AH853" t="str">
            <v>0368</v>
          </cell>
          <cell r="AI853" t="str">
            <v>DLV</v>
          </cell>
          <cell r="AJ853" t="str">
            <v>000</v>
          </cell>
          <cell r="AK853" t="str">
            <v>REL</v>
          </cell>
          <cell r="AL853" t="str">
            <v>000</v>
          </cell>
          <cell r="AM853" t="str">
            <v>LN#</v>
          </cell>
          <cell r="AO853" t="str">
            <v>UOI</v>
          </cell>
          <cell r="AP853" t="str">
            <v>EA</v>
          </cell>
          <cell r="AU853" t="str">
            <v>0</v>
          </cell>
          <cell r="AW853" t="str">
            <v>000</v>
          </cell>
          <cell r="AX853" t="str">
            <v>00</v>
          </cell>
          <cell r="AY853" t="str">
            <v>0</v>
          </cell>
          <cell r="AZ853" t="str">
            <v>FPL Fibernet</v>
          </cell>
        </row>
        <row r="854">
          <cell r="A854" t="str">
            <v>107100</v>
          </cell>
          <cell r="B854" t="str">
            <v>0312</v>
          </cell>
          <cell r="C854" t="str">
            <v>06300</v>
          </cell>
          <cell r="D854" t="str">
            <v>0ELECT</v>
          </cell>
          <cell r="E854" t="str">
            <v>312000</v>
          </cell>
          <cell r="F854" t="str">
            <v>0676</v>
          </cell>
          <cell r="G854" t="str">
            <v>12450</v>
          </cell>
          <cell r="H854" t="str">
            <v>A</v>
          </cell>
          <cell r="I854" t="str">
            <v>00000041</v>
          </cell>
          <cell r="J854">
            <v>65</v>
          </cell>
          <cell r="K854">
            <v>312</v>
          </cell>
          <cell r="L854">
            <v>6344</v>
          </cell>
          <cell r="M854">
            <v>398</v>
          </cell>
          <cell r="N854">
            <v>0</v>
          </cell>
          <cell r="O854">
            <v>1</v>
          </cell>
          <cell r="P854">
            <v>398.00099999999998</v>
          </cell>
          <cell r="Q854" t="str">
            <v>0676</v>
          </cell>
          <cell r="R854" t="str">
            <v>12450</v>
          </cell>
          <cell r="S854" t="str">
            <v>200212</v>
          </cell>
          <cell r="T854" t="str">
            <v>SA01</v>
          </cell>
          <cell r="U854">
            <v>-8568.4599999999991</v>
          </cell>
          <cell r="V854" t="str">
            <v>LDB</v>
          </cell>
          <cell r="W854">
            <v>0</v>
          </cell>
          <cell r="Y854">
            <v>0</v>
          </cell>
          <cell r="Z854">
            <v>-2</v>
          </cell>
          <cell r="AA854" t="str">
            <v>MS#</v>
          </cell>
          <cell r="AB854" t="str">
            <v xml:space="preserve">   998014628</v>
          </cell>
          <cell r="AC854" t="str">
            <v>BCH</v>
          </cell>
          <cell r="AD854" t="str">
            <v>016819</v>
          </cell>
          <cell r="AE854" t="str">
            <v>TML</v>
          </cell>
          <cell r="AF854" t="str">
            <v>12010</v>
          </cell>
          <cell r="AG854" t="str">
            <v>SRL</v>
          </cell>
          <cell r="AH854" t="str">
            <v>0368</v>
          </cell>
          <cell r="AI854" t="str">
            <v>DLV</v>
          </cell>
          <cell r="AJ854" t="str">
            <v>000</v>
          </cell>
          <cell r="AK854" t="str">
            <v>REL</v>
          </cell>
          <cell r="AL854" t="str">
            <v>000</v>
          </cell>
          <cell r="AM854" t="str">
            <v>LN#</v>
          </cell>
          <cell r="AO854" t="str">
            <v>UOI</v>
          </cell>
          <cell r="AP854" t="str">
            <v>EA</v>
          </cell>
          <cell r="AU854" t="str">
            <v>0</v>
          </cell>
          <cell r="AW854" t="str">
            <v>000</v>
          </cell>
          <cell r="AX854" t="str">
            <v>00</v>
          </cell>
          <cell r="AY854" t="str">
            <v>0</v>
          </cell>
          <cell r="AZ854" t="str">
            <v>FPL Fibernet</v>
          </cell>
        </row>
        <row r="855">
          <cell r="A855" t="str">
            <v>107100</v>
          </cell>
          <cell r="B855" t="str">
            <v>0312</v>
          </cell>
          <cell r="C855" t="str">
            <v>06300</v>
          </cell>
          <cell r="D855" t="str">
            <v>0FIBER</v>
          </cell>
          <cell r="E855" t="str">
            <v>312000</v>
          </cell>
          <cell r="F855" t="str">
            <v>0790</v>
          </cell>
          <cell r="G855" t="str">
            <v>65000</v>
          </cell>
          <cell r="H855" t="str">
            <v>A</v>
          </cell>
          <cell r="I855" t="str">
            <v>00000041</v>
          </cell>
          <cell r="J855">
            <v>9</v>
          </cell>
          <cell r="K855">
            <v>312</v>
          </cell>
          <cell r="L855">
            <v>6344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 t="str">
            <v>0790</v>
          </cell>
          <cell r="R855" t="str">
            <v>65000</v>
          </cell>
          <cell r="S855" t="str">
            <v>200212</v>
          </cell>
          <cell r="T855" t="str">
            <v>CA01</v>
          </cell>
          <cell r="U855">
            <v>-10882.7</v>
          </cell>
          <cell r="V855" t="str">
            <v>LDB</v>
          </cell>
          <cell r="W855">
            <v>0</v>
          </cell>
          <cell r="Y855">
            <v>0</v>
          </cell>
          <cell r="Z855">
            <v>0</v>
          </cell>
          <cell r="AA855" t="str">
            <v>BCH</v>
          </cell>
          <cell r="AB855" t="str">
            <v>0023</v>
          </cell>
          <cell r="AC855" t="str">
            <v>WKS</v>
          </cell>
          <cell r="AE855" t="str">
            <v>JV#</v>
          </cell>
          <cell r="AF855" t="str">
            <v>1232</v>
          </cell>
          <cell r="AG855" t="str">
            <v>FRN</v>
          </cell>
          <cell r="AH855" t="str">
            <v>6344</v>
          </cell>
          <cell r="AI855" t="str">
            <v>RP#</v>
          </cell>
          <cell r="AJ855" t="str">
            <v>000</v>
          </cell>
          <cell r="AK855" t="str">
            <v>CTL</v>
          </cell>
          <cell r="AM855" t="str">
            <v>RF#</v>
          </cell>
          <cell r="AU855" t="str">
            <v>TO PLACE IN SERVICE</v>
          </cell>
          <cell r="AZ855" t="str">
            <v>FPL Fibernet</v>
          </cell>
        </row>
        <row r="856">
          <cell r="A856" t="str">
            <v>107100</v>
          </cell>
          <cell r="B856" t="str">
            <v>0312</v>
          </cell>
          <cell r="C856" t="str">
            <v>06300</v>
          </cell>
          <cell r="D856" t="str">
            <v>0FIBER</v>
          </cell>
          <cell r="E856" t="str">
            <v>312000</v>
          </cell>
          <cell r="F856" t="str">
            <v>0790</v>
          </cell>
          <cell r="G856" t="str">
            <v>65000</v>
          </cell>
          <cell r="H856" t="str">
            <v>A</v>
          </cell>
          <cell r="I856" t="str">
            <v>00000041</v>
          </cell>
          <cell r="J856">
            <v>63</v>
          </cell>
          <cell r="K856">
            <v>312</v>
          </cell>
          <cell r="L856">
            <v>6344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 t="str">
            <v>0790</v>
          </cell>
          <cell r="R856" t="str">
            <v>65000</v>
          </cell>
          <cell r="S856" t="str">
            <v>200212</v>
          </cell>
          <cell r="T856" t="str">
            <v>CA01</v>
          </cell>
          <cell r="U856">
            <v>-102368</v>
          </cell>
          <cell r="V856" t="str">
            <v>LDB</v>
          </cell>
          <cell r="W856">
            <v>0</v>
          </cell>
          <cell r="Y856">
            <v>0</v>
          </cell>
          <cell r="Z856">
            <v>0</v>
          </cell>
          <cell r="AA856" t="str">
            <v>BCH</v>
          </cell>
          <cell r="AB856" t="str">
            <v>0003</v>
          </cell>
          <cell r="AC856" t="str">
            <v>WKS</v>
          </cell>
          <cell r="AE856" t="str">
            <v>JV#</v>
          </cell>
          <cell r="AF856" t="str">
            <v>1232</v>
          </cell>
          <cell r="AG856" t="str">
            <v>FRN</v>
          </cell>
          <cell r="AH856" t="str">
            <v>6344</v>
          </cell>
          <cell r="AI856" t="str">
            <v>RP#</v>
          </cell>
          <cell r="AJ856" t="str">
            <v>000</v>
          </cell>
          <cell r="AK856" t="str">
            <v>CTL</v>
          </cell>
          <cell r="AM856" t="str">
            <v>RF#</v>
          </cell>
          <cell r="AU856" t="str">
            <v>AC-REV ACCRUAL OF OCT 02 CAPITA</v>
          </cell>
          <cell r="AZ856" t="str">
            <v>FPL Fibernet</v>
          </cell>
        </row>
        <row r="857">
          <cell r="A857" t="str">
            <v>107100</v>
          </cell>
          <cell r="B857" t="str">
            <v>0312</v>
          </cell>
          <cell r="C857" t="str">
            <v>06300</v>
          </cell>
          <cell r="D857" t="str">
            <v>0FIBER</v>
          </cell>
          <cell r="E857" t="str">
            <v>312000</v>
          </cell>
          <cell r="F857" t="str">
            <v>0662</v>
          </cell>
          <cell r="G857" t="str">
            <v>51450</v>
          </cell>
          <cell r="H857" t="str">
            <v>A</v>
          </cell>
          <cell r="I857" t="str">
            <v>00000041</v>
          </cell>
          <cell r="J857">
            <v>60</v>
          </cell>
          <cell r="K857">
            <v>312</v>
          </cell>
          <cell r="L857">
            <v>6346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0662</v>
          </cell>
          <cell r="R857" t="str">
            <v>51450</v>
          </cell>
          <cell r="S857" t="str">
            <v>200212</v>
          </cell>
          <cell r="T857" t="str">
            <v>SA01</v>
          </cell>
          <cell r="U857">
            <v>1325.5</v>
          </cell>
          <cell r="W857">
            <v>0</v>
          </cell>
          <cell r="Y857">
            <v>0</v>
          </cell>
          <cell r="Z857">
            <v>1</v>
          </cell>
          <cell r="AA857" t="str">
            <v>BCH</v>
          </cell>
          <cell r="AB857" t="str">
            <v>450002353</v>
          </cell>
          <cell r="AC857" t="str">
            <v>PO#</v>
          </cell>
          <cell r="AD857" t="str">
            <v>4500068770</v>
          </cell>
          <cell r="AE857" t="str">
            <v>S/R</v>
          </cell>
          <cell r="AF857" t="str">
            <v>337</v>
          </cell>
          <cell r="AI857" t="str">
            <v>PYN</v>
          </cell>
          <cell r="AJ857" t="str">
            <v>MASTEC NORTH AMERICA INC</v>
          </cell>
          <cell r="AK857" t="str">
            <v>VND</v>
          </cell>
          <cell r="AL857" t="str">
            <v>650829357</v>
          </cell>
          <cell r="AM857" t="str">
            <v>FAC</v>
          </cell>
          <cell r="AN857" t="str">
            <v>000</v>
          </cell>
          <cell r="AQ857" t="str">
            <v>NVD</v>
          </cell>
          <cell r="AR857" t="str">
            <v>2002-12-</v>
          </cell>
          <cell r="AU857" t="str">
            <v>INVOICE# 802FF04002-MASTEC NORTH AMERICA5000003600</v>
          </cell>
          <cell r="AV857" t="str">
            <v>WF-BATCH</v>
          </cell>
          <cell r="AW857" t="str">
            <v>000</v>
          </cell>
          <cell r="AX857" t="str">
            <v>00</v>
          </cell>
          <cell r="AY857" t="str">
            <v>0</v>
          </cell>
          <cell r="AZ857" t="str">
            <v>FPL Fibernet</v>
          </cell>
        </row>
        <row r="858">
          <cell r="A858" t="str">
            <v>107100</v>
          </cell>
          <cell r="B858" t="str">
            <v>0312</v>
          </cell>
          <cell r="C858" t="str">
            <v>06300</v>
          </cell>
          <cell r="D858" t="str">
            <v>0FIBER</v>
          </cell>
          <cell r="E858" t="str">
            <v>312000</v>
          </cell>
          <cell r="F858" t="str">
            <v>0662</v>
          </cell>
          <cell r="G858" t="str">
            <v>51450</v>
          </cell>
          <cell r="H858" t="str">
            <v>A</v>
          </cell>
          <cell r="I858" t="str">
            <v>00000041</v>
          </cell>
          <cell r="J858">
            <v>60</v>
          </cell>
          <cell r="K858">
            <v>312</v>
          </cell>
          <cell r="L858">
            <v>6346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 t="str">
            <v>0662</v>
          </cell>
          <cell r="R858" t="str">
            <v>51450</v>
          </cell>
          <cell r="S858" t="str">
            <v>200212</v>
          </cell>
          <cell r="T858" t="str">
            <v>SA01</v>
          </cell>
          <cell r="U858">
            <v>3266.5</v>
          </cell>
          <cell r="W858">
            <v>0</v>
          </cell>
          <cell r="Y858">
            <v>0</v>
          </cell>
          <cell r="Z858">
            <v>1</v>
          </cell>
          <cell r="AA858" t="str">
            <v>BCH</v>
          </cell>
          <cell r="AB858" t="str">
            <v>450002354</v>
          </cell>
          <cell r="AC858" t="str">
            <v>PO#</v>
          </cell>
          <cell r="AD858" t="str">
            <v>4500068770</v>
          </cell>
          <cell r="AE858" t="str">
            <v>S/R</v>
          </cell>
          <cell r="AF858" t="str">
            <v>337</v>
          </cell>
          <cell r="AI858" t="str">
            <v>PYN</v>
          </cell>
          <cell r="AJ858" t="str">
            <v>MASTEC NORTH AMERICA INC</v>
          </cell>
          <cell r="AK858" t="str">
            <v>VND</v>
          </cell>
          <cell r="AL858" t="str">
            <v>650829357</v>
          </cell>
          <cell r="AM858" t="str">
            <v>FAC</v>
          </cell>
          <cell r="AN858" t="str">
            <v>000</v>
          </cell>
          <cell r="AQ858" t="str">
            <v>NVD</v>
          </cell>
          <cell r="AR858" t="str">
            <v>2002-12-</v>
          </cell>
          <cell r="AU858" t="str">
            <v>INVOICE# 802FF04004RMASTEC NORTH AMERICA5000003651</v>
          </cell>
          <cell r="AV858" t="str">
            <v>WF-BATCH</v>
          </cell>
          <cell r="AW858" t="str">
            <v>000</v>
          </cell>
          <cell r="AX858" t="str">
            <v>00</v>
          </cell>
          <cell r="AY858" t="str">
            <v>0</v>
          </cell>
          <cell r="AZ858" t="str">
            <v>FPL Fibernet</v>
          </cell>
        </row>
        <row r="859">
          <cell r="A859" t="str">
            <v>107100</v>
          </cell>
          <cell r="B859" t="str">
            <v>0312</v>
          </cell>
          <cell r="C859" t="str">
            <v>06300</v>
          </cell>
          <cell r="D859" t="str">
            <v>0FIBER</v>
          </cell>
          <cell r="E859" t="str">
            <v>312000</v>
          </cell>
          <cell r="F859" t="str">
            <v>0662</v>
          </cell>
          <cell r="G859" t="str">
            <v>51450</v>
          </cell>
          <cell r="H859" t="str">
            <v>A</v>
          </cell>
          <cell r="I859" t="str">
            <v>00000041</v>
          </cell>
          <cell r="J859">
            <v>63</v>
          </cell>
          <cell r="K859">
            <v>312</v>
          </cell>
          <cell r="L859">
            <v>6346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 t="str">
            <v>0662</v>
          </cell>
          <cell r="R859" t="str">
            <v>51450</v>
          </cell>
          <cell r="S859" t="str">
            <v>200212</v>
          </cell>
          <cell r="T859" t="str">
            <v>SA01</v>
          </cell>
          <cell r="U859">
            <v>20668.5</v>
          </cell>
          <cell r="W859">
            <v>0</v>
          </cell>
          <cell r="Y859">
            <v>0</v>
          </cell>
          <cell r="Z859">
            <v>1</v>
          </cell>
          <cell r="AA859" t="str">
            <v>BCH</v>
          </cell>
          <cell r="AB859" t="str">
            <v>450002354</v>
          </cell>
          <cell r="AC859" t="str">
            <v>PO#</v>
          </cell>
          <cell r="AD859" t="str">
            <v>4500068770</v>
          </cell>
          <cell r="AE859" t="str">
            <v>S/R</v>
          </cell>
          <cell r="AF859" t="str">
            <v>337</v>
          </cell>
          <cell r="AI859" t="str">
            <v>PYN</v>
          </cell>
          <cell r="AJ859" t="str">
            <v>MASTEC NORTH AMERICA INC</v>
          </cell>
          <cell r="AK859" t="str">
            <v>VND</v>
          </cell>
          <cell r="AL859" t="str">
            <v>650829357</v>
          </cell>
          <cell r="AM859" t="str">
            <v>FAC</v>
          </cell>
          <cell r="AN859" t="str">
            <v>000</v>
          </cell>
          <cell r="AQ859" t="str">
            <v>NVD</v>
          </cell>
          <cell r="AR859" t="str">
            <v>2002-12-</v>
          </cell>
          <cell r="AU859" t="str">
            <v>INVOICE# 802FF04003RMASTEC NORTH AMERICA5000003649</v>
          </cell>
          <cell r="AV859" t="str">
            <v>WF-BATCH</v>
          </cell>
          <cell r="AW859" t="str">
            <v>000</v>
          </cell>
          <cell r="AX859" t="str">
            <v>00</v>
          </cell>
          <cell r="AY859" t="str">
            <v>0</v>
          </cell>
          <cell r="AZ859" t="str">
            <v>FPL Fibernet</v>
          </cell>
        </row>
        <row r="860">
          <cell r="A860" t="str">
            <v>107100</v>
          </cell>
          <cell r="B860" t="str">
            <v>0312</v>
          </cell>
          <cell r="C860" t="str">
            <v>06300</v>
          </cell>
          <cell r="D860" t="str">
            <v>0FIBER</v>
          </cell>
          <cell r="E860" t="str">
            <v>312000</v>
          </cell>
          <cell r="F860" t="str">
            <v>0790</v>
          </cell>
          <cell r="G860" t="str">
            <v>65000</v>
          </cell>
          <cell r="H860" t="str">
            <v>A</v>
          </cell>
          <cell r="I860" t="str">
            <v>00000041</v>
          </cell>
          <cell r="J860">
            <v>9</v>
          </cell>
          <cell r="K860">
            <v>312</v>
          </cell>
          <cell r="L860">
            <v>6346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 t="str">
            <v>0790</v>
          </cell>
          <cell r="R860" t="str">
            <v>65000</v>
          </cell>
          <cell r="S860" t="str">
            <v>200212</v>
          </cell>
          <cell r="T860" t="str">
            <v>CA01</v>
          </cell>
          <cell r="U860">
            <v>-10445.620000000001</v>
          </cell>
          <cell r="V860" t="str">
            <v>LDB</v>
          </cell>
          <cell r="W860">
            <v>0</v>
          </cell>
          <cell r="Y860">
            <v>0</v>
          </cell>
          <cell r="Z860">
            <v>0</v>
          </cell>
          <cell r="AA860" t="str">
            <v>BCH</v>
          </cell>
          <cell r="AB860" t="str">
            <v>0023</v>
          </cell>
          <cell r="AC860" t="str">
            <v>WKS</v>
          </cell>
          <cell r="AE860" t="str">
            <v>JV#</v>
          </cell>
          <cell r="AF860" t="str">
            <v>1232</v>
          </cell>
          <cell r="AG860" t="str">
            <v>FRN</v>
          </cell>
          <cell r="AH860" t="str">
            <v>6346</v>
          </cell>
          <cell r="AI860" t="str">
            <v>RP#</v>
          </cell>
          <cell r="AJ860" t="str">
            <v>000</v>
          </cell>
          <cell r="AK860" t="str">
            <v>CTL</v>
          </cell>
          <cell r="AM860" t="str">
            <v>RF#</v>
          </cell>
          <cell r="AU860" t="str">
            <v>TO PLACE IN SERVICE</v>
          </cell>
          <cell r="AZ860" t="str">
            <v>FPL Fibernet</v>
          </cell>
        </row>
        <row r="861">
          <cell r="A861" t="str">
            <v>107100</v>
          </cell>
          <cell r="B861" t="str">
            <v>0312</v>
          </cell>
          <cell r="C861" t="str">
            <v>06300</v>
          </cell>
          <cell r="D861" t="str">
            <v>0FIBER</v>
          </cell>
          <cell r="E861" t="str">
            <v>312000</v>
          </cell>
          <cell r="F861" t="str">
            <v>0790</v>
          </cell>
          <cell r="G861" t="str">
            <v>65000</v>
          </cell>
          <cell r="H861" t="str">
            <v>A</v>
          </cell>
          <cell r="I861" t="str">
            <v>00000041</v>
          </cell>
          <cell r="J861">
            <v>63</v>
          </cell>
          <cell r="K861">
            <v>312</v>
          </cell>
          <cell r="L861">
            <v>6346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 t="str">
            <v>0790</v>
          </cell>
          <cell r="R861" t="str">
            <v>65000</v>
          </cell>
          <cell r="S861" t="str">
            <v>200212</v>
          </cell>
          <cell r="T861" t="str">
            <v>CA01</v>
          </cell>
          <cell r="U861">
            <v>-86016</v>
          </cell>
          <cell r="V861" t="str">
            <v>LDB</v>
          </cell>
          <cell r="W861">
            <v>0</v>
          </cell>
          <cell r="Y861">
            <v>0</v>
          </cell>
          <cell r="Z861">
            <v>0</v>
          </cell>
          <cell r="AA861" t="str">
            <v>BCH</v>
          </cell>
          <cell r="AB861" t="str">
            <v>0003</v>
          </cell>
          <cell r="AC861" t="str">
            <v>WKS</v>
          </cell>
          <cell r="AE861" t="str">
            <v>JV#</v>
          </cell>
          <cell r="AF861" t="str">
            <v>1232</v>
          </cell>
          <cell r="AG861" t="str">
            <v>FRN</v>
          </cell>
          <cell r="AH861" t="str">
            <v>6346</v>
          </cell>
          <cell r="AI861" t="str">
            <v>RP#</v>
          </cell>
          <cell r="AJ861" t="str">
            <v>000</v>
          </cell>
          <cell r="AK861" t="str">
            <v>CTL</v>
          </cell>
          <cell r="AM861" t="str">
            <v>RF#</v>
          </cell>
          <cell r="AU861" t="str">
            <v>AC-REV ACCRUAL OF OCT 02 CAPITA</v>
          </cell>
          <cell r="AZ861" t="str">
            <v>FPL Fibernet</v>
          </cell>
        </row>
        <row r="862">
          <cell r="A862" t="str">
            <v>107100</v>
          </cell>
          <cell r="B862" t="str">
            <v>0314</v>
          </cell>
          <cell r="C862" t="str">
            <v>06300</v>
          </cell>
          <cell r="D862" t="str">
            <v>0FIBER</v>
          </cell>
          <cell r="E862" t="str">
            <v>314000</v>
          </cell>
          <cell r="F862" t="str">
            <v>0662</v>
          </cell>
          <cell r="G862" t="str">
            <v>51450</v>
          </cell>
          <cell r="H862" t="str">
            <v>A</v>
          </cell>
          <cell r="I862" t="str">
            <v>00000041</v>
          </cell>
          <cell r="J862">
            <v>63</v>
          </cell>
          <cell r="K862">
            <v>314</v>
          </cell>
          <cell r="L862">
            <v>6350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 t="str">
            <v>0662</v>
          </cell>
          <cell r="R862" t="str">
            <v>51450</v>
          </cell>
          <cell r="S862" t="str">
            <v>200212</v>
          </cell>
          <cell r="T862" t="str">
            <v>SA01</v>
          </cell>
          <cell r="U862">
            <v>397.75</v>
          </cell>
          <cell r="W862">
            <v>0</v>
          </cell>
          <cell r="Y862">
            <v>0</v>
          </cell>
          <cell r="Z862">
            <v>1</v>
          </cell>
          <cell r="AA862" t="str">
            <v>BCH</v>
          </cell>
          <cell r="AB862" t="str">
            <v>450002350</v>
          </cell>
          <cell r="AC862" t="str">
            <v>PO#</v>
          </cell>
          <cell r="AD862" t="str">
            <v>4500030221</v>
          </cell>
          <cell r="AE862" t="str">
            <v>S/R</v>
          </cell>
          <cell r="AF862" t="str">
            <v>NET</v>
          </cell>
          <cell r="AI862" t="str">
            <v>PYN</v>
          </cell>
          <cell r="AJ862" t="str">
            <v>W D COMMUNICATIONS INC</v>
          </cell>
          <cell r="AK862" t="str">
            <v>VND</v>
          </cell>
          <cell r="AL862" t="str">
            <v>591953252</v>
          </cell>
          <cell r="AM862" t="str">
            <v>FAC</v>
          </cell>
          <cell r="AN862" t="str">
            <v>000</v>
          </cell>
          <cell r="AQ862" t="str">
            <v>NVD</v>
          </cell>
          <cell r="AR862" t="str">
            <v>2002-12-</v>
          </cell>
          <cell r="AU862" t="str">
            <v>INVOICE# 26555      W D COMMUNICATIONS I5000003544</v>
          </cell>
          <cell r="AV862" t="str">
            <v>WF-BATCH</v>
          </cell>
          <cell r="AW862" t="str">
            <v>000</v>
          </cell>
          <cell r="AX862" t="str">
            <v>00</v>
          </cell>
          <cell r="AY862" t="str">
            <v>0</v>
          </cell>
          <cell r="AZ862" t="str">
            <v>FPL Fibernet</v>
          </cell>
        </row>
        <row r="863">
          <cell r="A863" t="str">
            <v>107100</v>
          </cell>
          <cell r="B863" t="str">
            <v>0314</v>
          </cell>
          <cell r="C863" t="str">
            <v>06300</v>
          </cell>
          <cell r="D863" t="str">
            <v>0FIBER</v>
          </cell>
          <cell r="E863" t="str">
            <v>314000</v>
          </cell>
          <cell r="F863" t="str">
            <v>0662</v>
          </cell>
          <cell r="G863" t="str">
            <v>51450</v>
          </cell>
          <cell r="H863" t="str">
            <v>A</v>
          </cell>
          <cell r="I863" t="str">
            <v>00000041</v>
          </cell>
          <cell r="J863">
            <v>63</v>
          </cell>
          <cell r="K863">
            <v>314</v>
          </cell>
          <cell r="L863">
            <v>6350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 t="str">
            <v>0662</v>
          </cell>
          <cell r="R863" t="str">
            <v>51450</v>
          </cell>
          <cell r="S863" t="str">
            <v>200212</v>
          </cell>
          <cell r="T863" t="str">
            <v>SA01</v>
          </cell>
          <cell r="U863">
            <v>397.75</v>
          </cell>
          <cell r="W863">
            <v>0</v>
          </cell>
          <cell r="Y863">
            <v>0</v>
          </cell>
          <cell r="Z863">
            <v>1</v>
          </cell>
          <cell r="AA863" t="str">
            <v>BCH</v>
          </cell>
          <cell r="AB863" t="str">
            <v>450002350</v>
          </cell>
          <cell r="AC863" t="str">
            <v>PO#</v>
          </cell>
          <cell r="AD863" t="str">
            <v>4500030221</v>
          </cell>
          <cell r="AE863" t="str">
            <v>S/R</v>
          </cell>
          <cell r="AF863" t="str">
            <v>NET</v>
          </cell>
          <cell r="AI863" t="str">
            <v>PYN</v>
          </cell>
          <cell r="AJ863" t="str">
            <v>W D COMMUNICATIONS INC</v>
          </cell>
          <cell r="AK863" t="str">
            <v>VND</v>
          </cell>
          <cell r="AL863" t="str">
            <v>591953252</v>
          </cell>
          <cell r="AM863" t="str">
            <v>FAC</v>
          </cell>
          <cell r="AN863" t="str">
            <v>000</v>
          </cell>
          <cell r="AQ863" t="str">
            <v>NVD</v>
          </cell>
          <cell r="AR863" t="str">
            <v>2002-12-</v>
          </cell>
          <cell r="AU863" t="str">
            <v>INVOICE# 26605      W D COMMUNICATIONS I5000003545</v>
          </cell>
          <cell r="AV863" t="str">
            <v>WF-BATCH</v>
          </cell>
          <cell r="AW863" t="str">
            <v>000</v>
          </cell>
          <cell r="AX863" t="str">
            <v>00</v>
          </cell>
          <cell r="AY863" t="str">
            <v>0</v>
          </cell>
          <cell r="AZ863" t="str">
            <v>FPL Fibernet</v>
          </cell>
        </row>
        <row r="864">
          <cell r="A864" t="str">
            <v>107100</v>
          </cell>
          <cell r="B864" t="str">
            <v>0314</v>
          </cell>
          <cell r="C864" t="str">
            <v>06300</v>
          </cell>
          <cell r="D864" t="str">
            <v>0FIBER</v>
          </cell>
          <cell r="E864" t="str">
            <v>314000</v>
          </cell>
          <cell r="F864" t="str">
            <v>0662</v>
          </cell>
          <cell r="G864" t="str">
            <v>51450</v>
          </cell>
          <cell r="H864" t="str">
            <v>A</v>
          </cell>
          <cell r="I864" t="str">
            <v>00000041</v>
          </cell>
          <cell r="J864">
            <v>63</v>
          </cell>
          <cell r="K864">
            <v>314</v>
          </cell>
          <cell r="L864">
            <v>6350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 t="str">
            <v>0662</v>
          </cell>
          <cell r="R864" t="str">
            <v>51450</v>
          </cell>
          <cell r="S864" t="str">
            <v>200212</v>
          </cell>
          <cell r="T864" t="str">
            <v>SA01</v>
          </cell>
          <cell r="U864">
            <v>994.37</v>
          </cell>
          <cell r="W864">
            <v>0</v>
          </cell>
          <cell r="Y864">
            <v>0</v>
          </cell>
          <cell r="Z864">
            <v>1</v>
          </cell>
          <cell r="AA864" t="str">
            <v>BCH</v>
          </cell>
          <cell r="AB864" t="str">
            <v>450002350</v>
          </cell>
          <cell r="AC864" t="str">
            <v>PO#</v>
          </cell>
          <cell r="AD864" t="str">
            <v>4500030221</v>
          </cell>
          <cell r="AE864" t="str">
            <v>S/R</v>
          </cell>
          <cell r="AF864" t="str">
            <v>NET</v>
          </cell>
          <cell r="AI864" t="str">
            <v>PYN</v>
          </cell>
          <cell r="AJ864" t="str">
            <v>W D COMMUNICATIONS INC</v>
          </cell>
          <cell r="AK864" t="str">
            <v>VND</v>
          </cell>
          <cell r="AL864" t="str">
            <v>591953252</v>
          </cell>
          <cell r="AM864" t="str">
            <v>FAC</v>
          </cell>
          <cell r="AN864" t="str">
            <v>000</v>
          </cell>
          <cell r="AQ864" t="str">
            <v>NVD</v>
          </cell>
          <cell r="AR864" t="str">
            <v>2002-12-</v>
          </cell>
          <cell r="AU864" t="str">
            <v>INVOICE# 26652      W D COMMUNICATIONS I5000003585</v>
          </cell>
          <cell r="AV864" t="str">
            <v>WF-BATCH</v>
          </cell>
          <cell r="AW864" t="str">
            <v>000</v>
          </cell>
          <cell r="AX864" t="str">
            <v>00</v>
          </cell>
          <cell r="AY864" t="str">
            <v>0</v>
          </cell>
          <cell r="AZ864" t="str">
            <v>FPL Fibernet</v>
          </cell>
        </row>
        <row r="865">
          <cell r="A865" t="str">
            <v>107100</v>
          </cell>
          <cell r="B865" t="str">
            <v>0314</v>
          </cell>
          <cell r="C865" t="str">
            <v>06300</v>
          </cell>
          <cell r="D865" t="str">
            <v>0FIBER</v>
          </cell>
          <cell r="E865" t="str">
            <v>314000</v>
          </cell>
          <cell r="F865" t="str">
            <v>0662</v>
          </cell>
          <cell r="G865" t="str">
            <v>51450</v>
          </cell>
          <cell r="H865" t="str">
            <v>A</v>
          </cell>
          <cell r="I865" t="str">
            <v>00000041</v>
          </cell>
          <cell r="J865">
            <v>63</v>
          </cell>
          <cell r="K865">
            <v>314</v>
          </cell>
          <cell r="L865">
            <v>6350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 t="str">
            <v>0662</v>
          </cell>
          <cell r="R865" t="str">
            <v>51450</v>
          </cell>
          <cell r="S865" t="str">
            <v>200212</v>
          </cell>
          <cell r="T865" t="str">
            <v>SA01</v>
          </cell>
          <cell r="U865">
            <v>1519.25</v>
          </cell>
          <cell r="W865">
            <v>0</v>
          </cell>
          <cell r="Y865">
            <v>0</v>
          </cell>
          <cell r="Z865">
            <v>1</v>
          </cell>
          <cell r="AA865" t="str">
            <v>BCH</v>
          </cell>
          <cell r="AB865" t="str">
            <v>450002339</v>
          </cell>
          <cell r="AC865" t="str">
            <v>PO#</v>
          </cell>
          <cell r="AD865" t="str">
            <v>4500055518</v>
          </cell>
          <cell r="AE865" t="str">
            <v>S/R</v>
          </cell>
          <cell r="AF865" t="str">
            <v>337</v>
          </cell>
          <cell r="AI865" t="str">
            <v>PYN</v>
          </cell>
          <cell r="AJ865" t="str">
            <v>UNIVERSAL FIBER OPTICS IN</v>
          </cell>
          <cell r="AK865" t="str">
            <v>VND</v>
          </cell>
          <cell r="AL865" t="str">
            <v>593263668</v>
          </cell>
          <cell r="AM865" t="str">
            <v>FAC</v>
          </cell>
          <cell r="AN865" t="str">
            <v>000</v>
          </cell>
          <cell r="AQ865" t="str">
            <v>NVD</v>
          </cell>
          <cell r="AR865" t="str">
            <v>2002-12-</v>
          </cell>
          <cell r="AU865" t="str">
            <v>INVOICE# 4856       UNIVERSAL FIBER OPTI5000003463</v>
          </cell>
          <cell r="AV865" t="str">
            <v>WF-BATCH</v>
          </cell>
          <cell r="AW865" t="str">
            <v>000</v>
          </cell>
          <cell r="AX865" t="str">
            <v>00</v>
          </cell>
          <cell r="AY865" t="str">
            <v>0</v>
          </cell>
          <cell r="AZ865" t="str">
            <v>FPL Fibernet</v>
          </cell>
        </row>
        <row r="866">
          <cell r="A866" t="str">
            <v>107100</v>
          </cell>
          <cell r="B866" t="str">
            <v>0314</v>
          </cell>
          <cell r="C866" t="str">
            <v>06300</v>
          </cell>
          <cell r="D866" t="str">
            <v>0FIBER</v>
          </cell>
          <cell r="E866" t="str">
            <v>314000</v>
          </cell>
          <cell r="F866" t="str">
            <v>0662</v>
          </cell>
          <cell r="G866" t="str">
            <v>52450</v>
          </cell>
          <cell r="H866" t="str">
            <v>A</v>
          </cell>
          <cell r="I866" t="str">
            <v>00000041</v>
          </cell>
          <cell r="J866">
            <v>63</v>
          </cell>
          <cell r="K866">
            <v>314</v>
          </cell>
          <cell r="L866">
            <v>6350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 t="str">
            <v>0662</v>
          </cell>
          <cell r="R866" t="str">
            <v>52450</v>
          </cell>
          <cell r="S866" t="str">
            <v>200212</v>
          </cell>
          <cell r="T866" t="str">
            <v>SA01</v>
          </cell>
          <cell r="U866">
            <v>992.59</v>
          </cell>
          <cell r="W866">
            <v>0</v>
          </cell>
          <cell r="Y866">
            <v>0</v>
          </cell>
          <cell r="Z866">
            <v>0</v>
          </cell>
          <cell r="AA866" t="str">
            <v>BCH</v>
          </cell>
          <cell r="AB866" t="str">
            <v>450002343</v>
          </cell>
          <cell r="AC866" t="str">
            <v>PO#</v>
          </cell>
          <cell r="AE866" t="str">
            <v>S/R</v>
          </cell>
          <cell r="AI866" t="str">
            <v>PYN</v>
          </cell>
          <cell r="AJ866" t="str">
            <v>CSX TRANSPORTATION</v>
          </cell>
          <cell r="AK866" t="str">
            <v>VND</v>
          </cell>
          <cell r="AL866" t="str">
            <v>546000720</v>
          </cell>
          <cell r="AM866" t="str">
            <v>FAC</v>
          </cell>
          <cell r="AN866" t="str">
            <v>000</v>
          </cell>
          <cell r="AQ866" t="str">
            <v>NVD</v>
          </cell>
          <cell r="AR866" t="str">
            <v>2002-08-</v>
          </cell>
          <cell r="AU866" t="str">
            <v>INVOICE# 7043526    CSX TRANSPORTATION  1900003295</v>
          </cell>
          <cell r="AV866" t="str">
            <v>WF-BATCH</v>
          </cell>
          <cell r="AW866" t="str">
            <v>000</v>
          </cell>
          <cell r="AX866" t="str">
            <v>00</v>
          </cell>
          <cell r="AY866" t="str">
            <v>0</v>
          </cell>
          <cell r="AZ866" t="str">
            <v>FPL Fibernet</v>
          </cell>
        </row>
        <row r="867">
          <cell r="A867" t="str">
            <v>107100</v>
          </cell>
          <cell r="B867" t="str">
            <v>0314</v>
          </cell>
          <cell r="C867" t="str">
            <v>06300</v>
          </cell>
          <cell r="D867" t="str">
            <v>0FIBER</v>
          </cell>
          <cell r="E867" t="str">
            <v>314000</v>
          </cell>
          <cell r="F867" t="str">
            <v>0662</v>
          </cell>
          <cell r="G867" t="str">
            <v>52450</v>
          </cell>
          <cell r="H867" t="str">
            <v>A</v>
          </cell>
          <cell r="I867" t="str">
            <v>00000041</v>
          </cell>
          <cell r="J867">
            <v>63</v>
          </cell>
          <cell r="K867">
            <v>314</v>
          </cell>
          <cell r="L867">
            <v>6350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 t="str">
            <v>0662</v>
          </cell>
          <cell r="R867" t="str">
            <v>52450</v>
          </cell>
          <cell r="S867" t="str">
            <v>200212</v>
          </cell>
          <cell r="T867" t="str">
            <v>SA01</v>
          </cell>
          <cell r="U867">
            <v>4636.41</v>
          </cell>
          <cell r="W867">
            <v>0</v>
          </cell>
          <cell r="Y867">
            <v>0</v>
          </cell>
          <cell r="Z867">
            <v>0</v>
          </cell>
          <cell r="AA867" t="str">
            <v>BCH</v>
          </cell>
          <cell r="AB867" t="str">
            <v>450002350</v>
          </cell>
          <cell r="AC867" t="str">
            <v>PO#</v>
          </cell>
          <cell r="AE867" t="str">
            <v>S/R</v>
          </cell>
          <cell r="AI867" t="str">
            <v>PYN</v>
          </cell>
          <cell r="AJ867" t="str">
            <v>CSX TRANSPORTATION</v>
          </cell>
          <cell r="AK867" t="str">
            <v>VND</v>
          </cell>
          <cell r="AL867" t="str">
            <v>546000720</v>
          </cell>
          <cell r="AM867" t="str">
            <v>FAC</v>
          </cell>
          <cell r="AN867" t="str">
            <v>000</v>
          </cell>
          <cell r="AQ867" t="str">
            <v>NVD</v>
          </cell>
          <cell r="AR867" t="str">
            <v>2002-09-</v>
          </cell>
          <cell r="AU867" t="str">
            <v>INVOICE# 7044098    CSX TRANSPORTATION  1900003296</v>
          </cell>
          <cell r="AV867" t="str">
            <v>DXC0E68</v>
          </cell>
          <cell r="AW867" t="str">
            <v>000</v>
          </cell>
          <cell r="AX867" t="str">
            <v>00</v>
          </cell>
          <cell r="AY867" t="str">
            <v>0</v>
          </cell>
          <cell r="AZ867" t="str">
            <v>FPL Fibernet</v>
          </cell>
        </row>
        <row r="868">
          <cell r="A868" t="str">
            <v>107100</v>
          </cell>
          <cell r="B868" t="str">
            <v>0314</v>
          </cell>
          <cell r="C868" t="str">
            <v>06300</v>
          </cell>
          <cell r="D868" t="str">
            <v>0FIBER</v>
          </cell>
          <cell r="E868" t="str">
            <v>314000</v>
          </cell>
          <cell r="F868" t="str">
            <v>0790</v>
          </cell>
          <cell r="G868" t="str">
            <v>65000</v>
          </cell>
          <cell r="H868" t="str">
            <v>A</v>
          </cell>
          <cell r="I868" t="str">
            <v>00000041</v>
          </cell>
          <cell r="J868">
            <v>9</v>
          </cell>
          <cell r="K868">
            <v>314</v>
          </cell>
          <cell r="L868">
            <v>6350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 t="str">
            <v>0790</v>
          </cell>
          <cell r="R868" t="str">
            <v>65000</v>
          </cell>
          <cell r="S868" t="str">
            <v>200212</v>
          </cell>
          <cell r="T868" t="str">
            <v>CA01</v>
          </cell>
          <cell r="U868">
            <v>-274587.92</v>
          </cell>
          <cell r="V868" t="str">
            <v>LDB</v>
          </cell>
          <cell r="W868">
            <v>0</v>
          </cell>
          <cell r="Y868">
            <v>0</v>
          </cell>
          <cell r="Z868">
            <v>0</v>
          </cell>
          <cell r="AA868" t="str">
            <v>BCH</v>
          </cell>
          <cell r="AB868" t="str">
            <v>0023</v>
          </cell>
          <cell r="AC868" t="str">
            <v>WKS</v>
          </cell>
          <cell r="AE868" t="str">
            <v>JV#</v>
          </cell>
          <cell r="AF868" t="str">
            <v>1232</v>
          </cell>
          <cell r="AG868" t="str">
            <v>FRN</v>
          </cell>
          <cell r="AH868" t="str">
            <v>6350</v>
          </cell>
          <cell r="AI868" t="str">
            <v>RP#</v>
          </cell>
          <cell r="AJ868" t="str">
            <v>000</v>
          </cell>
          <cell r="AK868" t="str">
            <v>CTL</v>
          </cell>
          <cell r="AM868" t="str">
            <v>RF#</v>
          </cell>
          <cell r="AU868" t="str">
            <v>TO PLACE IN SERVICE</v>
          </cell>
          <cell r="AZ868" t="str">
            <v>FPL Fibernet</v>
          </cell>
        </row>
        <row r="869">
          <cell r="A869" t="str">
            <v>107100</v>
          </cell>
          <cell r="B869" t="str">
            <v>0314</v>
          </cell>
          <cell r="C869" t="str">
            <v>06300</v>
          </cell>
          <cell r="D869" t="str">
            <v>0FIBER</v>
          </cell>
          <cell r="E869" t="str">
            <v>314000</v>
          </cell>
          <cell r="F869" t="str">
            <v>0790</v>
          </cell>
          <cell r="G869" t="str">
            <v>65000</v>
          </cell>
          <cell r="H869" t="str">
            <v>A</v>
          </cell>
          <cell r="I869" t="str">
            <v>00000041</v>
          </cell>
          <cell r="J869">
            <v>63</v>
          </cell>
          <cell r="K869">
            <v>314</v>
          </cell>
          <cell r="L869">
            <v>6350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 t="str">
            <v>0790</v>
          </cell>
          <cell r="R869" t="str">
            <v>65000</v>
          </cell>
          <cell r="S869" t="str">
            <v>200212</v>
          </cell>
          <cell r="T869" t="str">
            <v>CA01</v>
          </cell>
          <cell r="U869">
            <v>218000</v>
          </cell>
          <cell r="V869" t="str">
            <v>LDB</v>
          </cell>
          <cell r="W869">
            <v>0</v>
          </cell>
          <cell r="Y869">
            <v>0</v>
          </cell>
          <cell r="Z869">
            <v>0</v>
          </cell>
          <cell r="AA869" t="str">
            <v>BCH</v>
          </cell>
          <cell r="AB869" t="str">
            <v>0015</v>
          </cell>
          <cell r="AC869" t="str">
            <v>WKS</v>
          </cell>
          <cell r="AE869" t="str">
            <v>JV#</v>
          </cell>
          <cell r="AF869" t="str">
            <v>1232</v>
          </cell>
          <cell r="AG869" t="str">
            <v>FRN</v>
          </cell>
          <cell r="AH869" t="str">
            <v>6350</v>
          </cell>
          <cell r="AI869" t="str">
            <v>RP#</v>
          </cell>
          <cell r="AJ869" t="str">
            <v>000</v>
          </cell>
          <cell r="AK869" t="str">
            <v>CTL</v>
          </cell>
          <cell r="AM869" t="str">
            <v>RF#</v>
          </cell>
          <cell r="AU869" t="str">
            <v>ACCRUAL OF DEC 02 CAPITAL</v>
          </cell>
          <cell r="AZ869" t="str">
            <v>FPL Fibernet</v>
          </cell>
        </row>
        <row r="870">
          <cell r="A870" t="str">
            <v>107100</v>
          </cell>
          <cell r="B870" t="str">
            <v>0314</v>
          </cell>
          <cell r="C870" t="str">
            <v>06300</v>
          </cell>
          <cell r="D870" t="str">
            <v>0FIBER</v>
          </cell>
          <cell r="E870" t="str">
            <v>314000</v>
          </cell>
          <cell r="F870" t="str">
            <v>0790</v>
          </cell>
          <cell r="G870" t="str">
            <v>65000</v>
          </cell>
          <cell r="H870" t="str">
            <v>A</v>
          </cell>
          <cell r="I870" t="str">
            <v>00000041</v>
          </cell>
          <cell r="J870">
            <v>63</v>
          </cell>
          <cell r="K870">
            <v>314</v>
          </cell>
          <cell r="L870">
            <v>6350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 t="str">
            <v>0790</v>
          </cell>
          <cell r="R870" t="str">
            <v>65000</v>
          </cell>
          <cell r="S870" t="str">
            <v>200212</v>
          </cell>
          <cell r="T870" t="str">
            <v>CA01</v>
          </cell>
          <cell r="U870">
            <v>238000</v>
          </cell>
          <cell r="V870" t="str">
            <v>LDB</v>
          </cell>
          <cell r="W870">
            <v>0</v>
          </cell>
          <cell r="Y870">
            <v>0</v>
          </cell>
          <cell r="Z870">
            <v>0</v>
          </cell>
          <cell r="AA870" t="str">
            <v>BCH</v>
          </cell>
          <cell r="AB870" t="str">
            <v>0024</v>
          </cell>
          <cell r="AC870" t="str">
            <v>WKS</v>
          </cell>
          <cell r="AE870" t="str">
            <v>JV#</v>
          </cell>
          <cell r="AF870" t="str">
            <v>1232</v>
          </cell>
          <cell r="AG870" t="str">
            <v>FRN</v>
          </cell>
          <cell r="AH870" t="str">
            <v>6350</v>
          </cell>
          <cell r="AI870" t="str">
            <v>RP#</v>
          </cell>
          <cell r="AJ870" t="str">
            <v>000</v>
          </cell>
          <cell r="AK870" t="str">
            <v>CTL</v>
          </cell>
          <cell r="AM870" t="str">
            <v>RF#</v>
          </cell>
          <cell r="AU870" t="str">
            <v>ACCR DEC 02 CAP-FELIX EQU</v>
          </cell>
          <cell r="AZ870" t="str">
            <v>FPL Fibernet</v>
          </cell>
        </row>
        <row r="871">
          <cell r="A871" t="str">
            <v>107100</v>
          </cell>
          <cell r="B871" t="str">
            <v>0314</v>
          </cell>
          <cell r="C871" t="str">
            <v>06300</v>
          </cell>
          <cell r="D871" t="str">
            <v>0FIBER</v>
          </cell>
          <cell r="E871" t="str">
            <v>314000</v>
          </cell>
          <cell r="F871" t="str">
            <v>0790</v>
          </cell>
          <cell r="G871" t="str">
            <v>65000</v>
          </cell>
          <cell r="H871" t="str">
            <v>A</v>
          </cell>
          <cell r="I871" t="str">
            <v>00000041</v>
          </cell>
          <cell r="J871">
            <v>63</v>
          </cell>
          <cell r="K871">
            <v>314</v>
          </cell>
          <cell r="L871">
            <v>6350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0790</v>
          </cell>
          <cell r="R871" t="str">
            <v>65000</v>
          </cell>
          <cell r="S871" t="str">
            <v>200212</v>
          </cell>
          <cell r="T871" t="str">
            <v>CA01</v>
          </cell>
          <cell r="U871">
            <v>-503440</v>
          </cell>
          <cell r="V871" t="str">
            <v>LDB</v>
          </cell>
          <cell r="W871">
            <v>0</v>
          </cell>
          <cell r="Y871">
            <v>0</v>
          </cell>
          <cell r="Z871">
            <v>0</v>
          </cell>
          <cell r="AA871" t="str">
            <v>BCH</v>
          </cell>
          <cell r="AB871" t="str">
            <v>0003</v>
          </cell>
          <cell r="AC871" t="str">
            <v>WKS</v>
          </cell>
          <cell r="AE871" t="str">
            <v>JV#</v>
          </cell>
          <cell r="AF871" t="str">
            <v>1232</v>
          </cell>
          <cell r="AG871" t="str">
            <v>FRN</v>
          </cell>
          <cell r="AH871" t="str">
            <v>6350</v>
          </cell>
          <cell r="AI871" t="str">
            <v>RP#</v>
          </cell>
          <cell r="AJ871" t="str">
            <v>000</v>
          </cell>
          <cell r="AK871" t="str">
            <v>CTL</v>
          </cell>
          <cell r="AM871" t="str">
            <v>RF#</v>
          </cell>
          <cell r="AU871" t="str">
            <v>AC-REV ACCRUAL OF OCT 02 CAPITA</v>
          </cell>
          <cell r="AZ871" t="str">
            <v>FPL Fibernet</v>
          </cell>
        </row>
        <row r="872">
          <cell r="A872" t="str">
            <v>107100</v>
          </cell>
          <cell r="B872" t="str">
            <v>0314</v>
          </cell>
          <cell r="C872" t="str">
            <v>06300</v>
          </cell>
          <cell r="D872" t="str">
            <v>0FIBER</v>
          </cell>
          <cell r="E872" t="str">
            <v>314000</v>
          </cell>
          <cell r="F872" t="str">
            <v>0901</v>
          </cell>
          <cell r="G872" t="str">
            <v>52450</v>
          </cell>
          <cell r="H872" t="str">
            <v>A</v>
          </cell>
          <cell r="I872" t="str">
            <v>00000041</v>
          </cell>
          <cell r="J872">
            <v>63</v>
          </cell>
          <cell r="K872">
            <v>314</v>
          </cell>
          <cell r="L872">
            <v>6350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 t="str">
            <v>0901</v>
          </cell>
          <cell r="R872" t="str">
            <v>52450</v>
          </cell>
          <cell r="S872" t="str">
            <v>200212</v>
          </cell>
          <cell r="T872" t="str">
            <v>SA01</v>
          </cell>
          <cell r="U872">
            <v>22.68</v>
          </cell>
          <cell r="W872">
            <v>0</v>
          </cell>
          <cell r="Y872">
            <v>0</v>
          </cell>
          <cell r="Z872">
            <v>0</v>
          </cell>
          <cell r="AA872" t="str">
            <v>BCH</v>
          </cell>
          <cell r="AB872" t="str">
            <v>450002338</v>
          </cell>
          <cell r="AC872" t="str">
            <v>PO#</v>
          </cell>
          <cell r="AE872" t="str">
            <v>S/R</v>
          </cell>
          <cell r="AI872" t="str">
            <v>PYN</v>
          </cell>
          <cell r="AJ872" t="str">
            <v>DELATTE L R</v>
          </cell>
          <cell r="AK872" t="str">
            <v>VND</v>
          </cell>
          <cell r="AL872" t="str">
            <v>437491989</v>
          </cell>
          <cell r="AM872" t="str">
            <v>FAC</v>
          </cell>
          <cell r="AN872" t="str">
            <v>000</v>
          </cell>
          <cell r="AQ872" t="str">
            <v>NVD</v>
          </cell>
          <cell r="AR872" t="str">
            <v>2002-11-</v>
          </cell>
          <cell r="AU872" t="str">
            <v>L DELATTE MEALS     DELATTE L R         1900003265</v>
          </cell>
          <cell r="AV872" t="str">
            <v>WF-BATCH</v>
          </cell>
          <cell r="AW872" t="str">
            <v>000</v>
          </cell>
          <cell r="AX872" t="str">
            <v>00</v>
          </cell>
          <cell r="AY872" t="str">
            <v>0</v>
          </cell>
          <cell r="AZ872" t="str">
            <v>FPL Fibernet</v>
          </cell>
        </row>
        <row r="873">
          <cell r="A873" t="str">
            <v>107100</v>
          </cell>
          <cell r="B873" t="str">
            <v>0314</v>
          </cell>
          <cell r="C873" t="str">
            <v>06300</v>
          </cell>
          <cell r="D873" t="str">
            <v>0FIBER</v>
          </cell>
          <cell r="E873" t="str">
            <v>314000</v>
          </cell>
          <cell r="F873" t="str">
            <v>0902</v>
          </cell>
          <cell r="G873" t="str">
            <v>52450</v>
          </cell>
          <cell r="H873" t="str">
            <v>A</v>
          </cell>
          <cell r="I873" t="str">
            <v>00000041</v>
          </cell>
          <cell r="J873">
            <v>63</v>
          </cell>
          <cell r="K873">
            <v>314</v>
          </cell>
          <cell r="L873">
            <v>6350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 t="str">
            <v>0902</v>
          </cell>
          <cell r="R873" t="str">
            <v>52450</v>
          </cell>
          <cell r="S873" t="str">
            <v>200212</v>
          </cell>
          <cell r="T873" t="str">
            <v>SA01</v>
          </cell>
          <cell r="U873">
            <v>51.79</v>
          </cell>
          <cell r="W873">
            <v>0</v>
          </cell>
          <cell r="Y873">
            <v>0</v>
          </cell>
          <cell r="Z873">
            <v>0</v>
          </cell>
          <cell r="AA873" t="str">
            <v>BCH</v>
          </cell>
          <cell r="AB873" t="str">
            <v>450002338</v>
          </cell>
          <cell r="AC873" t="str">
            <v>PO#</v>
          </cell>
          <cell r="AE873" t="str">
            <v>S/R</v>
          </cell>
          <cell r="AI873" t="str">
            <v>PYN</v>
          </cell>
          <cell r="AJ873" t="str">
            <v>DELATTE L R</v>
          </cell>
          <cell r="AK873" t="str">
            <v>VND</v>
          </cell>
          <cell r="AL873" t="str">
            <v>437491989</v>
          </cell>
          <cell r="AM873" t="str">
            <v>FAC</v>
          </cell>
          <cell r="AN873" t="str">
            <v>000</v>
          </cell>
          <cell r="AQ873" t="str">
            <v>NVD</v>
          </cell>
          <cell r="AR873" t="str">
            <v>2002-11-</v>
          </cell>
          <cell r="AU873" t="str">
            <v>L DELATTE HOTEL     DELATTE L R         1900003265</v>
          </cell>
          <cell r="AV873" t="str">
            <v>WF-BATCH</v>
          </cell>
          <cell r="AW873" t="str">
            <v>000</v>
          </cell>
          <cell r="AX873" t="str">
            <v>00</v>
          </cell>
          <cell r="AY873" t="str">
            <v>0</v>
          </cell>
          <cell r="AZ873" t="str">
            <v>FPL Fibernet</v>
          </cell>
        </row>
        <row r="874">
          <cell r="A874" t="str">
            <v>107100</v>
          </cell>
          <cell r="B874" t="str">
            <v>0314</v>
          </cell>
          <cell r="C874" t="str">
            <v>06300</v>
          </cell>
          <cell r="D874" t="str">
            <v>0FIBER</v>
          </cell>
          <cell r="E874" t="str">
            <v>314000</v>
          </cell>
          <cell r="F874" t="str">
            <v>0790</v>
          </cell>
          <cell r="G874" t="str">
            <v>65000</v>
          </cell>
          <cell r="H874" t="str">
            <v>A</v>
          </cell>
          <cell r="I874" t="str">
            <v>00000041</v>
          </cell>
          <cell r="J874">
            <v>9</v>
          </cell>
          <cell r="K874">
            <v>314</v>
          </cell>
          <cell r="L874">
            <v>6352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 t="str">
            <v>0790</v>
          </cell>
          <cell r="R874" t="str">
            <v>65000</v>
          </cell>
          <cell r="S874" t="str">
            <v>200212</v>
          </cell>
          <cell r="T874" t="str">
            <v>CA01</v>
          </cell>
          <cell r="U874">
            <v>-1527.9</v>
          </cell>
          <cell r="V874" t="str">
            <v>LDB</v>
          </cell>
          <cell r="W874">
            <v>0</v>
          </cell>
          <cell r="Y874">
            <v>0</v>
          </cell>
          <cell r="Z874">
            <v>0</v>
          </cell>
          <cell r="AA874" t="str">
            <v>BCH</v>
          </cell>
          <cell r="AB874" t="str">
            <v>0023</v>
          </cell>
          <cell r="AC874" t="str">
            <v>WKS</v>
          </cell>
          <cell r="AE874" t="str">
            <v>JV#</v>
          </cell>
          <cell r="AF874" t="str">
            <v>1232</v>
          </cell>
          <cell r="AG874" t="str">
            <v>FRN</v>
          </cell>
          <cell r="AH874" t="str">
            <v>6352</v>
          </cell>
          <cell r="AI874" t="str">
            <v>RP#</v>
          </cell>
          <cell r="AJ874" t="str">
            <v>000</v>
          </cell>
          <cell r="AK874" t="str">
            <v>CTL</v>
          </cell>
          <cell r="AM874" t="str">
            <v>RF#</v>
          </cell>
          <cell r="AU874" t="str">
            <v>TO PLACE IN SERVICE</v>
          </cell>
          <cell r="AZ874" t="str">
            <v>FPL Fibernet</v>
          </cell>
        </row>
        <row r="875">
          <cell r="A875" t="str">
            <v>107100</v>
          </cell>
          <cell r="B875" t="str">
            <v>0385</v>
          </cell>
          <cell r="C875" t="str">
            <v>06300</v>
          </cell>
          <cell r="D875" t="str">
            <v>0FIBER</v>
          </cell>
          <cell r="E875" t="str">
            <v>385000</v>
          </cell>
          <cell r="F875" t="str">
            <v>0625</v>
          </cell>
          <cell r="G875" t="str">
            <v>52450</v>
          </cell>
          <cell r="H875" t="str">
            <v>A</v>
          </cell>
          <cell r="I875" t="str">
            <v>00000041</v>
          </cell>
          <cell r="J875">
            <v>60</v>
          </cell>
          <cell r="K875">
            <v>385</v>
          </cell>
          <cell r="L875">
            <v>6352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 t="str">
            <v>0625</v>
          </cell>
          <cell r="R875" t="str">
            <v>52450</v>
          </cell>
          <cell r="S875" t="str">
            <v>200212</v>
          </cell>
          <cell r="T875" t="str">
            <v>SA01</v>
          </cell>
          <cell r="U875">
            <v>16.5</v>
          </cell>
          <cell r="W875">
            <v>0</v>
          </cell>
          <cell r="Y875">
            <v>0</v>
          </cell>
          <cell r="Z875">
            <v>0</v>
          </cell>
          <cell r="AA875" t="str">
            <v>BCH</v>
          </cell>
          <cell r="AB875" t="str">
            <v>450002343</v>
          </cell>
          <cell r="AC875" t="str">
            <v>PO#</v>
          </cell>
          <cell r="AE875" t="str">
            <v>S/R</v>
          </cell>
          <cell r="AI875" t="str">
            <v>PYN</v>
          </cell>
          <cell r="AJ875" t="str">
            <v>CAJIGAS R C</v>
          </cell>
          <cell r="AK875" t="str">
            <v>VND</v>
          </cell>
          <cell r="AL875" t="str">
            <v>264370702</v>
          </cell>
          <cell r="AM875" t="str">
            <v>FAC</v>
          </cell>
          <cell r="AN875" t="str">
            <v>000</v>
          </cell>
          <cell r="AQ875" t="str">
            <v>NVD</v>
          </cell>
          <cell r="AR875" t="str">
            <v>2002-11-</v>
          </cell>
          <cell r="AU875" t="str">
            <v>R CAJIGAS MISC      CAJIGAS R C         1900003290</v>
          </cell>
          <cell r="AV875" t="str">
            <v>WF-BATCH</v>
          </cell>
          <cell r="AW875" t="str">
            <v>000</v>
          </cell>
          <cell r="AX875" t="str">
            <v>00</v>
          </cell>
          <cell r="AY875" t="str">
            <v>0</v>
          </cell>
          <cell r="AZ875" t="str">
            <v>FPL Fibernet</v>
          </cell>
        </row>
        <row r="876">
          <cell r="A876" t="str">
            <v>107100</v>
          </cell>
          <cell r="B876" t="str">
            <v>0385</v>
          </cell>
          <cell r="C876" t="str">
            <v>06300</v>
          </cell>
          <cell r="D876" t="str">
            <v>0FIBER</v>
          </cell>
          <cell r="E876" t="str">
            <v>385000</v>
          </cell>
          <cell r="F876" t="str">
            <v>0903</v>
          </cell>
          <cell r="G876" t="str">
            <v>52450</v>
          </cell>
          <cell r="H876" t="str">
            <v>A</v>
          </cell>
          <cell r="I876" t="str">
            <v>00000041</v>
          </cell>
          <cell r="J876">
            <v>60</v>
          </cell>
          <cell r="K876">
            <v>385</v>
          </cell>
          <cell r="L876">
            <v>6352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 t="str">
            <v>0903</v>
          </cell>
          <cell r="R876" t="str">
            <v>52450</v>
          </cell>
          <cell r="S876" t="str">
            <v>200212</v>
          </cell>
          <cell r="T876" t="str">
            <v>SA01</v>
          </cell>
          <cell r="U876">
            <v>218.25</v>
          </cell>
          <cell r="W876">
            <v>0</v>
          </cell>
          <cell r="Y876">
            <v>0</v>
          </cell>
          <cell r="Z876">
            <v>0</v>
          </cell>
          <cell r="AA876" t="str">
            <v>BCH</v>
          </cell>
          <cell r="AB876" t="str">
            <v>450002343</v>
          </cell>
          <cell r="AC876" t="str">
            <v>PO#</v>
          </cell>
          <cell r="AE876" t="str">
            <v>S/R</v>
          </cell>
          <cell r="AI876" t="str">
            <v>PYN</v>
          </cell>
          <cell r="AJ876" t="str">
            <v>CAJIGAS R C</v>
          </cell>
          <cell r="AK876" t="str">
            <v>VND</v>
          </cell>
          <cell r="AL876" t="str">
            <v>264370702</v>
          </cell>
          <cell r="AM876" t="str">
            <v>FAC</v>
          </cell>
          <cell r="AN876" t="str">
            <v>000</v>
          </cell>
          <cell r="AQ876" t="str">
            <v>NVD</v>
          </cell>
          <cell r="AR876" t="str">
            <v>2002-11-</v>
          </cell>
          <cell r="AU876" t="str">
            <v>R CAJIGAS AIR FARE  CAJIGAS R C         1900003290</v>
          </cell>
          <cell r="AV876" t="str">
            <v>WF-BATCH</v>
          </cell>
          <cell r="AW876" t="str">
            <v>000</v>
          </cell>
          <cell r="AX876" t="str">
            <v>00</v>
          </cell>
          <cell r="AY876" t="str">
            <v>0</v>
          </cell>
          <cell r="AZ876" t="str">
            <v>FPL Fibernet</v>
          </cell>
        </row>
        <row r="877">
          <cell r="A877" t="str">
            <v>107100</v>
          </cell>
          <cell r="B877" t="str">
            <v>0312</v>
          </cell>
          <cell r="C877" t="str">
            <v>06300</v>
          </cell>
          <cell r="D877" t="str">
            <v>0FIBER</v>
          </cell>
          <cell r="E877" t="str">
            <v>312000</v>
          </cell>
          <cell r="F877" t="str">
            <v>0790</v>
          </cell>
          <cell r="G877" t="str">
            <v>65000</v>
          </cell>
          <cell r="H877" t="str">
            <v>A</v>
          </cell>
          <cell r="I877" t="str">
            <v>00000041</v>
          </cell>
          <cell r="J877">
            <v>9</v>
          </cell>
          <cell r="K877">
            <v>312</v>
          </cell>
          <cell r="L877">
            <v>6354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 t="str">
            <v>0790</v>
          </cell>
          <cell r="R877" t="str">
            <v>65000</v>
          </cell>
          <cell r="S877" t="str">
            <v>200212</v>
          </cell>
          <cell r="T877" t="str">
            <v>CA01</v>
          </cell>
          <cell r="U877">
            <v>-2083.9</v>
          </cell>
          <cell r="V877" t="str">
            <v>LDB</v>
          </cell>
          <cell r="W877">
            <v>0</v>
          </cell>
          <cell r="Y877">
            <v>0</v>
          </cell>
          <cell r="Z877">
            <v>0</v>
          </cell>
          <cell r="AA877" t="str">
            <v>BCH</v>
          </cell>
          <cell r="AB877" t="str">
            <v>0023</v>
          </cell>
          <cell r="AC877" t="str">
            <v>WKS</v>
          </cell>
          <cell r="AE877" t="str">
            <v>JV#</v>
          </cell>
          <cell r="AF877" t="str">
            <v>1232</v>
          </cell>
          <cell r="AG877" t="str">
            <v>FRN</v>
          </cell>
          <cell r="AH877" t="str">
            <v>6354</v>
          </cell>
          <cell r="AI877" t="str">
            <v>RP#</v>
          </cell>
          <cell r="AJ877" t="str">
            <v>000</v>
          </cell>
          <cell r="AK877" t="str">
            <v>CTL</v>
          </cell>
          <cell r="AM877" t="str">
            <v>RF#</v>
          </cell>
          <cell r="AU877" t="str">
            <v>TO PLACE IN SERVICE</v>
          </cell>
          <cell r="AZ877" t="str">
            <v>FPL Fibernet</v>
          </cell>
        </row>
        <row r="878">
          <cell r="A878" t="str">
            <v>107100</v>
          </cell>
          <cell r="B878" t="str">
            <v>0312</v>
          </cell>
          <cell r="C878" t="str">
            <v>06001</v>
          </cell>
          <cell r="D878" t="str">
            <v>0ELECT</v>
          </cell>
          <cell r="E878" t="str">
            <v>312000</v>
          </cell>
          <cell r="F878" t="str">
            <v>0662</v>
          </cell>
          <cell r="G878" t="str">
            <v>51450</v>
          </cell>
          <cell r="H878" t="str">
            <v>A</v>
          </cell>
          <cell r="I878" t="str">
            <v>00000041</v>
          </cell>
          <cell r="J878">
            <v>66</v>
          </cell>
          <cell r="K878">
            <v>312</v>
          </cell>
          <cell r="L878">
            <v>6355</v>
          </cell>
          <cell r="M878">
            <v>398</v>
          </cell>
          <cell r="N878">
            <v>0</v>
          </cell>
          <cell r="O878">
            <v>1</v>
          </cell>
          <cell r="P878">
            <v>398.00099999999998</v>
          </cell>
          <cell r="Q878" t="str">
            <v>0662</v>
          </cell>
          <cell r="R878" t="str">
            <v>51450</v>
          </cell>
          <cell r="S878" t="str">
            <v>200212</v>
          </cell>
          <cell r="T878" t="str">
            <v>SA01</v>
          </cell>
          <cell r="U878">
            <v>10625</v>
          </cell>
          <cell r="W878">
            <v>0</v>
          </cell>
          <cell r="Y878">
            <v>0</v>
          </cell>
          <cell r="Z878">
            <v>1</v>
          </cell>
          <cell r="AA878" t="str">
            <v>BCH</v>
          </cell>
          <cell r="AB878" t="str">
            <v>450002361</v>
          </cell>
          <cell r="AC878" t="str">
            <v>PO#</v>
          </cell>
          <cell r="AD878" t="str">
            <v>4500126177</v>
          </cell>
          <cell r="AE878" t="str">
            <v>S/R</v>
          </cell>
          <cell r="AF878" t="str">
            <v>337</v>
          </cell>
          <cell r="AI878" t="str">
            <v>PYN</v>
          </cell>
          <cell r="AJ878" t="str">
            <v>SYNCHRONET INC</v>
          </cell>
          <cell r="AK878" t="str">
            <v>VND</v>
          </cell>
          <cell r="AL878" t="str">
            <v>582523899</v>
          </cell>
          <cell r="AM878" t="str">
            <v>FAC</v>
          </cell>
          <cell r="AN878" t="str">
            <v>000</v>
          </cell>
          <cell r="AQ878" t="str">
            <v>NVD</v>
          </cell>
          <cell r="AR878" t="str">
            <v>2002-12-</v>
          </cell>
          <cell r="AU878" t="str">
            <v>INVOICE# FPL2234A   SYNCHRONET INC      5000003711</v>
          </cell>
          <cell r="AV878" t="str">
            <v>WF-BATCH</v>
          </cell>
          <cell r="AW878" t="str">
            <v>000</v>
          </cell>
          <cell r="AX878" t="str">
            <v>00</v>
          </cell>
          <cell r="AY878" t="str">
            <v>0</v>
          </cell>
          <cell r="AZ878" t="str">
            <v>FPL Fibernet</v>
          </cell>
        </row>
        <row r="879">
          <cell r="A879" t="str">
            <v>107100</v>
          </cell>
          <cell r="B879" t="str">
            <v>0312</v>
          </cell>
          <cell r="C879" t="str">
            <v>06001</v>
          </cell>
          <cell r="D879" t="str">
            <v>0ELECT</v>
          </cell>
          <cell r="E879" t="str">
            <v>312000</v>
          </cell>
          <cell r="F879" t="str">
            <v>0790</v>
          </cell>
          <cell r="G879" t="str">
            <v>65000</v>
          </cell>
          <cell r="H879" t="str">
            <v>A</v>
          </cell>
          <cell r="I879" t="str">
            <v>00000041</v>
          </cell>
          <cell r="J879">
            <v>65</v>
          </cell>
          <cell r="K879">
            <v>312</v>
          </cell>
          <cell r="L879">
            <v>6355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 t="str">
            <v>0790</v>
          </cell>
          <cell r="R879" t="str">
            <v>65000</v>
          </cell>
          <cell r="S879" t="str">
            <v>200212</v>
          </cell>
          <cell r="T879" t="str">
            <v>CA01</v>
          </cell>
          <cell r="U879">
            <v>5000</v>
          </cell>
          <cell r="V879" t="str">
            <v>LDB</v>
          </cell>
          <cell r="W879">
            <v>0</v>
          </cell>
          <cell r="Y879">
            <v>0</v>
          </cell>
          <cell r="Z879">
            <v>0</v>
          </cell>
          <cell r="AA879" t="str">
            <v>BCH</v>
          </cell>
          <cell r="AB879" t="str">
            <v>0011</v>
          </cell>
          <cell r="AC879" t="str">
            <v>WKS</v>
          </cell>
          <cell r="AE879" t="str">
            <v>JV#</v>
          </cell>
          <cell r="AF879" t="str">
            <v>1232</v>
          </cell>
          <cell r="AG879" t="str">
            <v>FRN</v>
          </cell>
          <cell r="AH879" t="str">
            <v>6355</v>
          </cell>
          <cell r="AI879" t="str">
            <v>RP#</v>
          </cell>
          <cell r="AJ879" t="str">
            <v>000</v>
          </cell>
          <cell r="AK879" t="str">
            <v>CTL</v>
          </cell>
          <cell r="AM879" t="str">
            <v>RF#</v>
          </cell>
          <cell r="AU879" t="str">
            <v>ACCRUAL OF OCT 02 CAPITAL</v>
          </cell>
          <cell r="AZ879" t="str">
            <v>FPL Fibernet</v>
          </cell>
        </row>
        <row r="880">
          <cell r="A880" t="str">
            <v>107100</v>
          </cell>
          <cell r="B880" t="str">
            <v>0312</v>
          </cell>
          <cell r="C880" t="str">
            <v>06001</v>
          </cell>
          <cell r="D880" t="str">
            <v>0ELECT</v>
          </cell>
          <cell r="E880" t="str">
            <v>312000</v>
          </cell>
          <cell r="F880" t="str">
            <v>0790</v>
          </cell>
          <cell r="G880" t="str">
            <v>65000</v>
          </cell>
          <cell r="H880" t="str">
            <v>A</v>
          </cell>
          <cell r="I880" t="str">
            <v>00000041</v>
          </cell>
          <cell r="J880">
            <v>70</v>
          </cell>
          <cell r="K880">
            <v>312</v>
          </cell>
          <cell r="L880">
            <v>6355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 t="str">
            <v>0790</v>
          </cell>
          <cell r="R880" t="str">
            <v>65000</v>
          </cell>
          <cell r="S880" t="str">
            <v>200212</v>
          </cell>
          <cell r="T880" t="str">
            <v>CA01</v>
          </cell>
          <cell r="U880">
            <v>-18481.25</v>
          </cell>
          <cell r="V880" t="str">
            <v>LDB</v>
          </cell>
          <cell r="W880">
            <v>0</v>
          </cell>
          <cell r="Y880">
            <v>0</v>
          </cell>
          <cell r="Z880">
            <v>0</v>
          </cell>
          <cell r="AA880" t="str">
            <v>BCH</v>
          </cell>
          <cell r="AB880" t="str">
            <v>0023</v>
          </cell>
          <cell r="AC880" t="str">
            <v>WKS</v>
          </cell>
          <cell r="AE880" t="str">
            <v>JV#</v>
          </cell>
          <cell r="AF880" t="str">
            <v>1232</v>
          </cell>
          <cell r="AG880" t="str">
            <v>FRN</v>
          </cell>
          <cell r="AH880" t="str">
            <v>6355</v>
          </cell>
          <cell r="AI880" t="str">
            <v>RP#</v>
          </cell>
          <cell r="AJ880" t="str">
            <v>000</v>
          </cell>
          <cell r="AK880" t="str">
            <v>CTL</v>
          </cell>
          <cell r="AM880" t="str">
            <v>RF#</v>
          </cell>
          <cell r="AU880" t="str">
            <v>TO PLACE IN SERVICE</v>
          </cell>
          <cell r="AZ880" t="str">
            <v>FPL Fibernet</v>
          </cell>
        </row>
        <row r="881">
          <cell r="A881" t="str">
            <v>107100</v>
          </cell>
          <cell r="B881" t="str">
            <v>0312</v>
          </cell>
          <cell r="C881" t="str">
            <v>06300</v>
          </cell>
          <cell r="D881" t="str">
            <v>0FIBER</v>
          </cell>
          <cell r="E881" t="str">
            <v>312000</v>
          </cell>
          <cell r="F881" t="str">
            <v>0803</v>
          </cell>
          <cell r="G881" t="str">
            <v>36000</v>
          </cell>
          <cell r="H881" t="str">
            <v>A</v>
          </cell>
          <cell r="I881" t="str">
            <v>00000041</v>
          </cell>
          <cell r="J881">
            <v>60</v>
          </cell>
          <cell r="K881">
            <v>312</v>
          </cell>
          <cell r="L881">
            <v>6355</v>
          </cell>
          <cell r="M881">
            <v>107</v>
          </cell>
          <cell r="N881">
            <v>10</v>
          </cell>
          <cell r="O881">
            <v>0</v>
          </cell>
          <cell r="P881">
            <v>107.1</v>
          </cell>
          <cell r="Q881" t="str">
            <v>0803</v>
          </cell>
          <cell r="R881" t="str">
            <v>36000</v>
          </cell>
          <cell r="S881" t="str">
            <v>200212</v>
          </cell>
          <cell r="T881" t="str">
            <v>PY42</v>
          </cell>
          <cell r="U881">
            <v>71.45</v>
          </cell>
          <cell r="V881" t="str">
            <v>LDB</v>
          </cell>
          <cell r="W881">
            <v>0</v>
          </cell>
          <cell r="X881" t="str">
            <v>SHR</v>
          </cell>
          <cell r="Y881">
            <v>2</v>
          </cell>
          <cell r="Z881">
            <v>2</v>
          </cell>
          <cell r="AA881" t="str">
            <v>PYP</v>
          </cell>
          <cell r="AB881" t="str">
            <v xml:space="preserve"> 0000026</v>
          </cell>
          <cell r="AC881" t="str">
            <v>PYL</v>
          </cell>
          <cell r="AD881" t="str">
            <v>004366</v>
          </cell>
          <cell r="AE881" t="str">
            <v>EMP</v>
          </cell>
          <cell r="AF881" t="str">
            <v>97355</v>
          </cell>
          <cell r="AG881" t="str">
            <v>JUL</v>
          </cell>
          <cell r="AH881" t="str">
            <v xml:space="preserve"> 000.00</v>
          </cell>
          <cell r="AI881" t="str">
            <v>BCH</v>
          </cell>
          <cell r="AJ881" t="str">
            <v>500</v>
          </cell>
          <cell r="AK881" t="str">
            <v>CLS</v>
          </cell>
          <cell r="AL881" t="str">
            <v>R431</v>
          </cell>
          <cell r="AM881" t="str">
            <v>DTA</v>
          </cell>
          <cell r="AN881" t="str">
            <v xml:space="preserve"> 00000000000.00</v>
          </cell>
          <cell r="AO881" t="str">
            <v>DTH</v>
          </cell>
          <cell r="AP881" t="str">
            <v xml:space="preserve"> 00000000000.00</v>
          </cell>
          <cell r="AV881" t="str">
            <v>000000000</v>
          </cell>
          <cell r="AW881" t="str">
            <v>000</v>
          </cell>
          <cell r="AX881" t="str">
            <v>00</v>
          </cell>
          <cell r="AY881" t="str">
            <v>0</v>
          </cell>
          <cell r="AZ881" t="str">
            <v>FPL Fibernet</v>
          </cell>
        </row>
        <row r="882">
          <cell r="A882" t="str">
            <v>107100</v>
          </cell>
          <cell r="B882" t="str">
            <v>0312</v>
          </cell>
          <cell r="C882" t="str">
            <v>06300</v>
          </cell>
          <cell r="D882" t="str">
            <v>0FIBER</v>
          </cell>
          <cell r="E882" t="str">
            <v>312000</v>
          </cell>
          <cell r="F882" t="str">
            <v>0803</v>
          </cell>
          <cell r="G882" t="str">
            <v>36000</v>
          </cell>
          <cell r="H882" t="str">
            <v>A</v>
          </cell>
          <cell r="I882" t="str">
            <v>00000041</v>
          </cell>
          <cell r="J882">
            <v>60</v>
          </cell>
          <cell r="K882">
            <v>312</v>
          </cell>
          <cell r="L882">
            <v>6355</v>
          </cell>
          <cell r="M882">
            <v>107</v>
          </cell>
          <cell r="N882">
            <v>10</v>
          </cell>
          <cell r="O882">
            <v>0</v>
          </cell>
          <cell r="P882">
            <v>107.1</v>
          </cell>
          <cell r="Q882" t="str">
            <v>0803</v>
          </cell>
          <cell r="R882" t="str">
            <v>36000</v>
          </cell>
          <cell r="S882" t="str">
            <v>200212</v>
          </cell>
          <cell r="T882" t="str">
            <v>PY42</v>
          </cell>
          <cell r="U882">
            <v>656.6</v>
          </cell>
          <cell r="V882" t="str">
            <v>LDB</v>
          </cell>
          <cell r="W882">
            <v>0</v>
          </cell>
          <cell r="X882" t="str">
            <v>SHR</v>
          </cell>
          <cell r="Y882">
            <v>16</v>
          </cell>
          <cell r="Z882">
            <v>16</v>
          </cell>
          <cell r="AA882" t="str">
            <v>PYP</v>
          </cell>
          <cell r="AB882" t="str">
            <v xml:space="preserve"> 0000026</v>
          </cell>
          <cell r="AC882" t="str">
            <v>PYL</v>
          </cell>
          <cell r="AD882" t="str">
            <v>004399</v>
          </cell>
          <cell r="AE882" t="str">
            <v>EMP</v>
          </cell>
          <cell r="AF882" t="str">
            <v>35412</v>
          </cell>
          <cell r="AG882" t="str">
            <v>JUL</v>
          </cell>
          <cell r="AH882" t="str">
            <v xml:space="preserve"> 000.00</v>
          </cell>
          <cell r="AI882" t="str">
            <v>BCH</v>
          </cell>
          <cell r="AJ882" t="str">
            <v>500</v>
          </cell>
          <cell r="AK882" t="str">
            <v>CLS</v>
          </cell>
          <cell r="AL882" t="str">
            <v>R436</v>
          </cell>
          <cell r="AM882" t="str">
            <v>DTA</v>
          </cell>
          <cell r="AN882" t="str">
            <v xml:space="preserve"> 00000000000.00</v>
          </cell>
          <cell r="AO882" t="str">
            <v>DTH</v>
          </cell>
          <cell r="AP882" t="str">
            <v xml:space="preserve"> 00000000000.00</v>
          </cell>
          <cell r="AV882" t="str">
            <v>000000000</v>
          </cell>
          <cell r="AW882" t="str">
            <v>000</v>
          </cell>
          <cell r="AX882" t="str">
            <v>00</v>
          </cell>
          <cell r="AY882" t="str">
            <v>0</v>
          </cell>
          <cell r="AZ882" t="str">
            <v>FPL Fibernet</v>
          </cell>
        </row>
        <row r="883">
          <cell r="A883" t="str">
            <v>107100</v>
          </cell>
          <cell r="B883" t="str">
            <v>0312</v>
          </cell>
          <cell r="C883" t="str">
            <v>06300</v>
          </cell>
          <cell r="D883" t="str">
            <v>0FIBER</v>
          </cell>
          <cell r="E883" t="str">
            <v>312000</v>
          </cell>
          <cell r="F883" t="str">
            <v>0803</v>
          </cell>
          <cell r="G883" t="str">
            <v>36000</v>
          </cell>
          <cell r="H883" t="str">
            <v>A</v>
          </cell>
          <cell r="I883" t="str">
            <v>00000041</v>
          </cell>
          <cell r="J883">
            <v>60</v>
          </cell>
          <cell r="K883">
            <v>312</v>
          </cell>
          <cell r="L883">
            <v>6355</v>
          </cell>
          <cell r="M883">
            <v>107</v>
          </cell>
          <cell r="N883">
            <v>10</v>
          </cell>
          <cell r="O883">
            <v>0</v>
          </cell>
          <cell r="P883">
            <v>107.1</v>
          </cell>
          <cell r="Q883" t="str">
            <v>0803</v>
          </cell>
          <cell r="R883" t="str">
            <v>36000</v>
          </cell>
          <cell r="S883" t="str">
            <v>200212</v>
          </cell>
          <cell r="T883" t="str">
            <v>PY42</v>
          </cell>
          <cell r="U883">
            <v>714.5</v>
          </cell>
          <cell r="V883" t="str">
            <v>LDB</v>
          </cell>
          <cell r="W883">
            <v>0</v>
          </cell>
          <cell r="X883" t="str">
            <v>SHR</v>
          </cell>
          <cell r="Y883">
            <v>20</v>
          </cell>
          <cell r="Z883">
            <v>20</v>
          </cell>
          <cell r="AA883" t="str">
            <v>PYP</v>
          </cell>
          <cell r="AB883" t="str">
            <v xml:space="preserve"> 0000026</v>
          </cell>
          <cell r="AC883" t="str">
            <v>PYL</v>
          </cell>
          <cell r="AD883" t="str">
            <v>004366</v>
          </cell>
          <cell r="AE883" t="str">
            <v>EMP</v>
          </cell>
          <cell r="AF883" t="str">
            <v>97355</v>
          </cell>
          <cell r="AG883" t="str">
            <v>JUL</v>
          </cell>
          <cell r="AH883" t="str">
            <v xml:space="preserve"> 000.00</v>
          </cell>
          <cell r="AI883" t="str">
            <v>BCH</v>
          </cell>
          <cell r="AJ883" t="str">
            <v>500</v>
          </cell>
          <cell r="AK883" t="str">
            <v>CLS</v>
          </cell>
          <cell r="AL883" t="str">
            <v>R431</v>
          </cell>
          <cell r="AM883" t="str">
            <v>DTA</v>
          </cell>
          <cell r="AN883" t="str">
            <v xml:space="preserve"> 00000000000.00</v>
          </cell>
          <cell r="AO883" t="str">
            <v>DTH</v>
          </cell>
          <cell r="AP883" t="str">
            <v xml:space="preserve"> 00000000000.00</v>
          </cell>
          <cell r="AV883" t="str">
            <v>000000000</v>
          </cell>
          <cell r="AW883" t="str">
            <v>000</v>
          </cell>
          <cell r="AX883" t="str">
            <v>00</v>
          </cell>
          <cell r="AY883" t="str">
            <v>0</v>
          </cell>
          <cell r="AZ883" t="str">
            <v>FPL Fibernet</v>
          </cell>
        </row>
        <row r="884">
          <cell r="A884" t="str">
            <v>107100</v>
          </cell>
          <cell r="B884" t="str">
            <v>0385</v>
          </cell>
          <cell r="C884" t="str">
            <v>06300</v>
          </cell>
          <cell r="D884" t="str">
            <v>0FIBER</v>
          </cell>
          <cell r="E884" t="str">
            <v>385000</v>
          </cell>
          <cell r="F884" t="str">
            <v>0803</v>
          </cell>
          <cell r="G884" t="str">
            <v>36000</v>
          </cell>
          <cell r="H884" t="str">
            <v>A</v>
          </cell>
          <cell r="I884" t="str">
            <v>00000041</v>
          </cell>
          <cell r="J884">
            <v>60</v>
          </cell>
          <cell r="K884">
            <v>385</v>
          </cell>
          <cell r="L884">
            <v>6355</v>
          </cell>
          <cell r="M884">
            <v>107</v>
          </cell>
          <cell r="N884">
            <v>10</v>
          </cell>
          <cell r="O884">
            <v>0</v>
          </cell>
          <cell r="P884">
            <v>107.1</v>
          </cell>
          <cell r="Q884" t="str">
            <v>0803</v>
          </cell>
          <cell r="R884" t="str">
            <v>36000</v>
          </cell>
          <cell r="S884" t="str">
            <v>200212</v>
          </cell>
          <cell r="T884" t="str">
            <v>PY42</v>
          </cell>
          <cell r="U884">
            <v>328.3</v>
          </cell>
          <cell r="V884" t="str">
            <v>LDB</v>
          </cell>
          <cell r="W884">
            <v>0</v>
          </cell>
          <cell r="X884" t="str">
            <v>SHR</v>
          </cell>
          <cell r="Y884">
            <v>8</v>
          </cell>
          <cell r="Z884">
            <v>8</v>
          </cell>
          <cell r="AA884" t="str">
            <v>PYP</v>
          </cell>
          <cell r="AB884" t="str">
            <v xml:space="preserve"> 0000025</v>
          </cell>
          <cell r="AC884" t="str">
            <v>PYL</v>
          </cell>
          <cell r="AD884" t="str">
            <v>004399</v>
          </cell>
          <cell r="AE884" t="str">
            <v>EMP</v>
          </cell>
          <cell r="AF884" t="str">
            <v>35412</v>
          </cell>
          <cell r="AG884" t="str">
            <v>JUL</v>
          </cell>
          <cell r="AH884" t="str">
            <v xml:space="preserve"> 000.00</v>
          </cell>
          <cell r="AI884" t="str">
            <v>BCH</v>
          </cell>
          <cell r="AJ884" t="str">
            <v>500</v>
          </cell>
          <cell r="AK884" t="str">
            <v>CLS</v>
          </cell>
          <cell r="AL884" t="str">
            <v>R436</v>
          </cell>
          <cell r="AM884" t="str">
            <v>DTA</v>
          </cell>
          <cell r="AN884" t="str">
            <v xml:space="preserve"> 00000000000.00</v>
          </cell>
          <cell r="AO884" t="str">
            <v>DTH</v>
          </cell>
          <cell r="AP884" t="str">
            <v xml:space="preserve"> 00000000000.00</v>
          </cell>
          <cell r="AV884" t="str">
            <v>000000000</v>
          </cell>
          <cell r="AW884" t="str">
            <v>000</v>
          </cell>
          <cell r="AX884" t="str">
            <v>00</v>
          </cell>
          <cell r="AY884" t="str">
            <v>0</v>
          </cell>
          <cell r="AZ884" t="str">
            <v>FPL Fibernet</v>
          </cell>
        </row>
        <row r="885">
          <cell r="A885" t="str">
            <v>107100</v>
          </cell>
          <cell r="B885" t="str">
            <v>0312</v>
          </cell>
          <cell r="C885" t="str">
            <v>06300</v>
          </cell>
          <cell r="D885" t="str">
            <v>0ELECT</v>
          </cell>
          <cell r="E885" t="str">
            <v>312000</v>
          </cell>
          <cell r="F885" t="str">
            <v>0662</v>
          </cell>
          <cell r="G885" t="str">
            <v>51450</v>
          </cell>
          <cell r="H885" t="str">
            <v>A</v>
          </cell>
          <cell r="I885" t="str">
            <v>00000041</v>
          </cell>
          <cell r="J885">
            <v>66</v>
          </cell>
          <cell r="K885">
            <v>312</v>
          </cell>
          <cell r="L885">
            <v>6356</v>
          </cell>
          <cell r="M885">
            <v>398</v>
          </cell>
          <cell r="N885">
            <v>0</v>
          </cell>
          <cell r="O885">
            <v>1</v>
          </cell>
          <cell r="P885">
            <v>398.00099999999998</v>
          </cell>
          <cell r="Q885" t="str">
            <v>0662</v>
          </cell>
          <cell r="R885" t="str">
            <v>51450</v>
          </cell>
          <cell r="S885" t="str">
            <v>200212</v>
          </cell>
          <cell r="T885" t="str">
            <v>SA01</v>
          </cell>
          <cell r="U885">
            <v>10540</v>
          </cell>
          <cell r="W885">
            <v>0</v>
          </cell>
          <cell r="Y885">
            <v>0</v>
          </cell>
          <cell r="Z885">
            <v>1</v>
          </cell>
          <cell r="AA885" t="str">
            <v>BCH</v>
          </cell>
          <cell r="AB885" t="str">
            <v>450002361</v>
          </cell>
          <cell r="AC885" t="str">
            <v>PO#</v>
          </cell>
          <cell r="AD885" t="str">
            <v>4500126175</v>
          </cell>
          <cell r="AE885" t="str">
            <v>S/R</v>
          </cell>
          <cell r="AF885" t="str">
            <v>337</v>
          </cell>
          <cell r="AI885" t="str">
            <v>PYN</v>
          </cell>
          <cell r="AJ885" t="str">
            <v>SYNCHRONET INC</v>
          </cell>
          <cell r="AK885" t="str">
            <v>VND</v>
          </cell>
          <cell r="AL885" t="str">
            <v>582523899</v>
          </cell>
          <cell r="AM885" t="str">
            <v>FAC</v>
          </cell>
          <cell r="AN885" t="str">
            <v>000</v>
          </cell>
          <cell r="AQ885" t="str">
            <v>NVD</v>
          </cell>
          <cell r="AR885" t="str">
            <v>2002-12-</v>
          </cell>
          <cell r="AU885" t="str">
            <v>INVOICE# FPL2235A   SYNCHRONET INC      5000003709</v>
          </cell>
          <cell r="AV885" t="str">
            <v>WF-BATCH</v>
          </cell>
          <cell r="AW885" t="str">
            <v>000</v>
          </cell>
          <cell r="AX885" t="str">
            <v>00</v>
          </cell>
          <cell r="AY885" t="str">
            <v>0</v>
          </cell>
          <cell r="AZ885" t="str">
            <v>FPL Fibernet</v>
          </cell>
        </row>
        <row r="886">
          <cell r="A886" t="str">
            <v>107100</v>
          </cell>
          <cell r="B886" t="str">
            <v>0312</v>
          </cell>
          <cell r="C886" t="str">
            <v>06300</v>
          </cell>
          <cell r="D886" t="str">
            <v>0ELECT</v>
          </cell>
          <cell r="E886" t="str">
            <v>312000</v>
          </cell>
          <cell r="F886" t="str">
            <v>0676</v>
          </cell>
          <cell r="G886" t="str">
            <v>12450</v>
          </cell>
          <cell r="H886" t="str">
            <v>A</v>
          </cell>
          <cell r="I886" t="str">
            <v>00000041</v>
          </cell>
          <cell r="J886">
            <v>65</v>
          </cell>
          <cell r="K886">
            <v>312</v>
          </cell>
          <cell r="L886">
            <v>6356</v>
          </cell>
          <cell r="M886">
            <v>388</v>
          </cell>
          <cell r="N886">
            <v>0</v>
          </cell>
          <cell r="O886">
            <v>1</v>
          </cell>
          <cell r="P886">
            <v>388.00099999999998</v>
          </cell>
          <cell r="Q886" t="str">
            <v>0676</v>
          </cell>
          <cell r="R886" t="str">
            <v>12450</v>
          </cell>
          <cell r="S886" t="str">
            <v>200212</v>
          </cell>
          <cell r="T886" t="str">
            <v>SA01</v>
          </cell>
          <cell r="U886">
            <v>-1549.35</v>
          </cell>
          <cell r="V886" t="str">
            <v>LDB</v>
          </cell>
          <cell r="W886">
            <v>0</v>
          </cell>
          <cell r="Y886">
            <v>0</v>
          </cell>
          <cell r="Z886">
            <v>-1</v>
          </cell>
          <cell r="AA886" t="str">
            <v>MS#</v>
          </cell>
          <cell r="AB886" t="str">
            <v xml:space="preserve">   998014542</v>
          </cell>
          <cell r="AC886" t="str">
            <v>BCH</v>
          </cell>
          <cell r="AD886" t="str">
            <v>017210</v>
          </cell>
          <cell r="AE886" t="str">
            <v>TML</v>
          </cell>
          <cell r="AF886" t="str">
            <v>12018</v>
          </cell>
          <cell r="AG886" t="str">
            <v>SRL</v>
          </cell>
          <cell r="AH886" t="str">
            <v>0368</v>
          </cell>
          <cell r="AI886" t="str">
            <v>DLV</v>
          </cell>
          <cell r="AJ886" t="str">
            <v>000</v>
          </cell>
          <cell r="AK886" t="str">
            <v>REL</v>
          </cell>
          <cell r="AL886" t="str">
            <v>000</v>
          </cell>
          <cell r="AM886" t="str">
            <v>LN#</v>
          </cell>
          <cell r="AO886" t="str">
            <v>UOI</v>
          </cell>
          <cell r="AP886" t="str">
            <v>EA</v>
          </cell>
          <cell r="AU886" t="str">
            <v>0</v>
          </cell>
          <cell r="AW886" t="str">
            <v>000</v>
          </cell>
          <cell r="AX886" t="str">
            <v>00</v>
          </cell>
          <cell r="AY886" t="str">
            <v>0</v>
          </cell>
          <cell r="AZ886" t="str">
            <v>FPL Fibernet</v>
          </cell>
        </row>
        <row r="887">
          <cell r="A887" t="str">
            <v>107100</v>
          </cell>
          <cell r="B887" t="str">
            <v>0312</v>
          </cell>
          <cell r="C887" t="str">
            <v>06300</v>
          </cell>
          <cell r="D887" t="str">
            <v>0ELECT</v>
          </cell>
          <cell r="E887" t="str">
            <v>312000</v>
          </cell>
          <cell r="F887" t="str">
            <v>0676</v>
          </cell>
          <cell r="G887" t="str">
            <v>12450</v>
          </cell>
          <cell r="H887" t="str">
            <v>A</v>
          </cell>
          <cell r="I887" t="str">
            <v>00000041</v>
          </cell>
          <cell r="J887">
            <v>65</v>
          </cell>
          <cell r="K887">
            <v>312</v>
          </cell>
          <cell r="L887">
            <v>6356</v>
          </cell>
          <cell r="M887">
            <v>398</v>
          </cell>
          <cell r="N887">
            <v>0</v>
          </cell>
          <cell r="O887">
            <v>1</v>
          </cell>
          <cell r="P887">
            <v>398.00099999999998</v>
          </cell>
          <cell r="Q887" t="str">
            <v>0676</v>
          </cell>
          <cell r="R887" t="str">
            <v>12450</v>
          </cell>
          <cell r="S887" t="str">
            <v>200212</v>
          </cell>
          <cell r="T887" t="str">
            <v>SA01</v>
          </cell>
          <cell r="U887">
            <v>-171</v>
          </cell>
          <cell r="V887" t="str">
            <v>LDB</v>
          </cell>
          <cell r="W887">
            <v>0</v>
          </cell>
          <cell r="Y887">
            <v>0</v>
          </cell>
          <cell r="Z887">
            <v>-150</v>
          </cell>
          <cell r="AA887" t="str">
            <v>MS#</v>
          </cell>
          <cell r="AB887" t="str">
            <v xml:space="preserve">   998014677</v>
          </cell>
          <cell r="AC887" t="str">
            <v>BCH</v>
          </cell>
          <cell r="AD887" t="str">
            <v>016806</v>
          </cell>
          <cell r="AE887" t="str">
            <v>TML</v>
          </cell>
          <cell r="AF887" t="str">
            <v>12010</v>
          </cell>
          <cell r="AG887" t="str">
            <v>SRL</v>
          </cell>
          <cell r="AH887" t="str">
            <v>0368</v>
          </cell>
          <cell r="AI887" t="str">
            <v>DLV</v>
          </cell>
          <cell r="AJ887" t="str">
            <v>000</v>
          </cell>
          <cell r="AK887" t="str">
            <v>REL</v>
          </cell>
          <cell r="AL887" t="str">
            <v>000</v>
          </cell>
          <cell r="AM887" t="str">
            <v>LN#</v>
          </cell>
          <cell r="AO887" t="str">
            <v>UOI</v>
          </cell>
          <cell r="AP887" t="str">
            <v>FT</v>
          </cell>
          <cell r="AU887" t="str">
            <v>0</v>
          </cell>
          <cell r="AW887" t="str">
            <v>000</v>
          </cell>
          <cell r="AX887" t="str">
            <v>00</v>
          </cell>
          <cell r="AY887" t="str">
            <v>0</v>
          </cell>
          <cell r="AZ887" t="str">
            <v>FPL Fibernet</v>
          </cell>
        </row>
        <row r="888">
          <cell r="A888" t="str">
            <v>107100</v>
          </cell>
          <cell r="B888" t="str">
            <v>0312</v>
          </cell>
          <cell r="C888" t="str">
            <v>06300</v>
          </cell>
          <cell r="D888" t="str">
            <v>0ELECT</v>
          </cell>
          <cell r="E888" t="str">
            <v>312000</v>
          </cell>
          <cell r="F888" t="str">
            <v>0676</v>
          </cell>
          <cell r="G888" t="str">
            <v>12450</v>
          </cell>
          <cell r="H888" t="str">
            <v>A</v>
          </cell>
          <cell r="I888" t="str">
            <v>00000041</v>
          </cell>
          <cell r="J888">
            <v>65</v>
          </cell>
          <cell r="K888">
            <v>312</v>
          </cell>
          <cell r="L888">
            <v>6356</v>
          </cell>
          <cell r="M888">
            <v>398</v>
          </cell>
          <cell r="N888">
            <v>0</v>
          </cell>
          <cell r="O888">
            <v>1</v>
          </cell>
          <cell r="P888">
            <v>398.00099999999998</v>
          </cell>
          <cell r="Q888" t="str">
            <v>0676</v>
          </cell>
          <cell r="R888" t="str">
            <v>12450</v>
          </cell>
          <cell r="S888" t="str">
            <v>200212</v>
          </cell>
          <cell r="T888" t="str">
            <v>SA01</v>
          </cell>
          <cell r="U888">
            <v>-194.88</v>
          </cell>
          <cell r="V888" t="str">
            <v>LDB</v>
          </cell>
          <cell r="W888">
            <v>0</v>
          </cell>
          <cell r="Y888">
            <v>0</v>
          </cell>
          <cell r="Z888">
            <v>-1</v>
          </cell>
          <cell r="AA888" t="str">
            <v>MS#</v>
          </cell>
          <cell r="AB888" t="str">
            <v xml:space="preserve">   998014037</v>
          </cell>
          <cell r="AC888" t="str">
            <v>BCH</v>
          </cell>
          <cell r="AD888" t="str">
            <v>016806</v>
          </cell>
          <cell r="AE888" t="str">
            <v>TML</v>
          </cell>
          <cell r="AF888" t="str">
            <v>12010</v>
          </cell>
          <cell r="AG888" t="str">
            <v>SRL</v>
          </cell>
          <cell r="AH888" t="str">
            <v>0368</v>
          </cell>
          <cell r="AI888" t="str">
            <v>DLV</v>
          </cell>
          <cell r="AJ888" t="str">
            <v>000</v>
          </cell>
          <cell r="AK888" t="str">
            <v>REL</v>
          </cell>
          <cell r="AL888" t="str">
            <v>000</v>
          </cell>
          <cell r="AM888" t="str">
            <v>LN#</v>
          </cell>
          <cell r="AO888" t="str">
            <v>UOI</v>
          </cell>
          <cell r="AP888" t="str">
            <v>EA</v>
          </cell>
          <cell r="AU888" t="str">
            <v>0</v>
          </cell>
          <cell r="AW888" t="str">
            <v>000</v>
          </cell>
          <cell r="AX888" t="str">
            <v>00</v>
          </cell>
          <cell r="AY888" t="str">
            <v>0</v>
          </cell>
          <cell r="AZ888" t="str">
            <v>FPL Fibernet</v>
          </cell>
        </row>
        <row r="889">
          <cell r="A889" t="str">
            <v>107100</v>
          </cell>
          <cell r="B889" t="str">
            <v>0312</v>
          </cell>
          <cell r="C889" t="str">
            <v>06300</v>
          </cell>
          <cell r="D889" t="str">
            <v>0ELECT</v>
          </cell>
          <cell r="E889" t="str">
            <v>312000</v>
          </cell>
          <cell r="F889" t="str">
            <v>0676</v>
          </cell>
          <cell r="G889" t="str">
            <v>12450</v>
          </cell>
          <cell r="H889" t="str">
            <v>A</v>
          </cell>
          <cell r="I889" t="str">
            <v>00000041</v>
          </cell>
          <cell r="J889">
            <v>65</v>
          </cell>
          <cell r="K889">
            <v>312</v>
          </cell>
          <cell r="L889">
            <v>6356</v>
          </cell>
          <cell r="M889">
            <v>398</v>
          </cell>
          <cell r="N889">
            <v>0</v>
          </cell>
          <cell r="O889">
            <v>1</v>
          </cell>
          <cell r="P889">
            <v>398.00099999999998</v>
          </cell>
          <cell r="Q889" t="str">
            <v>0676</v>
          </cell>
          <cell r="R889" t="str">
            <v>12450</v>
          </cell>
          <cell r="S889" t="str">
            <v>200212</v>
          </cell>
          <cell r="T889" t="str">
            <v>SA01</v>
          </cell>
          <cell r="U889">
            <v>-4002.31</v>
          </cell>
          <cell r="V889" t="str">
            <v>LDB</v>
          </cell>
          <cell r="W889">
            <v>0</v>
          </cell>
          <cell r="Y889">
            <v>0</v>
          </cell>
          <cell r="Z889">
            <v>-1</v>
          </cell>
          <cell r="AA889" t="str">
            <v>MS#</v>
          </cell>
          <cell r="AB889" t="str">
            <v xml:space="preserve">   998014148</v>
          </cell>
          <cell r="AC889" t="str">
            <v>BCH</v>
          </cell>
          <cell r="AD889" t="str">
            <v>016806</v>
          </cell>
          <cell r="AE889" t="str">
            <v>TML</v>
          </cell>
          <cell r="AF889" t="str">
            <v>12010</v>
          </cell>
          <cell r="AG889" t="str">
            <v>SRL</v>
          </cell>
          <cell r="AH889" t="str">
            <v>0368</v>
          </cell>
          <cell r="AI889" t="str">
            <v>DLV</v>
          </cell>
          <cell r="AJ889" t="str">
            <v>000</v>
          </cell>
          <cell r="AK889" t="str">
            <v>REL</v>
          </cell>
          <cell r="AL889" t="str">
            <v>000</v>
          </cell>
          <cell r="AM889" t="str">
            <v>LN#</v>
          </cell>
          <cell r="AO889" t="str">
            <v>UOI</v>
          </cell>
          <cell r="AP889" t="str">
            <v>EA</v>
          </cell>
          <cell r="AU889" t="str">
            <v>0</v>
          </cell>
          <cell r="AW889" t="str">
            <v>000</v>
          </cell>
          <cell r="AX889" t="str">
            <v>00</v>
          </cell>
          <cell r="AY889" t="str">
            <v>0</v>
          </cell>
          <cell r="AZ889" t="str">
            <v>FPL Fibernet</v>
          </cell>
        </row>
        <row r="890">
          <cell r="A890" t="str">
            <v>107100</v>
          </cell>
          <cell r="B890" t="str">
            <v>0312</v>
          </cell>
          <cell r="C890" t="str">
            <v>06300</v>
          </cell>
          <cell r="D890" t="str">
            <v>0ELECT</v>
          </cell>
          <cell r="E890" t="str">
            <v>312000</v>
          </cell>
          <cell r="F890" t="str">
            <v>0790</v>
          </cell>
          <cell r="G890" t="str">
            <v>65000</v>
          </cell>
          <cell r="H890" t="str">
            <v>A</v>
          </cell>
          <cell r="I890" t="str">
            <v>00000041</v>
          </cell>
          <cell r="J890">
            <v>65</v>
          </cell>
          <cell r="K890">
            <v>312</v>
          </cell>
          <cell r="L890">
            <v>6356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 t="str">
            <v>0790</v>
          </cell>
          <cell r="R890" t="str">
            <v>65000</v>
          </cell>
          <cell r="S890" t="str">
            <v>200212</v>
          </cell>
          <cell r="T890" t="str">
            <v>CA01</v>
          </cell>
          <cell r="U890">
            <v>5000</v>
          </cell>
          <cell r="V890" t="str">
            <v>LDB</v>
          </cell>
          <cell r="W890">
            <v>0</v>
          </cell>
          <cell r="Y890">
            <v>0</v>
          </cell>
          <cell r="Z890">
            <v>0</v>
          </cell>
          <cell r="AA890" t="str">
            <v>BCH</v>
          </cell>
          <cell r="AB890" t="str">
            <v>0011</v>
          </cell>
          <cell r="AC890" t="str">
            <v>WKS</v>
          </cell>
          <cell r="AE890" t="str">
            <v>JV#</v>
          </cell>
          <cell r="AF890" t="str">
            <v>1232</v>
          </cell>
          <cell r="AG890" t="str">
            <v>FRN</v>
          </cell>
          <cell r="AH890" t="str">
            <v>6356</v>
          </cell>
          <cell r="AI890" t="str">
            <v>RP#</v>
          </cell>
          <cell r="AJ890" t="str">
            <v>000</v>
          </cell>
          <cell r="AK890" t="str">
            <v>CTL</v>
          </cell>
          <cell r="AM890" t="str">
            <v>RF#</v>
          </cell>
          <cell r="AU890" t="str">
            <v>ACCRUAL OF OCT 02 CAPITAL</v>
          </cell>
          <cell r="AZ890" t="str">
            <v>FPL Fibernet</v>
          </cell>
        </row>
        <row r="891">
          <cell r="A891" t="str">
            <v>107100</v>
          </cell>
          <cell r="B891" t="str">
            <v>0312</v>
          </cell>
          <cell r="C891" t="str">
            <v>06300</v>
          </cell>
          <cell r="D891" t="str">
            <v>0ELECT</v>
          </cell>
          <cell r="E891" t="str">
            <v>312000</v>
          </cell>
          <cell r="F891" t="str">
            <v>0790</v>
          </cell>
          <cell r="G891" t="str">
            <v>65000</v>
          </cell>
          <cell r="H891" t="str">
            <v>A</v>
          </cell>
          <cell r="I891" t="str">
            <v>00000041</v>
          </cell>
          <cell r="J891">
            <v>70</v>
          </cell>
          <cell r="K891">
            <v>312</v>
          </cell>
          <cell r="L891">
            <v>6356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 t="str">
            <v>0790</v>
          </cell>
          <cell r="R891" t="str">
            <v>65000</v>
          </cell>
          <cell r="S891" t="str">
            <v>200212</v>
          </cell>
          <cell r="T891" t="str">
            <v>CA01</v>
          </cell>
          <cell r="U891">
            <v>-81566.22</v>
          </cell>
          <cell r="V891" t="str">
            <v>LDB</v>
          </cell>
          <cell r="W891">
            <v>0</v>
          </cell>
          <cell r="Y891">
            <v>0</v>
          </cell>
          <cell r="Z891">
            <v>0</v>
          </cell>
          <cell r="AA891" t="str">
            <v>BCH</v>
          </cell>
          <cell r="AB891" t="str">
            <v>0023</v>
          </cell>
          <cell r="AC891" t="str">
            <v>WKS</v>
          </cell>
          <cell r="AE891" t="str">
            <v>JV#</v>
          </cell>
          <cell r="AF891" t="str">
            <v>1232</v>
          </cell>
          <cell r="AG891" t="str">
            <v>FRN</v>
          </cell>
          <cell r="AH891" t="str">
            <v>6356</v>
          </cell>
          <cell r="AI891" t="str">
            <v>RP#</v>
          </cell>
          <cell r="AJ891" t="str">
            <v>000</v>
          </cell>
          <cell r="AK891" t="str">
            <v>CTL</v>
          </cell>
          <cell r="AM891" t="str">
            <v>RF#</v>
          </cell>
          <cell r="AU891" t="str">
            <v>TO PLACE IN SERVICE</v>
          </cell>
          <cell r="AZ891" t="str">
            <v>FPL Fibernet</v>
          </cell>
        </row>
        <row r="892">
          <cell r="A892" t="str">
            <v>107100</v>
          </cell>
          <cell r="B892" t="str">
            <v>0312</v>
          </cell>
          <cell r="C892" t="str">
            <v>06300</v>
          </cell>
          <cell r="D892" t="str">
            <v>0ELECT</v>
          </cell>
          <cell r="E892" t="str">
            <v>312000</v>
          </cell>
          <cell r="F892" t="str">
            <v>0803</v>
          </cell>
          <cell r="G892" t="str">
            <v>36000</v>
          </cell>
          <cell r="H892" t="str">
            <v>A</v>
          </cell>
          <cell r="I892" t="str">
            <v>00000041</v>
          </cell>
          <cell r="J892">
            <v>65</v>
          </cell>
          <cell r="K892">
            <v>312</v>
          </cell>
          <cell r="L892">
            <v>6356</v>
          </cell>
          <cell r="M892">
            <v>107</v>
          </cell>
          <cell r="N892">
            <v>10</v>
          </cell>
          <cell r="O892">
            <v>0</v>
          </cell>
          <cell r="P892">
            <v>107.1</v>
          </cell>
          <cell r="Q892" t="str">
            <v>0803</v>
          </cell>
          <cell r="R892" t="str">
            <v>36000</v>
          </cell>
          <cell r="S892" t="str">
            <v>200212</v>
          </cell>
          <cell r="T892" t="str">
            <v>PY42</v>
          </cell>
          <cell r="U892">
            <v>1250</v>
          </cell>
          <cell r="V892" t="str">
            <v>LDB</v>
          </cell>
          <cell r="W892">
            <v>0</v>
          </cell>
          <cell r="X892" t="str">
            <v>SHR</v>
          </cell>
          <cell r="Y892">
            <v>40</v>
          </cell>
          <cell r="Z892">
            <v>40</v>
          </cell>
          <cell r="AA892" t="str">
            <v>PYP</v>
          </cell>
          <cell r="AB892" t="str">
            <v xml:space="preserve"> 0000025</v>
          </cell>
          <cell r="AC892" t="str">
            <v>PYL</v>
          </cell>
          <cell r="AD892" t="str">
            <v>004366</v>
          </cell>
          <cell r="AE892" t="str">
            <v>EMP</v>
          </cell>
          <cell r="AF892" t="str">
            <v>70959</v>
          </cell>
          <cell r="AG892" t="str">
            <v>JUL</v>
          </cell>
          <cell r="AH892" t="str">
            <v xml:space="preserve"> 000.00</v>
          </cell>
          <cell r="AI892" t="str">
            <v>BCH</v>
          </cell>
          <cell r="AJ892" t="str">
            <v>500</v>
          </cell>
          <cell r="AK892" t="str">
            <v>CLS</v>
          </cell>
          <cell r="AL892" t="str">
            <v>R450</v>
          </cell>
          <cell r="AM892" t="str">
            <v>DTA</v>
          </cell>
          <cell r="AN892" t="str">
            <v xml:space="preserve"> 00000000000.00</v>
          </cell>
          <cell r="AO892" t="str">
            <v>DTH</v>
          </cell>
          <cell r="AP892" t="str">
            <v xml:space="preserve"> 00000000000.00</v>
          </cell>
          <cell r="AV892" t="str">
            <v>000000000</v>
          </cell>
          <cell r="AW892" t="str">
            <v>000</v>
          </cell>
          <cell r="AX892" t="str">
            <v>00</v>
          </cell>
          <cell r="AY892" t="str">
            <v>0</v>
          </cell>
          <cell r="AZ892" t="str">
            <v>FPL Fibernet</v>
          </cell>
        </row>
        <row r="893">
          <cell r="A893" t="str">
            <v>107100</v>
          </cell>
          <cell r="B893" t="str">
            <v>0312</v>
          </cell>
          <cell r="C893" t="str">
            <v>06300</v>
          </cell>
          <cell r="D893" t="str">
            <v>0FIBER</v>
          </cell>
          <cell r="E893" t="str">
            <v>312000</v>
          </cell>
          <cell r="F893" t="str">
            <v>0803</v>
          </cell>
          <cell r="G893" t="str">
            <v>36000</v>
          </cell>
          <cell r="H893" t="str">
            <v>A</v>
          </cell>
          <cell r="I893" t="str">
            <v>00000041</v>
          </cell>
          <cell r="J893">
            <v>60</v>
          </cell>
          <cell r="K893">
            <v>312</v>
          </cell>
          <cell r="L893">
            <v>6356</v>
          </cell>
          <cell r="M893">
            <v>107</v>
          </cell>
          <cell r="N893">
            <v>10</v>
          </cell>
          <cell r="O893">
            <v>0</v>
          </cell>
          <cell r="P893">
            <v>107.1</v>
          </cell>
          <cell r="Q893" t="str">
            <v>0803</v>
          </cell>
          <cell r="R893" t="str">
            <v>36000</v>
          </cell>
          <cell r="S893" t="str">
            <v>200212</v>
          </cell>
          <cell r="T893" t="str">
            <v>PY42</v>
          </cell>
          <cell r="U893">
            <v>83.08</v>
          </cell>
          <cell r="V893" t="str">
            <v>LDB</v>
          </cell>
          <cell r="W893">
            <v>0</v>
          </cell>
          <cell r="X893" t="str">
            <v>SHR</v>
          </cell>
          <cell r="Y893">
            <v>2</v>
          </cell>
          <cell r="Z893">
            <v>2</v>
          </cell>
          <cell r="AA893" t="str">
            <v>PYP</v>
          </cell>
          <cell r="AB893" t="str">
            <v xml:space="preserve"> 0000026</v>
          </cell>
          <cell r="AC893" t="str">
            <v>PYL</v>
          </cell>
          <cell r="AD893" t="str">
            <v>003054</v>
          </cell>
          <cell r="AE893" t="str">
            <v>EMP</v>
          </cell>
          <cell r="AF893" t="str">
            <v>16244</v>
          </cell>
          <cell r="AG893" t="str">
            <v>JUL</v>
          </cell>
          <cell r="AH893" t="str">
            <v xml:space="preserve"> 000.00</v>
          </cell>
          <cell r="AI893" t="str">
            <v>BCH</v>
          </cell>
          <cell r="AJ893" t="str">
            <v>500</v>
          </cell>
          <cell r="AK893" t="str">
            <v>CLS</v>
          </cell>
          <cell r="AL893" t="str">
            <v>R513</v>
          </cell>
          <cell r="AM893" t="str">
            <v>DTA</v>
          </cell>
          <cell r="AN893" t="str">
            <v xml:space="preserve"> 00000000000.00</v>
          </cell>
          <cell r="AO893" t="str">
            <v>DTH</v>
          </cell>
          <cell r="AP893" t="str">
            <v xml:space="preserve"> 00000000000.00</v>
          </cell>
          <cell r="AV893" t="str">
            <v>000000000</v>
          </cell>
          <cell r="AW893" t="str">
            <v>000</v>
          </cell>
          <cell r="AX893" t="str">
            <v>00</v>
          </cell>
          <cell r="AY893" t="str">
            <v>0</v>
          </cell>
          <cell r="AZ893" t="str">
            <v>FPL Fibernet</v>
          </cell>
        </row>
        <row r="894">
          <cell r="A894" t="str">
            <v>107100</v>
          </cell>
          <cell r="B894" t="str">
            <v>0312</v>
          </cell>
          <cell r="C894" t="str">
            <v>06300</v>
          </cell>
          <cell r="D894" t="str">
            <v>0FIBER</v>
          </cell>
          <cell r="E894" t="str">
            <v>312000</v>
          </cell>
          <cell r="F894" t="str">
            <v>0803</v>
          </cell>
          <cell r="G894" t="str">
            <v>36000</v>
          </cell>
          <cell r="H894" t="str">
            <v>A</v>
          </cell>
          <cell r="I894" t="str">
            <v>00000041</v>
          </cell>
          <cell r="J894">
            <v>60</v>
          </cell>
          <cell r="K894">
            <v>312</v>
          </cell>
          <cell r="L894">
            <v>6356</v>
          </cell>
          <cell r="M894">
            <v>107</v>
          </cell>
          <cell r="N894">
            <v>10</v>
          </cell>
          <cell r="O894">
            <v>0</v>
          </cell>
          <cell r="P894">
            <v>107.1</v>
          </cell>
          <cell r="Q894" t="str">
            <v>0803</v>
          </cell>
          <cell r="R894" t="str">
            <v>36000</v>
          </cell>
          <cell r="S894" t="str">
            <v>200212</v>
          </cell>
          <cell r="T894" t="str">
            <v>PY42</v>
          </cell>
          <cell r="U894">
            <v>656.6</v>
          </cell>
          <cell r="V894" t="str">
            <v>LDB</v>
          </cell>
          <cell r="W894">
            <v>0</v>
          </cell>
          <cell r="X894" t="str">
            <v>SHR</v>
          </cell>
          <cell r="Y894">
            <v>16</v>
          </cell>
          <cell r="Z894">
            <v>16</v>
          </cell>
          <cell r="AA894" t="str">
            <v>PYP</v>
          </cell>
          <cell r="AB894" t="str">
            <v xml:space="preserve"> 0000026</v>
          </cell>
          <cell r="AC894" t="str">
            <v>PYL</v>
          </cell>
          <cell r="AD894" t="str">
            <v>004399</v>
          </cell>
          <cell r="AE894" t="str">
            <v>EMP</v>
          </cell>
          <cell r="AF894" t="str">
            <v>35412</v>
          </cell>
          <cell r="AG894" t="str">
            <v>JUL</v>
          </cell>
          <cell r="AH894" t="str">
            <v xml:space="preserve"> 000.00</v>
          </cell>
          <cell r="AI894" t="str">
            <v>BCH</v>
          </cell>
          <cell r="AJ894" t="str">
            <v>500</v>
          </cell>
          <cell r="AK894" t="str">
            <v>CLS</v>
          </cell>
          <cell r="AL894" t="str">
            <v>R436</v>
          </cell>
          <cell r="AM894" t="str">
            <v>DTA</v>
          </cell>
          <cell r="AN894" t="str">
            <v xml:space="preserve"> 00000000000.00</v>
          </cell>
          <cell r="AO894" t="str">
            <v>DTH</v>
          </cell>
          <cell r="AP894" t="str">
            <v xml:space="preserve"> 00000000000.00</v>
          </cell>
          <cell r="AV894" t="str">
            <v>000000000</v>
          </cell>
          <cell r="AW894" t="str">
            <v>000</v>
          </cell>
          <cell r="AX894" t="str">
            <v>00</v>
          </cell>
          <cell r="AY894" t="str">
            <v>0</v>
          </cell>
          <cell r="AZ894" t="str">
            <v>FPL Fibernet</v>
          </cell>
        </row>
        <row r="895">
          <cell r="A895" t="str">
            <v>107100</v>
          </cell>
          <cell r="B895" t="str">
            <v>0385</v>
          </cell>
          <cell r="C895" t="str">
            <v>06300</v>
          </cell>
          <cell r="D895" t="str">
            <v>0FIBER</v>
          </cell>
          <cell r="E895" t="str">
            <v>385000</v>
          </cell>
          <cell r="F895" t="str">
            <v>0803</v>
          </cell>
          <cell r="G895" t="str">
            <v>36000</v>
          </cell>
          <cell r="H895" t="str">
            <v>A</v>
          </cell>
          <cell r="I895" t="str">
            <v>00000041</v>
          </cell>
          <cell r="J895">
            <v>60</v>
          </cell>
          <cell r="K895">
            <v>385</v>
          </cell>
          <cell r="L895">
            <v>6356</v>
          </cell>
          <cell r="M895">
            <v>107</v>
          </cell>
          <cell r="N895">
            <v>10</v>
          </cell>
          <cell r="O895">
            <v>0</v>
          </cell>
          <cell r="P895">
            <v>107.1</v>
          </cell>
          <cell r="Q895" t="str">
            <v>0803</v>
          </cell>
          <cell r="R895" t="str">
            <v>36000</v>
          </cell>
          <cell r="S895" t="str">
            <v>200212</v>
          </cell>
          <cell r="T895" t="str">
            <v>PY42</v>
          </cell>
          <cell r="U895">
            <v>328.3</v>
          </cell>
          <cell r="V895" t="str">
            <v>LDB</v>
          </cell>
          <cell r="W895">
            <v>0</v>
          </cell>
          <cell r="X895" t="str">
            <v>SHR</v>
          </cell>
          <cell r="Y895">
            <v>8</v>
          </cell>
          <cell r="Z895">
            <v>8</v>
          </cell>
          <cell r="AA895" t="str">
            <v>PYP</v>
          </cell>
          <cell r="AB895" t="str">
            <v xml:space="preserve"> 0000025</v>
          </cell>
          <cell r="AC895" t="str">
            <v>PYL</v>
          </cell>
          <cell r="AD895" t="str">
            <v>004399</v>
          </cell>
          <cell r="AE895" t="str">
            <v>EMP</v>
          </cell>
          <cell r="AF895" t="str">
            <v>35412</v>
          </cell>
          <cell r="AG895" t="str">
            <v>JUL</v>
          </cell>
          <cell r="AH895" t="str">
            <v xml:space="preserve"> 000.00</v>
          </cell>
          <cell r="AI895" t="str">
            <v>BCH</v>
          </cell>
          <cell r="AJ895" t="str">
            <v>500</v>
          </cell>
          <cell r="AK895" t="str">
            <v>CLS</v>
          </cell>
          <cell r="AL895" t="str">
            <v>R436</v>
          </cell>
          <cell r="AM895" t="str">
            <v>DTA</v>
          </cell>
          <cell r="AN895" t="str">
            <v xml:space="preserve"> 00000000000.00</v>
          </cell>
          <cell r="AO895" t="str">
            <v>DTH</v>
          </cell>
          <cell r="AP895" t="str">
            <v xml:space="preserve"> 00000000000.00</v>
          </cell>
          <cell r="AV895" t="str">
            <v>000000000</v>
          </cell>
          <cell r="AW895" t="str">
            <v>000</v>
          </cell>
          <cell r="AX895" t="str">
            <v>00</v>
          </cell>
          <cell r="AY895" t="str">
            <v>0</v>
          </cell>
          <cell r="AZ895" t="str">
            <v>FPL Fibernet</v>
          </cell>
        </row>
        <row r="896">
          <cell r="L896">
            <v>6357</v>
          </cell>
          <cell r="S896" t="str">
            <v>200212</v>
          </cell>
          <cell r="U896">
            <v>5740</v>
          </cell>
        </row>
        <row r="897">
          <cell r="L897">
            <v>6357</v>
          </cell>
          <cell r="S897" t="str">
            <v>200212</v>
          </cell>
          <cell r="U897">
            <v>100.61</v>
          </cell>
        </row>
        <row r="898">
          <cell r="A898" t="str">
            <v>107100</v>
          </cell>
          <cell r="B898" t="str">
            <v>0312</v>
          </cell>
          <cell r="C898" t="str">
            <v>06600</v>
          </cell>
          <cell r="D898" t="str">
            <v>0FIBER</v>
          </cell>
          <cell r="E898" t="str">
            <v>312000</v>
          </cell>
          <cell r="F898" t="str">
            <v>0790</v>
          </cell>
          <cell r="G898" t="str">
            <v>65000</v>
          </cell>
          <cell r="H898" t="str">
            <v>A</v>
          </cell>
          <cell r="I898" t="str">
            <v>00000041</v>
          </cell>
          <cell r="J898">
            <v>63</v>
          </cell>
          <cell r="K898">
            <v>312</v>
          </cell>
          <cell r="L898">
            <v>6600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 t="str">
            <v>0790</v>
          </cell>
          <cell r="R898" t="str">
            <v>65000</v>
          </cell>
          <cell r="S898" t="str">
            <v>200212</v>
          </cell>
          <cell r="T898" t="str">
            <v>CA01</v>
          </cell>
          <cell r="U898">
            <v>4000</v>
          </cell>
          <cell r="V898" t="str">
            <v>LDB</v>
          </cell>
          <cell r="W898">
            <v>0</v>
          </cell>
          <cell r="Y898">
            <v>0</v>
          </cell>
          <cell r="Z898">
            <v>0</v>
          </cell>
          <cell r="AA898" t="str">
            <v>BCH</v>
          </cell>
          <cell r="AB898" t="str">
            <v>0014</v>
          </cell>
          <cell r="AC898" t="str">
            <v>WKS</v>
          </cell>
          <cell r="AE898" t="str">
            <v>JV#</v>
          </cell>
          <cell r="AF898" t="str">
            <v>1232</v>
          </cell>
          <cell r="AG898" t="str">
            <v>FRN</v>
          </cell>
          <cell r="AH898" t="str">
            <v>6600</v>
          </cell>
          <cell r="AI898" t="str">
            <v>RP#</v>
          </cell>
          <cell r="AJ898" t="str">
            <v>000</v>
          </cell>
          <cell r="AK898" t="str">
            <v>CTL</v>
          </cell>
          <cell r="AM898" t="str">
            <v>RF#</v>
          </cell>
          <cell r="AU898" t="str">
            <v>ACCRUAL OF DEC 02 CAPITAL</v>
          </cell>
          <cell r="AZ898" t="str">
            <v>FPL Fibernet</v>
          </cell>
        </row>
        <row r="899">
          <cell r="A899" t="str">
            <v>107100</v>
          </cell>
          <cell r="B899" t="str">
            <v>0312</v>
          </cell>
          <cell r="C899" t="str">
            <v>06600</v>
          </cell>
          <cell r="D899" t="str">
            <v>0FIBER</v>
          </cell>
          <cell r="E899" t="str">
            <v>312000</v>
          </cell>
          <cell r="F899" t="str">
            <v>0662</v>
          </cell>
          <cell r="G899" t="str">
            <v>51450</v>
          </cell>
          <cell r="H899" t="str">
            <v>A</v>
          </cell>
          <cell r="I899" t="str">
            <v>00000041</v>
          </cell>
          <cell r="J899">
            <v>63</v>
          </cell>
          <cell r="K899">
            <v>312</v>
          </cell>
          <cell r="L899">
            <v>6602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 t="str">
            <v>0662</v>
          </cell>
          <cell r="R899" t="str">
            <v>51450</v>
          </cell>
          <cell r="S899" t="str">
            <v>200212</v>
          </cell>
          <cell r="T899" t="str">
            <v>SA01</v>
          </cell>
          <cell r="U899">
            <v>14592.6</v>
          </cell>
          <cell r="W899">
            <v>0</v>
          </cell>
          <cell r="Y899">
            <v>0</v>
          </cell>
          <cell r="Z899">
            <v>1</v>
          </cell>
          <cell r="AA899" t="str">
            <v>BCH</v>
          </cell>
          <cell r="AB899" t="str">
            <v>450002354</v>
          </cell>
          <cell r="AC899" t="str">
            <v>PO#</v>
          </cell>
          <cell r="AD899" t="str">
            <v>4500072726</v>
          </cell>
          <cell r="AE899" t="str">
            <v>S/R</v>
          </cell>
          <cell r="AF899" t="str">
            <v>337</v>
          </cell>
          <cell r="AI899" t="str">
            <v>PYN</v>
          </cell>
          <cell r="AJ899" t="str">
            <v>ORIUS TELECOM SERVICES IN</v>
          </cell>
          <cell r="AK899" t="str">
            <v>VND</v>
          </cell>
          <cell r="AL899" t="str">
            <v>651061903</v>
          </cell>
          <cell r="AM899" t="str">
            <v>FAC</v>
          </cell>
          <cell r="AN899" t="str">
            <v>000</v>
          </cell>
          <cell r="AQ899" t="str">
            <v>NVD</v>
          </cell>
          <cell r="AR899" t="str">
            <v>2002-12-</v>
          </cell>
          <cell r="AU899" t="str">
            <v>INVOICE# 215726     ORIUS TELECOM SERVIC5000003643</v>
          </cell>
          <cell r="AV899" t="str">
            <v>WF-BATCH</v>
          </cell>
          <cell r="AW899" t="str">
            <v>000</v>
          </cell>
          <cell r="AX899" t="str">
            <v>00</v>
          </cell>
          <cell r="AY899" t="str">
            <v>0</v>
          </cell>
          <cell r="AZ899" t="str">
            <v>FPL Fibernet</v>
          </cell>
        </row>
        <row r="900">
          <cell r="A900" t="str">
            <v>107100</v>
          </cell>
          <cell r="B900" t="str">
            <v>0312</v>
          </cell>
          <cell r="C900" t="str">
            <v>06600</v>
          </cell>
          <cell r="D900" t="str">
            <v>0FIBER</v>
          </cell>
          <cell r="E900" t="str">
            <v>312000</v>
          </cell>
          <cell r="F900" t="str">
            <v>0662</v>
          </cell>
          <cell r="G900" t="str">
            <v>65000</v>
          </cell>
          <cell r="H900" t="str">
            <v>A</v>
          </cell>
          <cell r="I900" t="str">
            <v>00000041</v>
          </cell>
          <cell r="J900">
            <v>63</v>
          </cell>
          <cell r="K900">
            <v>312</v>
          </cell>
          <cell r="L900">
            <v>6602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 t="str">
            <v>0662</v>
          </cell>
          <cell r="R900" t="str">
            <v>65000</v>
          </cell>
          <cell r="S900" t="str">
            <v>200212</v>
          </cell>
          <cell r="T900" t="str">
            <v>CA01</v>
          </cell>
          <cell r="U900">
            <v>118.95</v>
          </cell>
          <cell r="V900" t="str">
            <v>LDB</v>
          </cell>
          <cell r="W900">
            <v>0</v>
          </cell>
          <cell r="Y900">
            <v>0</v>
          </cell>
          <cell r="Z900">
            <v>0</v>
          </cell>
          <cell r="AA900" t="str">
            <v>BCH</v>
          </cell>
          <cell r="AB900" t="str">
            <v>0029</v>
          </cell>
          <cell r="AC900" t="str">
            <v>WKS</v>
          </cell>
          <cell r="AE900" t="str">
            <v>JV#</v>
          </cell>
          <cell r="AF900" t="str">
            <v>1232</v>
          </cell>
          <cell r="AG900" t="str">
            <v>FRN</v>
          </cell>
          <cell r="AH900" t="str">
            <v>6602</v>
          </cell>
          <cell r="AI900" t="str">
            <v>RP#</v>
          </cell>
          <cell r="AJ900" t="str">
            <v>000</v>
          </cell>
          <cell r="AK900" t="str">
            <v>CTL</v>
          </cell>
          <cell r="AM900" t="str">
            <v>RF#</v>
          </cell>
          <cell r="AU900" t="str">
            <v>ACCR WD COMM UNPAID INV</v>
          </cell>
          <cell r="AZ900" t="str">
            <v>FPL Fibernet</v>
          </cell>
        </row>
        <row r="901">
          <cell r="A901" t="str">
            <v>107100</v>
          </cell>
          <cell r="B901" t="str">
            <v>0312</v>
          </cell>
          <cell r="C901" t="str">
            <v>06600</v>
          </cell>
          <cell r="D901" t="str">
            <v>0FIBER</v>
          </cell>
          <cell r="E901" t="str">
            <v>312000</v>
          </cell>
          <cell r="F901" t="str">
            <v>0662</v>
          </cell>
          <cell r="G901" t="str">
            <v>65000</v>
          </cell>
          <cell r="H901" t="str">
            <v>A</v>
          </cell>
          <cell r="I901" t="str">
            <v>00000041</v>
          </cell>
          <cell r="J901">
            <v>63</v>
          </cell>
          <cell r="K901">
            <v>312</v>
          </cell>
          <cell r="L901">
            <v>6602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 t="str">
            <v>0662</v>
          </cell>
          <cell r="R901" t="str">
            <v>65000</v>
          </cell>
          <cell r="S901" t="str">
            <v>200212</v>
          </cell>
          <cell r="T901" t="str">
            <v>CA01</v>
          </cell>
          <cell r="U901">
            <v>118.95</v>
          </cell>
          <cell r="V901" t="str">
            <v>LDB</v>
          </cell>
          <cell r="W901">
            <v>0</v>
          </cell>
          <cell r="Y901">
            <v>0</v>
          </cell>
          <cell r="Z901">
            <v>0</v>
          </cell>
          <cell r="AA901" t="str">
            <v>BCH</v>
          </cell>
          <cell r="AB901" t="str">
            <v>0033</v>
          </cell>
          <cell r="AC901" t="str">
            <v>WKS</v>
          </cell>
          <cell r="AE901" t="str">
            <v>JV#</v>
          </cell>
          <cell r="AF901" t="str">
            <v>1232</v>
          </cell>
          <cell r="AG901" t="str">
            <v>FRN</v>
          </cell>
          <cell r="AH901" t="str">
            <v>6602</v>
          </cell>
          <cell r="AI901" t="str">
            <v>RP#</v>
          </cell>
          <cell r="AJ901" t="str">
            <v>000</v>
          </cell>
          <cell r="AK901" t="str">
            <v>CTL</v>
          </cell>
          <cell r="AM901" t="str">
            <v>RF#</v>
          </cell>
          <cell r="AU901" t="str">
            <v>ACCR WD COMM UNPAID INV</v>
          </cell>
          <cell r="AZ901" t="str">
            <v>FPL Fibernet</v>
          </cell>
        </row>
        <row r="902">
          <cell r="A902" t="str">
            <v>107100</v>
          </cell>
          <cell r="B902" t="str">
            <v>0312</v>
          </cell>
          <cell r="C902" t="str">
            <v>06600</v>
          </cell>
          <cell r="D902" t="str">
            <v>0FIBER</v>
          </cell>
          <cell r="E902" t="str">
            <v>312000</v>
          </cell>
          <cell r="F902" t="str">
            <v>0662</v>
          </cell>
          <cell r="G902" t="str">
            <v>65000</v>
          </cell>
          <cell r="H902" t="str">
            <v>A</v>
          </cell>
          <cell r="I902" t="str">
            <v>00000041</v>
          </cell>
          <cell r="J902">
            <v>63</v>
          </cell>
          <cell r="K902">
            <v>312</v>
          </cell>
          <cell r="L902">
            <v>6602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 t="str">
            <v>0662</v>
          </cell>
          <cell r="R902" t="str">
            <v>65000</v>
          </cell>
          <cell r="S902" t="str">
            <v>200212</v>
          </cell>
          <cell r="T902" t="str">
            <v>CA01</v>
          </cell>
          <cell r="U902">
            <v>-118.95</v>
          </cell>
          <cell r="V902" t="str">
            <v>LDB</v>
          </cell>
          <cell r="W902">
            <v>0</v>
          </cell>
          <cell r="Y902">
            <v>0</v>
          </cell>
          <cell r="Z902">
            <v>0</v>
          </cell>
          <cell r="AA902" t="str">
            <v>BCH</v>
          </cell>
          <cell r="AB902" t="str">
            <v>0034</v>
          </cell>
          <cell r="AC902" t="str">
            <v>WKS</v>
          </cell>
          <cell r="AE902" t="str">
            <v>JV#</v>
          </cell>
          <cell r="AF902" t="str">
            <v>1232</v>
          </cell>
          <cell r="AG902" t="str">
            <v>FRN</v>
          </cell>
          <cell r="AH902" t="str">
            <v>6602</v>
          </cell>
          <cell r="AI902" t="str">
            <v>RP#</v>
          </cell>
          <cell r="AJ902" t="str">
            <v>000</v>
          </cell>
          <cell r="AK902" t="str">
            <v>CTL</v>
          </cell>
          <cell r="AM902" t="str">
            <v>RF#</v>
          </cell>
          <cell r="AU902" t="str">
            <v>ACCR WD COMM UNPAID INV</v>
          </cell>
          <cell r="AZ902" t="str">
            <v>FPL Fibernet</v>
          </cell>
        </row>
        <row r="903">
          <cell r="A903" t="str">
            <v>107100</v>
          </cell>
          <cell r="B903" t="str">
            <v>0312</v>
          </cell>
          <cell r="C903" t="str">
            <v>06600</v>
          </cell>
          <cell r="D903" t="str">
            <v>0FIBER</v>
          </cell>
          <cell r="E903" t="str">
            <v>312000</v>
          </cell>
          <cell r="F903" t="str">
            <v>0790</v>
          </cell>
          <cell r="G903" t="str">
            <v>65000</v>
          </cell>
          <cell r="H903" t="str">
            <v>A</v>
          </cell>
          <cell r="I903" t="str">
            <v>00000041</v>
          </cell>
          <cell r="J903">
            <v>63</v>
          </cell>
          <cell r="K903">
            <v>312</v>
          </cell>
          <cell r="L903">
            <v>6602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 t="str">
            <v>0790</v>
          </cell>
          <cell r="R903" t="str">
            <v>65000</v>
          </cell>
          <cell r="S903" t="str">
            <v>200212</v>
          </cell>
          <cell r="T903" t="str">
            <v>CA01</v>
          </cell>
          <cell r="U903">
            <v>31474.2</v>
          </cell>
          <cell r="V903" t="str">
            <v>LDB</v>
          </cell>
          <cell r="W903">
            <v>0</v>
          </cell>
          <cell r="Y903">
            <v>0</v>
          </cell>
          <cell r="Z903">
            <v>0</v>
          </cell>
          <cell r="AA903" t="str">
            <v>BCH</v>
          </cell>
          <cell r="AB903" t="str">
            <v>0014</v>
          </cell>
          <cell r="AC903" t="str">
            <v>WKS</v>
          </cell>
          <cell r="AE903" t="str">
            <v>JV#</v>
          </cell>
          <cell r="AF903" t="str">
            <v>1232</v>
          </cell>
          <cell r="AG903" t="str">
            <v>FRN</v>
          </cell>
          <cell r="AH903" t="str">
            <v>6602</v>
          </cell>
          <cell r="AI903" t="str">
            <v>RP#</v>
          </cell>
          <cell r="AJ903" t="str">
            <v>000</v>
          </cell>
          <cell r="AK903" t="str">
            <v>CTL</v>
          </cell>
          <cell r="AM903" t="str">
            <v>RF#</v>
          </cell>
          <cell r="AU903" t="str">
            <v>ACCRUAL OF DEC 02 CAPITAL</v>
          </cell>
          <cell r="AZ903" t="str">
            <v>FPL Fibernet</v>
          </cell>
        </row>
        <row r="904">
          <cell r="A904" t="str">
            <v>107100</v>
          </cell>
          <cell r="B904" t="str">
            <v>0312</v>
          </cell>
          <cell r="C904" t="str">
            <v>06600</v>
          </cell>
          <cell r="D904" t="str">
            <v>0FIBER</v>
          </cell>
          <cell r="E904" t="str">
            <v>312000</v>
          </cell>
          <cell r="F904" t="str">
            <v>0790</v>
          </cell>
          <cell r="G904" t="str">
            <v>65000</v>
          </cell>
          <cell r="H904" t="str">
            <v>A</v>
          </cell>
          <cell r="I904" t="str">
            <v>00000041</v>
          </cell>
          <cell r="J904">
            <v>63</v>
          </cell>
          <cell r="K904">
            <v>312</v>
          </cell>
          <cell r="L904">
            <v>6602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 t="str">
            <v>0790</v>
          </cell>
          <cell r="R904" t="str">
            <v>65000</v>
          </cell>
          <cell r="S904" t="str">
            <v>200212</v>
          </cell>
          <cell r="T904" t="str">
            <v>CA01</v>
          </cell>
          <cell r="U904">
            <v>-31474.2</v>
          </cell>
          <cell r="V904" t="str">
            <v>LDB</v>
          </cell>
          <cell r="W904">
            <v>0</v>
          </cell>
          <cell r="Y904">
            <v>0</v>
          </cell>
          <cell r="Z904">
            <v>0</v>
          </cell>
          <cell r="AA904" t="str">
            <v>BCH</v>
          </cell>
          <cell r="AB904" t="str">
            <v>0049</v>
          </cell>
          <cell r="AC904" t="str">
            <v>WKS</v>
          </cell>
          <cell r="AE904" t="str">
            <v>JV#</v>
          </cell>
          <cell r="AF904" t="str">
            <v>1232</v>
          </cell>
          <cell r="AG904" t="str">
            <v>FRN</v>
          </cell>
          <cell r="AH904" t="str">
            <v>6602</v>
          </cell>
          <cell r="AI904" t="str">
            <v>RP#</v>
          </cell>
          <cell r="AJ904" t="str">
            <v>000</v>
          </cell>
          <cell r="AK904" t="str">
            <v>CTL</v>
          </cell>
          <cell r="AM904" t="str">
            <v>RF#</v>
          </cell>
          <cell r="AU904" t="str">
            <v>ACCR REVERSAL OF DEC 02</v>
          </cell>
          <cell r="AZ904" t="str">
            <v>FPL Fibernet</v>
          </cell>
        </row>
        <row r="905">
          <cell r="A905" t="str">
            <v>107100</v>
          </cell>
          <cell r="B905" t="str">
            <v>0312</v>
          </cell>
          <cell r="C905" t="str">
            <v>06600</v>
          </cell>
          <cell r="D905" t="str">
            <v>0FIBER</v>
          </cell>
          <cell r="E905" t="str">
            <v>312000</v>
          </cell>
          <cell r="F905" t="str">
            <v>0790</v>
          </cell>
          <cell r="G905" t="str">
            <v>65000</v>
          </cell>
          <cell r="H905" t="str">
            <v>A</v>
          </cell>
          <cell r="I905" t="str">
            <v>00000041</v>
          </cell>
          <cell r="J905">
            <v>63</v>
          </cell>
          <cell r="K905">
            <v>312</v>
          </cell>
          <cell r="L905">
            <v>6603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 t="str">
            <v>0790</v>
          </cell>
          <cell r="R905" t="str">
            <v>65000</v>
          </cell>
          <cell r="S905" t="str">
            <v>200212</v>
          </cell>
          <cell r="T905" t="str">
            <v>CA01</v>
          </cell>
          <cell r="U905">
            <v>4588.7</v>
          </cell>
          <cell r="V905" t="str">
            <v>LDB</v>
          </cell>
          <cell r="W905">
            <v>0</v>
          </cell>
          <cell r="Y905">
            <v>0</v>
          </cell>
          <cell r="Z905">
            <v>0</v>
          </cell>
          <cell r="AA905" t="str">
            <v>BCH</v>
          </cell>
          <cell r="AB905" t="str">
            <v>0014</v>
          </cell>
          <cell r="AC905" t="str">
            <v>WKS</v>
          </cell>
          <cell r="AE905" t="str">
            <v>JV#</v>
          </cell>
          <cell r="AF905" t="str">
            <v>1232</v>
          </cell>
          <cell r="AG905" t="str">
            <v>FRN</v>
          </cell>
          <cell r="AH905" t="str">
            <v>6603</v>
          </cell>
          <cell r="AI905" t="str">
            <v>RP#</v>
          </cell>
          <cell r="AJ905" t="str">
            <v>000</v>
          </cell>
          <cell r="AK905" t="str">
            <v>CTL</v>
          </cell>
          <cell r="AM905" t="str">
            <v>RF#</v>
          </cell>
          <cell r="AU905" t="str">
            <v>ACCRUAL OF DEC 02 CAPITAL</v>
          </cell>
          <cell r="AZ905" t="str">
            <v>FPL Fibernet</v>
          </cell>
        </row>
        <row r="906">
          <cell r="A906" t="str">
            <v>107100</v>
          </cell>
          <cell r="B906" t="str">
            <v>0312</v>
          </cell>
          <cell r="C906" t="str">
            <v>06600</v>
          </cell>
          <cell r="D906" t="str">
            <v>0FIBER</v>
          </cell>
          <cell r="E906" t="str">
            <v>312000</v>
          </cell>
          <cell r="F906" t="str">
            <v>0790</v>
          </cell>
          <cell r="G906" t="str">
            <v>65000</v>
          </cell>
          <cell r="H906" t="str">
            <v>A</v>
          </cell>
          <cell r="I906" t="str">
            <v>00000041</v>
          </cell>
          <cell r="J906">
            <v>63</v>
          </cell>
          <cell r="K906">
            <v>312</v>
          </cell>
          <cell r="L906">
            <v>6603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 t="str">
            <v>0790</v>
          </cell>
          <cell r="R906" t="str">
            <v>65000</v>
          </cell>
          <cell r="S906" t="str">
            <v>200212</v>
          </cell>
          <cell r="T906" t="str">
            <v>CA01</v>
          </cell>
          <cell r="U906">
            <v>-4588.7</v>
          </cell>
          <cell r="V906" t="str">
            <v>LDB</v>
          </cell>
          <cell r="W906">
            <v>0</v>
          </cell>
          <cell r="Y906">
            <v>0</v>
          </cell>
          <cell r="Z906">
            <v>0</v>
          </cell>
          <cell r="AA906" t="str">
            <v>BCH</v>
          </cell>
          <cell r="AB906" t="str">
            <v>0049</v>
          </cell>
          <cell r="AC906" t="str">
            <v>WKS</v>
          </cell>
          <cell r="AE906" t="str">
            <v>JV#</v>
          </cell>
          <cell r="AF906" t="str">
            <v>1232</v>
          </cell>
          <cell r="AG906" t="str">
            <v>FRN</v>
          </cell>
          <cell r="AH906" t="str">
            <v>6603</v>
          </cell>
          <cell r="AI906" t="str">
            <v>RP#</v>
          </cell>
          <cell r="AJ906" t="str">
            <v>000</v>
          </cell>
          <cell r="AK906" t="str">
            <v>CTL</v>
          </cell>
          <cell r="AM906" t="str">
            <v>RF#</v>
          </cell>
          <cell r="AU906" t="str">
            <v>ACCR REVERSAL OF DEC 02</v>
          </cell>
          <cell r="AZ906" t="str">
            <v>FPL Fibernet</v>
          </cell>
        </row>
        <row r="907">
          <cell r="A907" t="str">
            <v>107100</v>
          </cell>
          <cell r="B907" t="str">
            <v>0312</v>
          </cell>
          <cell r="C907" t="str">
            <v>06600</v>
          </cell>
          <cell r="D907" t="str">
            <v>0FIBER</v>
          </cell>
          <cell r="E907" t="str">
            <v>312000</v>
          </cell>
          <cell r="F907" t="str">
            <v>0790</v>
          </cell>
          <cell r="G907" t="str">
            <v>65000</v>
          </cell>
          <cell r="H907" t="str">
            <v>A</v>
          </cell>
          <cell r="I907" t="str">
            <v>00000041</v>
          </cell>
          <cell r="J907">
            <v>9</v>
          </cell>
          <cell r="K907">
            <v>312</v>
          </cell>
          <cell r="L907">
            <v>6606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 t="str">
            <v>0790</v>
          </cell>
          <cell r="R907" t="str">
            <v>65000</v>
          </cell>
          <cell r="S907" t="str">
            <v>200212</v>
          </cell>
          <cell r="T907" t="str">
            <v>CA01</v>
          </cell>
          <cell r="U907">
            <v>-2609.6</v>
          </cell>
          <cell r="V907" t="str">
            <v>LDB</v>
          </cell>
          <cell r="W907">
            <v>0</v>
          </cell>
          <cell r="Y907">
            <v>0</v>
          </cell>
          <cell r="Z907">
            <v>0</v>
          </cell>
          <cell r="AA907" t="str">
            <v>BCH</v>
          </cell>
          <cell r="AB907" t="str">
            <v>0023</v>
          </cell>
          <cell r="AC907" t="str">
            <v>WKS</v>
          </cell>
          <cell r="AE907" t="str">
            <v>JV#</v>
          </cell>
          <cell r="AF907" t="str">
            <v>1232</v>
          </cell>
          <cell r="AG907" t="str">
            <v>FRN</v>
          </cell>
          <cell r="AH907" t="str">
            <v>6606</v>
          </cell>
          <cell r="AI907" t="str">
            <v>RP#</v>
          </cell>
          <cell r="AJ907" t="str">
            <v>000</v>
          </cell>
          <cell r="AK907" t="str">
            <v>CTL</v>
          </cell>
          <cell r="AM907" t="str">
            <v>RF#</v>
          </cell>
          <cell r="AU907" t="str">
            <v>TO PLACE IN SERVICE</v>
          </cell>
          <cell r="AZ907" t="str">
            <v>FPL Fibernet</v>
          </cell>
        </row>
        <row r="908">
          <cell r="A908" t="str">
            <v>107100</v>
          </cell>
          <cell r="B908" t="str">
            <v>0385</v>
          </cell>
          <cell r="C908" t="str">
            <v>06600</v>
          </cell>
          <cell r="D908" t="str">
            <v>0FIBER</v>
          </cell>
          <cell r="E908" t="str">
            <v>385000</v>
          </cell>
          <cell r="F908" t="str">
            <v>0662</v>
          </cell>
          <cell r="G908" t="str">
            <v>65000</v>
          </cell>
          <cell r="H908" t="str">
            <v>A</v>
          </cell>
          <cell r="I908" t="str">
            <v>00000041</v>
          </cell>
          <cell r="J908">
            <v>63</v>
          </cell>
          <cell r="K908">
            <v>385</v>
          </cell>
          <cell r="L908">
            <v>6607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 t="str">
            <v>0662</v>
          </cell>
          <cell r="R908" t="str">
            <v>65000</v>
          </cell>
          <cell r="S908" t="str">
            <v>200212</v>
          </cell>
          <cell r="T908" t="str">
            <v>CA01</v>
          </cell>
          <cell r="U908">
            <v>-10950.75</v>
          </cell>
          <cell r="V908" t="str">
            <v>LDB</v>
          </cell>
          <cell r="W908">
            <v>0</v>
          </cell>
          <cell r="Y908">
            <v>0</v>
          </cell>
          <cell r="Z908">
            <v>0</v>
          </cell>
          <cell r="AA908" t="str">
            <v>BCH</v>
          </cell>
          <cell r="AB908" t="str">
            <v>0039</v>
          </cell>
          <cell r="AC908" t="str">
            <v>WKS</v>
          </cell>
          <cell r="AE908" t="str">
            <v>JV#</v>
          </cell>
          <cell r="AF908" t="str">
            <v>1232</v>
          </cell>
          <cell r="AG908" t="str">
            <v>FRN</v>
          </cell>
          <cell r="AH908" t="str">
            <v>6607</v>
          </cell>
          <cell r="AI908" t="str">
            <v>RP#</v>
          </cell>
          <cell r="AJ908" t="str">
            <v>000</v>
          </cell>
          <cell r="AK908" t="str">
            <v>CTL</v>
          </cell>
          <cell r="AM908" t="str">
            <v>RF#</v>
          </cell>
          <cell r="AU908" t="str">
            <v>RECLASS FROM 3229-SEC 165</v>
          </cell>
          <cell r="AZ908" t="str">
            <v>FPL Fibernet</v>
          </cell>
        </row>
        <row r="909">
          <cell r="A909" t="str">
            <v>107100</v>
          </cell>
          <cell r="B909" t="str">
            <v>0385</v>
          </cell>
          <cell r="C909" t="str">
            <v>06600</v>
          </cell>
          <cell r="D909" t="str">
            <v>0FIBER</v>
          </cell>
          <cell r="E909" t="str">
            <v>385000</v>
          </cell>
          <cell r="F909" t="str">
            <v>0790</v>
          </cell>
          <cell r="G909" t="str">
            <v>65000</v>
          </cell>
          <cell r="H909" t="str">
            <v>A</v>
          </cell>
          <cell r="I909" t="str">
            <v>00000041</v>
          </cell>
          <cell r="J909">
            <v>9</v>
          </cell>
          <cell r="K909">
            <v>385</v>
          </cell>
          <cell r="L909">
            <v>6607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 t="str">
            <v>0790</v>
          </cell>
          <cell r="R909" t="str">
            <v>65000</v>
          </cell>
          <cell r="S909" t="str">
            <v>200212</v>
          </cell>
          <cell r="T909" t="str">
            <v>CA01</v>
          </cell>
          <cell r="U909">
            <v>-36416.14</v>
          </cell>
          <cell r="V909" t="str">
            <v>LDB</v>
          </cell>
          <cell r="W909">
            <v>0</v>
          </cell>
          <cell r="Y909">
            <v>0</v>
          </cell>
          <cell r="Z909">
            <v>0</v>
          </cell>
          <cell r="AA909" t="str">
            <v>BCH</v>
          </cell>
          <cell r="AB909" t="str">
            <v>0023</v>
          </cell>
          <cell r="AC909" t="str">
            <v>WKS</v>
          </cell>
          <cell r="AE909" t="str">
            <v>JV#</v>
          </cell>
          <cell r="AF909" t="str">
            <v>1232</v>
          </cell>
          <cell r="AG909" t="str">
            <v>FRN</v>
          </cell>
          <cell r="AH909" t="str">
            <v>6607</v>
          </cell>
          <cell r="AI909" t="str">
            <v>RP#</v>
          </cell>
          <cell r="AJ909" t="str">
            <v>000</v>
          </cell>
          <cell r="AK909" t="str">
            <v>CTL</v>
          </cell>
          <cell r="AM909" t="str">
            <v>RF#</v>
          </cell>
          <cell r="AU909" t="str">
            <v>TO PLACE IN SERVICE</v>
          </cell>
          <cell r="AZ909" t="str">
            <v>FPL Fibernet</v>
          </cell>
        </row>
        <row r="910">
          <cell r="A910" t="str">
            <v>107100</v>
          </cell>
          <cell r="B910" t="str">
            <v>0385</v>
          </cell>
          <cell r="C910" t="str">
            <v>06600</v>
          </cell>
          <cell r="D910" t="str">
            <v>0FIBER</v>
          </cell>
          <cell r="E910" t="str">
            <v>385000</v>
          </cell>
          <cell r="F910" t="str">
            <v>0790</v>
          </cell>
          <cell r="G910" t="str">
            <v>65000</v>
          </cell>
          <cell r="H910" t="str">
            <v>A</v>
          </cell>
          <cell r="I910" t="str">
            <v>00000041</v>
          </cell>
          <cell r="J910">
            <v>63</v>
          </cell>
          <cell r="K910">
            <v>385</v>
          </cell>
          <cell r="L910">
            <v>6607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 t="str">
            <v>0790</v>
          </cell>
          <cell r="R910" t="str">
            <v>65000</v>
          </cell>
          <cell r="S910" t="str">
            <v>200212</v>
          </cell>
          <cell r="T910" t="str">
            <v>CA01</v>
          </cell>
          <cell r="U910">
            <v>5829.2</v>
          </cell>
          <cell r="V910" t="str">
            <v>LDB</v>
          </cell>
          <cell r="W910">
            <v>0</v>
          </cell>
          <cell r="Y910">
            <v>0</v>
          </cell>
          <cell r="Z910">
            <v>0</v>
          </cell>
          <cell r="AA910" t="str">
            <v>BCH</v>
          </cell>
          <cell r="AB910" t="str">
            <v>0038</v>
          </cell>
          <cell r="AC910" t="str">
            <v>WKS</v>
          </cell>
          <cell r="AE910" t="str">
            <v>JV#</v>
          </cell>
          <cell r="AF910" t="str">
            <v>1232</v>
          </cell>
          <cell r="AG910" t="str">
            <v>FRN</v>
          </cell>
          <cell r="AH910" t="str">
            <v>6607</v>
          </cell>
          <cell r="AI910" t="str">
            <v>RP#</v>
          </cell>
          <cell r="AJ910" t="str">
            <v>000</v>
          </cell>
          <cell r="AK910" t="str">
            <v>CTL</v>
          </cell>
          <cell r="AM910" t="str">
            <v>RF#</v>
          </cell>
          <cell r="AU910" t="str">
            <v>RECLASS FROM 3229 ER 95</v>
          </cell>
          <cell r="AZ910" t="str">
            <v>FPL Fibernet</v>
          </cell>
        </row>
        <row r="911">
          <cell r="A911" t="str">
            <v>107100</v>
          </cell>
          <cell r="B911" t="str">
            <v>0313</v>
          </cell>
          <cell r="C911" t="str">
            <v>06600</v>
          </cell>
          <cell r="D911" t="str">
            <v>0FIBER</v>
          </cell>
          <cell r="E911" t="str">
            <v>313000</v>
          </cell>
          <cell r="F911" t="str">
            <v>0790</v>
          </cell>
          <cell r="G911" t="str">
            <v>65000</v>
          </cell>
          <cell r="H911" t="str">
            <v>A</v>
          </cell>
          <cell r="I911" t="str">
            <v>00000041</v>
          </cell>
          <cell r="J911">
            <v>9</v>
          </cell>
          <cell r="K911">
            <v>313</v>
          </cell>
          <cell r="L911">
            <v>6609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 t="str">
            <v>0790</v>
          </cell>
          <cell r="R911" t="str">
            <v>65000</v>
          </cell>
          <cell r="S911" t="str">
            <v>200212</v>
          </cell>
          <cell r="T911" t="str">
            <v>CA01</v>
          </cell>
          <cell r="U911">
            <v>-1927.96</v>
          </cell>
          <cell r="V911" t="str">
            <v>LDB</v>
          </cell>
          <cell r="W911">
            <v>0</v>
          </cell>
          <cell r="Y911">
            <v>0</v>
          </cell>
          <cell r="Z911">
            <v>0</v>
          </cell>
          <cell r="AA911" t="str">
            <v>BCH</v>
          </cell>
          <cell r="AB911" t="str">
            <v>0023</v>
          </cell>
          <cell r="AC911" t="str">
            <v>WKS</v>
          </cell>
          <cell r="AE911" t="str">
            <v>JV#</v>
          </cell>
          <cell r="AF911" t="str">
            <v>1232</v>
          </cell>
          <cell r="AG911" t="str">
            <v>FRN</v>
          </cell>
          <cell r="AH911" t="str">
            <v>6609</v>
          </cell>
          <cell r="AI911" t="str">
            <v>RP#</v>
          </cell>
          <cell r="AJ911" t="str">
            <v>000</v>
          </cell>
          <cell r="AK911" t="str">
            <v>CTL</v>
          </cell>
          <cell r="AM911" t="str">
            <v>RF#</v>
          </cell>
          <cell r="AU911" t="str">
            <v>TO PLACE IN SERVICE</v>
          </cell>
          <cell r="AZ911" t="str">
            <v>FPL Fibernet</v>
          </cell>
        </row>
        <row r="912">
          <cell r="A912" t="str">
            <v>107100</v>
          </cell>
          <cell r="B912" t="str">
            <v>0313</v>
          </cell>
          <cell r="C912" t="str">
            <v>06600</v>
          </cell>
          <cell r="D912" t="str">
            <v>0FIBER</v>
          </cell>
          <cell r="E912" t="str">
            <v>313000</v>
          </cell>
          <cell r="F912" t="str">
            <v>0662</v>
          </cell>
          <cell r="G912" t="str">
            <v>51450</v>
          </cell>
          <cell r="H912" t="str">
            <v>A</v>
          </cell>
          <cell r="I912" t="str">
            <v>00000041</v>
          </cell>
          <cell r="J912">
            <v>63</v>
          </cell>
          <cell r="K912">
            <v>313</v>
          </cell>
          <cell r="L912">
            <v>6613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 t="str">
            <v>0662</v>
          </cell>
          <cell r="R912" t="str">
            <v>51450</v>
          </cell>
          <cell r="S912" t="str">
            <v>200212</v>
          </cell>
          <cell r="T912" t="str">
            <v>SA01</v>
          </cell>
          <cell r="U912">
            <v>598.5</v>
          </cell>
          <cell r="W912">
            <v>0</v>
          </cell>
          <cell r="Y912">
            <v>0</v>
          </cell>
          <cell r="Z912">
            <v>1</v>
          </cell>
          <cell r="AA912" t="str">
            <v>BCH</v>
          </cell>
          <cell r="AB912" t="str">
            <v>450002339</v>
          </cell>
          <cell r="AC912" t="str">
            <v>PO#</v>
          </cell>
          <cell r="AD912" t="str">
            <v>4500030221</v>
          </cell>
          <cell r="AE912" t="str">
            <v>S/R</v>
          </cell>
          <cell r="AF912" t="str">
            <v>NET</v>
          </cell>
          <cell r="AI912" t="str">
            <v>PYN</v>
          </cell>
          <cell r="AJ912" t="str">
            <v>W D COMMUNICATIONS INC</v>
          </cell>
          <cell r="AK912" t="str">
            <v>VND</v>
          </cell>
          <cell r="AL912" t="str">
            <v>591953252</v>
          </cell>
          <cell r="AM912" t="str">
            <v>FAC</v>
          </cell>
          <cell r="AN912" t="str">
            <v>000</v>
          </cell>
          <cell r="AQ912" t="str">
            <v>NVD</v>
          </cell>
          <cell r="AR912" t="str">
            <v>2002-12-</v>
          </cell>
          <cell r="AU912" t="str">
            <v>INVOICE# 26609      W D COMMUNICATIONS I5000003479</v>
          </cell>
          <cell r="AV912" t="str">
            <v>WF-BATCH</v>
          </cell>
          <cell r="AW912" t="str">
            <v>000</v>
          </cell>
          <cell r="AX912" t="str">
            <v>00</v>
          </cell>
          <cell r="AY912" t="str">
            <v>0</v>
          </cell>
          <cell r="AZ912" t="str">
            <v>FPL Fibernet</v>
          </cell>
        </row>
        <row r="913">
          <cell r="A913" t="str">
            <v>107100</v>
          </cell>
          <cell r="B913" t="str">
            <v>0313</v>
          </cell>
          <cell r="C913" t="str">
            <v>06600</v>
          </cell>
          <cell r="D913" t="str">
            <v>0FIBER</v>
          </cell>
          <cell r="E913" t="str">
            <v>313000</v>
          </cell>
          <cell r="F913" t="str">
            <v>0662</v>
          </cell>
          <cell r="G913" t="str">
            <v>51450</v>
          </cell>
          <cell r="H913" t="str">
            <v>A</v>
          </cell>
          <cell r="I913" t="str">
            <v>00000041</v>
          </cell>
          <cell r="J913">
            <v>63</v>
          </cell>
          <cell r="K913">
            <v>313</v>
          </cell>
          <cell r="L913">
            <v>6613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 t="str">
            <v>0662</v>
          </cell>
          <cell r="R913" t="str">
            <v>51450</v>
          </cell>
          <cell r="S913" t="str">
            <v>200212</v>
          </cell>
          <cell r="T913" t="str">
            <v>SA01</v>
          </cell>
          <cell r="U913">
            <v>795</v>
          </cell>
          <cell r="W913">
            <v>0</v>
          </cell>
          <cell r="Y913">
            <v>0</v>
          </cell>
          <cell r="Z913">
            <v>1</v>
          </cell>
          <cell r="AA913" t="str">
            <v>BCH</v>
          </cell>
          <cell r="AB913" t="str">
            <v>450002339</v>
          </cell>
          <cell r="AC913" t="str">
            <v>PO#</v>
          </cell>
          <cell r="AD913" t="str">
            <v>4500030221</v>
          </cell>
          <cell r="AE913" t="str">
            <v>S/R</v>
          </cell>
          <cell r="AF913" t="str">
            <v>NET</v>
          </cell>
          <cell r="AI913" t="str">
            <v>PYN</v>
          </cell>
          <cell r="AJ913" t="str">
            <v>W D COMMUNICATIONS INC</v>
          </cell>
          <cell r="AK913" t="str">
            <v>VND</v>
          </cell>
          <cell r="AL913" t="str">
            <v>591953252</v>
          </cell>
          <cell r="AM913" t="str">
            <v>FAC</v>
          </cell>
          <cell r="AN913" t="str">
            <v>000</v>
          </cell>
          <cell r="AQ913" t="str">
            <v>NVD</v>
          </cell>
          <cell r="AR913" t="str">
            <v>2002-12-</v>
          </cell>
          <cell r="AU913" t="str">
            <v>INVOICE# 26655      W D COMMUNICATIONS I5000003484</v>
          </cell>
          <cell r="AV913" t="str">
            <v>WF-BATCH</v>
          </cell>
          <cell r="AW913" t="str">
            <v>000</v>
          </cell>
          <cell r="AX913" t="str">
            <v>00</v>
          </cell>
          <cell r="AY913" t="str">
            <v>0</v>
          </cell>
          <cell r="AZ913" t="str">
            <v>FPL Fibernet</v>
          </cell>
        </row>
        <row r="914">
          <cell r="A914" t="str">
            <v>107100</v>
          </cell>
          <cell r="B914" t="str">
            <v>0313</v>
          </cell>
          <cell r="C914" t="str">
            <v>06600</v>
          </cell>
          <cell r="D914" t="str">
            <v>0FIBER</v>
          </cell>
          <cell r="E914" t="str">
            <v>313000</v>
          </cell>
          <cell r="F914" t="str">
            <v>0662</v>
          </cell>
          <cell r="G914" t="str">
            <v>51450</v>
          </cell>
          <cell r="H914" t="str">
            <v>A</v>
          </cell>
          <cell r="I914" t="str">
            <v>00000041</v>
          </cell>
          <cell r="J914">
            <v>63</v>
          </cell>
          <cell r="K914">
            <v>313</v>
          </cell>
          <cell r="L914">
            <v>6613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 t="str">
            <v>0662</v>
          </cell>
          <cell r="R914" t="str">
            <v>51450</v>
          </cell>
          <cell r="S914" t="str">
            <v>200212</v>
          </cell>
          <cell r="T914" t="str">
            <v>SA01</v>
          </cell>
          <cell r="U914">
            <v>795</v>
          </cell>
          <cell r="W914">
            <v>0</v>
          </cell>
          <cell r="Y914">
            <v>0</v>
          </cell>
          <cell r="Z914">
            <v>1</v>
          </cell>
          <cell r="AA914" t="str">
            <v>BCH</v>
          </cell>
          <cell r="AB914" t="str">
            <v>450002339</v>
          </cell>
          <cell r="AC914" t="str">
            <v>PO#</v>
          </cell>
          <cell r="AD914" t="str">
            <v>4500030221</v>
          </cell>
          <cell r="AE914" t="str">
            <v>S/R</v>
          </cell>
          <cell r="AF914" t="str">
            <v>NET</v>
          </cell>
          <cell r="AI914" t="str">
            <v>PYN</v>
          </cell>
          <cell r="AJ914" t="str">
            <v>W D COMMUNICATIONS INC</v>
          </cell>
          <cell r="AK914" t="str">
            <v>VND</v>
          </cell>
          <cell r="AL914" t="str">
            <v>591953252</v>
          </cell>
          <cell r="AM914" t="str">
            <v>FAC</v>
          </cell>
          <cell r="AN914" t="str">
            <v>000</v>
          </cell>
          <cell r="AQ914" t="str">
            <v>NVD</v>
          </cell>
          <cell r="AR914" t="str">
            <v>2002-12-</v>
          </cell>
          <cell r="AU914" t="str">
            <v>INVOICE# 26685      W D COMMUNICATIONS I5000003487</v>
          </cell>
          <cell r="AV914" t="str">
            <v>WF-BATCH</v>
          </cell>
          <cell r="AW914" t="str">
            <v>000</v>
          </cell>
          <cell r="AX914" t="str">
            <v>00</v>
          </cell>
          <cell r="AY914" t="str">
            <v>0</v>
          </cell>
          <cell r="AZ914" t="str">
            <v>FPL Fibernet</v>
          </cell>
        </row>
        <row r="915">
          <cell r="A915" t="str">
            <v>107100</v>
          </cell>
          <cell r="B915" t="str">
            <v>0313</v>
          </cell>
          <cell r="C915" t="str">
            <v>06600</v>
          </cell>
          <cell r="D915" t="str">
            <v>0FIBER</v>
          </cell>
          <cell r="E915" t="str">
            <v>313000</v>
          </cell>
          <cell r="F915" t="str">
            <v>0662</v>
          </cell>
          <cell r="G915" t="str">
            <v>51450</v>
          </cell>
          <cell r="H915" t="str">
            <v>A</v>
          </cell>
          <cell r="I915" t="str">
            <v>00000041</v>
          </cell>
          <cell r="J915">
            <v>63</v>
          </cell>
          <cell r="K915">
            <v>313</v>
          </cell>
          <cell r="L915">
            <v>6613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 t="str">
            <v>0662</v>
          </cell>
          <cell r="R915" t="str">
            <v>51450</v>
          </cell>
          <cell r="S915" t="str">
            <v>200212</v>
          </cell>
          <cell r="T915" t="str">
            <v>SA01</v>
          </cell>
          <cell r="U915">
            <v>795</v>
          </cell>
          <cell r="W915">
            <v>0</v>
          </cell>
          <cell r="Y915">
            <v>0</v>
          </cell>
          <cell r="Z915">
            <v>1</v>
          </cell>
          <cell r="AA915" t="str">
            <v>BCH</v>
          </cell>
          <cell r="AB915" t="str">
            <v>450002339</v>
          </cell>
          <cell r="AC915" t="str">
            <v>PO#</v>
          </cell>
          <cell r="AD915" t="str">
            <v>4500030221</v>
          </cell>
          <cell r="AE915" t="str">
            <v>S/R</v>
          </cell>
          <cell r="AF915" t="str">
            <v>NET</v>
          </cell>
          <cell r="AI915" t="str">
            <v>PYN</v>
          </cell>
          <cell r="AJ915" t="str">
            <v>W D COMMUNICATIONS INC</v>
          </cell>
          <cell r="AK915" t="str">
            <v>VND</v>
          </cell>
          <cell r="AL915" t="str">
            <v>591953252</v>
          </cell>
          <cell r="AM915" t="str">
            <v>FAC</v>
          </cell>
          <cell r="AN915" t="str">
            <v>000</v>
          </cell>
          <cell r="AQ915" t="str">
            <v>NVD</v>
          </cell>
          <cell r="AR915" t="str">
            <v>2002-12-</v>
          </cell>
          <cell r="AU915" t="str">
            <v>INVOICE# 26706      W D COMMUNICATIONS I5000003489</v>
          </cell>
          <cell r="AV915" t="str">
            <v>WF-BATCH</v>
          </cell>
          <cell r="AW915" t="str">
            <v>000</v>
          </cell>
          <cell r="AX915" t="str">
            <v>00</v>
          </cell>
          <cell r="AY915" t="str">
            <v>0</v>
          </cell>
          <cell r="AZ915" t="str">
            <v>FPL Fibernet</v>
          </cell>
        </row>
        <row r="916">
          <cell r="A916" t="str">
            <v>107100</v>
          </cell>
          <cell r="B916" t="str">
            <v>0313</v>
          </cell>
          <cell r="C916" t="str">
            <v>06600</v>
          </cell>
          <cell r="D916" t="str">
            <v>0FIBER</v>
          </cell>
          <cell r="E916" t="str">
            <v>313000</v>
          </cell>
          <cell r="F916" t="str">
            <v>0662</v>
          </cell>
          <cell r="G916" t="str">
            <v>51450</v>
          </cell>
          <cell r="H916" t="str">
            <v>A</v>
          </cell>
          <cell r="I916" t="str">
            <v>00000041</v>
          </cell>
          <cell r="J916">
            <v>63</v>
          </cell>
          <cell r="K916">
            <v>313</v>
          </cell>
          <cell r="L916">
            <v>6613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 t="str">
            <v>0662</v>
          </cell>
          <cell r="R916" t="str">
            <v>51450</v>
          </cell>
          <cell r="S916" t="str">
            <v>200212</v>
          </cell>
          <cell r="T916" t="str">
            <v>SA01</v>
          </cell>
          <cell r="U916">
            <v>1160</v>
          </cell>
          <cell r="W916">
            <v>0</v>
          </cell>
          <cell r="Y916">
            <v>0</v>
          </cell>
          <cell r="Z916">
            <v>1</v>
          </cell>
          <cell r="AA916" t="str">
            <v>BCH</v>
          </cell>
          <cell r="AB916" t="str">
            <v>450002339</v>
          </cell>
          <cell r="AC916" t="str">
            <v>PO#</v>
          </cell>
          <cell r="AD916" t="str">
            <v>4500094253</v>
          </cell>
          <cell r="AE916" t="str">
            <v>S/R</v>
          </cell>
          <cell r="AF916" t="str">
            <v>337</v>
          </cell>
          <cell r="AI916" t="str">
            <v>PYN</v>
          </cell>
          <cell r="AJ916" t="str">
            <v>YOUNGS COMMUNICATIONS CO</v>
          </cell>
          <cell r="AK916" t="str">
            <v>VND</v>
          </cell>
          <cell r="AL916" t="str">
            <v>591398816</v>
          </cell>
          <cell r="AM916" t="str">
            <v>FAC</v>
          </cell>
          <cell r="AN916" t="str">
            <v>000</v>
          </cell>
          <cell r="AQ916" t="str">
            <v>NVD</v>
          </cell>
          <cell r="AR916" t="str">
            <v>2002-12-</v>
          </cell>
          <cell r="AU916" t="str">
            <v>INVOICE# 7195       YOUNGS COMMUNICATION5000003501</v>
          </cell>
          <cell r="AV916" t="str">
            <v>WF-BATCH</v>
          </cell>
          <cell r="AW916" t="str">
            <v>000</v>
          </cell>
          <cell r="AX916" t="str">
            <v>00</v>
          </cell>
          <cell r="AY916" t="str">
            <v>0</v>
          </cell>
          <cell r="AZ916" t="str">
            <v>FPL Fibernet</v>
          </cell>
        </row>
        <row r="917">
          <cell r="A917" t="str">
            <v>107100</v>
          </cell>
          <cell r="B917" t="str">
            <v>0313</v>
          </cell>
          <cell r="C917" t="str">
            <v>06600</v>
          </cell>
          <cell r="D917" t="str">
            <v>0FIBER</v>
          </cell>
          <cell r="E917" t="str">
            <v>313000</v>
          </cell>
          <cell r="F917" t="str">
            <v>0662</v>
          </cell>
          <cell r="G917" t="str">
            <v>65000</v>
          </cell>
          <cell r="H917" t="str">
            <v>A</v>
          </cell>
          <cell r="I917" t="str">
            <v>00000041</v>
          </cell>
          <cell r="J917">
            <v>63</v>
          </cell>
          <cell r="K917">
            <v>313</v>
          </cell>
          <cell r="L917">
            <v>6613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 t="str">
            <v>0662</v>
          </cell>
          <cell r="R917" t="str">
            <v>65000</v>
          </cell>
          <cell r="S917" t="str">
            <v>200212</v>
          </cell>
          <cell r="T917" t="str">
            <v>CA01</v>
          </cell>
          <cell r="U917">
            <v>596</v>
          </cell>
          <cell r="V917" t="str">
            <v>LDB</v>
          </cell>
          <cell r="W917">
            <v>0</v>
          </cell>
          <cell r="Y917">
            <v>0</v>
          </cell>
          <cell r="Z917">
            <v>0</v>
          </cell>
          <cell r="AA917" t="str">
            <v>BCH</v>
          </cell>
          <cell r="AB917" t="str">
            <v>0029</v>
          </cell>
          <cell r="AC917" t="str">
            <v>WKS</v>
          </cell>
          <cell r="AE917" t="str">
            <v>JV#</v>
          </cell>
          <cell r="AF917" t="str">
            <v>1232</v>
          </cell>
          <cell r="AG917" t="str">
            <v>FRN</v>
          </cell>
          <cell r="AH917" t="str">
            <v>6613</v>
          </cell>
          <cell r="AI917" t="str">
            <v>RP#</v>
          </cell>
          <cell r="AJ917" t="str">
            <v>000</v>
          </cell>
          <cell r="AK917" t="str">
            <v>CTL</v>
          </cell>
          <cell r="AM917" t="str">
            <v>RF#</v>
          </cell>
          <cell r="AU917" t="str">
            <v>ACCR WD COMM UNPAID INV</v>
          </cell>
          <cell r="AZ917" t="str">
            <v>FPL Fibernet</v>
          </cell>
        </row>
        <row r="918">
          <cell r="A918" t="str">
            <v>107100</v>
          </cell>
          <cell r="B918" t="str">
            <v>0313</v>
          </cell>
          <cell r="C918" t="str">
            <v>06600</v>
          </cell>
          <cell r="D918" t="str">
            <v>0FIBER</v>
          </cell>
          <cell r="E918" t="str">
            <v>313000</v>
          </cell>
          <cell r="F918" t="str">
            <v>0662</v>
          </cell>
          <cell r="G918" t="str">
            <v>65000</v>
          </cell>
          <cell r="H918" t="str">
            <v>A</v>
          </cell>
          <cell r="I918" t="str">
            <v>00000041</v>
          </cell>
          <cell r="J918">
            <v>63</v>
          </cell>
          <cell r="K918">
            <v>313</v>
          </cell>
          <cell r="L918">
            <v>6613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 t="str">
            <v>0662</v>
          </cell>
          <cell r="R918" t="str">
            <v>65000</v>
          </cell>
          <cell r="S918" t="str">
            <v>200212</v>
          </cell>
          <cell r="T918" t="str">
            <v>CA01</v>
          </cell>
          <cell r="U918">
            <v>596</v>
          </cell>
          <cell r="V918" t="str">
            <v>LDB</v>
          </cell>
          <cell r="W918">
            <v>0</v>
          </cell>
          <cell r="Y918">
            <v>0</v>
          </cell>
          <cell r="Z918">
            <v>0</v>
          </cell>
          <cell r="AA918" t="str">
            <v>BCH</v>
          </cell>
          <cell r="AB918" t="str">
            <v>0033</v>
          </cell>
          <cell r="AC918" t="str">
            <v>WKS</v>
          </cell>
          <cell r="AE918" t="str">
            <v>JV#</v>
          </cell>
          <cell r="AF918" t="str">
            <v>1232</v>
          </cell>
          <cell r="AG918" t="str">
            <v>FRN</v>
          </cell>
          <cell r="AH918" t="str">
            <v>6613</v>
          </cell>
          <cell r="AI918" t="str">
            <v>RP#</v>
          </cell>
          <cell r="AJ918" t="str">
            <v>000</v>
          </cell>
          <cell r="AK918" t="str">
            <v>CTL</v>
          </cell>
          <cell r="AM918" t="str">
            <v>RF#</v>
          </cell>
          <cell r="AU918" t="str">
            <v>ACCR WD COMM UNPAID INV</v>
          </cell>
          <cell r="AZ918" t="str">
            <v>FPL Fibernet</v>
          </cell>
        </row>
        <row r="919">
          <cell r="A919" t="str">
            <v>107100</v>
          </cell>
          <cell r="B919" t="str">
            <v>0313</v>
          </cell>
          <cell r="C919" t="str">
            <v>06600</v>
          </cell>
          <cell r="D919" t="str">
            <v>0FIBER</v>
          </cell>
          <cell r="E919" t="str">
            <v>313000</v>
          </cell>
          <cell r="F919" t="str">
            <v>0662</v>
          </cell>
          <cell r="G919" t="str">
            <v>65000</v>
          </cell>
          <cell r="H919" t="str">
            <v>A</v>
          </cell>
          <cell r="I919" t="str">
            <v>00000041</v>
          </cell>
          <cell r="J919">
            <v>63</v>
          </cell>
          <cell r="K919">
            <v>313</v>
          </cell>
          <cell r="L919">
            <v>6613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 t="str">
            <v>0662</v>
          </cell>
          <cell r="R919" t="str">
            <v>65000</v>
          </cell>
          <cell r="S919" t="str">
            <v>200212</v>
          </cell>
          <cell r="T919" t="str">
            <v>CA01</v>
          </cell>
          <cell r="U919">
            <v>-596</v>
          </cell>
          <cell r="V919" t="str">
            <v>LDB</v>
          </cell>
          <cell r="W919">
            <v>0</v>
          </cell>
          <cell r="Y919">
            <v>0</v>
          </cell>
          <cell r="Z919">
            <v>0</v>
          </cell>
          <cell r="AA919" t="str">
            <v>BCH</v>
          </cell>
          <cell r="AB919" t="str">
            <v>0034</v>
          </cell>
          <cell r="AC919" t="str">
            <v>WKS</v>
          </cell>
          <cell r="AE919" t="str">
            <v>JV#</v>
          </cell>
          <cell r="AF919" t="str">
            <v>1232</v>
          </cell>
          <cell r="AG919" t="str">
            <v>FRN</v>
          </cell>
          <cell r="AH919" t="str">
            <v>6613</v>
          </cell>
          <cell r="AI919" t="str">
            <v>RP#</v>
          </cell>
          <cell r="AJ919" t="str">
            <v>000</v>
          </cell>
          <cell r="AK919" t="str">
            <v>CTL</v>
          </cell>
          <cell r="AM919" t="str">
            <v>RF#</v>
          </cell>
          <cell r="AU919" t="str">
            <v>ACCR WD COMM UNPAID INV</v>
          </cell>
          <cell r="AZ919" t="str">
            <v>FPL Fibernet</v>
          </cell>
        </row>
        <row r="920">
          <cell r="A920" t="str">
            <v>107100</v>
          </cell>
          <cell r="B920" t="str">
            <v>0313</v>
          </cell>
          <cell r="C920" t="str">
            <v>06600</v>
          </cell>
          <cell r="D920" t="str">
            <v>0FIBER</v>
          </cell>
          <cell r="E920" t="str">
            <v>313000</v>
          </cell>
          <cell r="F920" t="str">
            <v>0790</v>
          </cell>
          <cell r="G920" t="str">
            <v>65000</v>
          </cell>
          <cell r="H920" t="str">
            <v>A</v>
          </cell>
          <cell r="I920" t="str">
            <v>00000041</v>
          </cell>
          <cell r="J920">
            <v>63</v>
          </cell>
          <cell r="K920">
            <v>313</v>
          </cell>
          <cell r="L920">
            <v>6613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 t="str">
            <v>0790</v>
          </cell>
          <cell r="R920" t="str">
            <v>65000</v>
          </cell>
          <cell r="S920" t="str">
            <v>200212</v>
          </cell>
          <cell r="T920" t="str">
            <v>CA01</v>
          </cell>
          <cell r="U920">
            <v>26320.92</v>
          </cell>
          <cell r="V920" t="str">
            <v>LDB</v>
          </cell>
          <cell r="W920">
            <v>0</v>
          </cell>
          <cell r="Y920">
            <v>0</v>
          </cell>
          <cell r="Z920">
            <v>0</v>
          </cell>
          <cell r="AA920" t="str">
            <v>BCH</v>
          </cell>
          <cell r="AB920" t="str">
            <v>0014</v>
          </cell>
          <cell r="AC920" t="str">
            <v>WKS</v>
          </cell>
          <cell r="AE920" t="str">
            <v>JV#</v>
          </cell>
          <cell r="AF920" t="str">
            <v>1232</v>
          </cell>
          <cell r="AG920" t="str">
            <v>FRN</v>
          </cell>
          <cell r="AH920" t="str">
            <v>6613</v>
          </cell>
          <cell r="AI920" t="str">
            <v>RP#</v>
          </cell>
          <cell r="AJ920" t="str">
            <v>000</v>
          </cell>
          <cell r="AK920" t="str">
            <v>CTL</v>
          </cell>
          <cell r="AM920" t="str">
            <v>RF#</v>
          </cell>
          <cell r="AU920" t="str">
            <v>ACCRUAL OF DEC 02 CAPITAL</v>
          </cell>
          <cell r="AZ920" t="str">
            <v>FPL Fibernet</v>
          </cell>
        </row>
        <row r="921">
          <cell r="A921" t="str">
            <v>107100</v>
          </cell>
          <cell r="B921" t="str">
            <v>0313</v>
          </cell>
          <cell r="C921" t="str">
            <v>06600</v>
          </cell>
          <cell r="D921" t="str">
            <v>0FIBER</v>
          </cell>
          <cell r="E921" t="str">
            <v>313000</v>
          </cell>
          <cell r="F921" t="str">
            <v>0790</v>
          </cell>
          <cell r="G921" t="str">
            <v>65000</v>
          </cell>
          <cell r="H921" t="str">
            <v>A</v>
          </cell>
          <cell r="I921" t="str">
            <v>00000041</v>
          </cell>
          <cell r="J921">
            <v>63</v>
          </cell>
          <cell r="K921">
            <v>313</v>
          </cell>
          <cell r="L921">
            <v>6613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 t="str">
            <v>0790</v>
          </cell>
          <cell r="R921" t="str">
            <v>65000</v>
          </cell>
          <cell r="S921" t="str">
            <v>200212</v>
          </cell>
          <cell r="T921" t="str">
            <v>CA01</v>
          </cell>
          <cell r="U921">
            <v>-26320.92</v>
          </cell>
          <cell r="V921" t="str">
            <v>LDB</v>
          </cell>
          <cell r="W921">
            <v>0</v>
          </cell>
          <cell r="Y921">
            <v>0</v>
          </cell>
          <cell r="Z921">
            <v>0</v>
          </cell>
          <cell r="AA921" t="str">
            <v>BCH</v>
          </cell>
          <cell r="AB921" t="str">
            <v>0049</v>
          </cell>
          <cell r="AC921" t="str">
            <v>WKS</v>
          </cell>
          <cell r="AE921" t="str">
            <v>JV#</v>
          </cell>
          <cell r="AF921" t="str">
            <v>1232</v>
          </cell>
          <cell r="AG921" t="str">
            <v>FRN</v>
          </cell>
          <cell r="AH921" t="str">
            <v>6613</v>
          </cell>
          <cell r="AI921" t="str">
            <v>RP#</v>
          </cell>
          <cell r="AJ921" t="str">
            <v>000</v>
          </cell>
          <cell r="AK921" t="str">
            <v>CTL</v>
          </cell>
          <cell r="AM921" t="str">
            <v>RF#</v>
          </cell>
          <cell r="AU921" t="str">
            <v>ACCR REVERSAL OF DEC 02</v>
          </cell>
          <cell r="AZ921" t="str">
            <v>FPL Fibernet</v>
          </cell>
        </row>
        <row r="922">
          <cell r="A922" t="str">
            <v>107100</v>
          </cell>
          <cell r="B922" t="str">
            <v>0314</v>
          </cell>
          <cell r="C922" t="str">
            <v>06600</v>
          </cell>
          <cell r="D922" t="str">
            <v>0FIBER</v>
          </cell>
          <cell r="E922" t="str">
            <v>314000</v>
          </cell>
          <cell r="F922" t="str">
            <v>0790</v>
          </cell>
          <cell r="G922" t="str">
            <v>65000</v>
          </cell>
          <cell r="H922" t="str">
            <v>A</v>
          </cell>
          <cell r="I922" t="str">
            <v>00000041</v>
          </cell>
          <cell r="J922">
            <v>63</v>
          </cell>
          <cell r="K922">
            <v>314</v>
          </cell>
          <cell r="L922">
            <v>6614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 t="str">
            <v>0790</v>
          </cell>
          <cell r="R922" t="str">
            <v>65000</v>
          </cell>
          <cell r="S922" t="str">
            <v>200212</v>
          </cell>
          <cell r="T922" t="str">
            <v>CA01</v>
          </cell>
          <cell r="U922">
            <v>-25498.21</v>
          </cell>
          <cell r="V922" t="str">
            <v>LDB</v>
          </cell>
          <cell r="W922">
            <v>0</v>
          </cell>
          <cell r="Y922">
            <v>0</v>
          </cell>
          <cell r="Z922">
            <v>0</v>
          </cell>
          <cell r="AA922" t="str">
            <v>BCH</v>
          </cell>
          <cell r="AB922" t="str">
            <v>0023</v>
          </cell>
          <cell r="AC922" t="str">
            <v>WKS</v>
          </cell>
          <cell r="AE922" t="str">
            <v>JV#</v>
          </cell>
          <cell r="AF922" t="str">
            <v>1232</v>
          </cell>
          <cell r="AG922" t="str">
            <v>FRN</v>
          </cell>
          <cell r="AH922" t="str">
            <v>6614</v>
          </cell>
          <cell r="AI922" t="str">
            <v>RP#</v>
          </cell>
          <cell r="AJ922" t="str">
            <v>000</v>
          </cell>
          <cell r="AK922" t="str">
            <v>CTL</v>
          </cell>
          <cell r="AM922" t="str">
            <v>RF#</v>
          </cell>
          <cell r="AU922" t="str">
            <v>TO PLACE IN SERVICE</v>
          </cell>
          <cell r="AZ922" t="str">
            <v>FPL Fibernet</v>
          </cell>
        </row>
        <row r="923">
          <cell r="A923" t="str">
            <v>107100</v>
          </cell>
          <cell r="B923" t="str">
            <v>0314</v>
          </cell>
          <cell r="C923" t="str">
            <v>06600</v>
          </cell>
          <cell r="D923" t="str">
            <v>0FIBER</v>
          </cell>
          <cell r="E923" t="str">
            <v>314000</v>
          </cell>
          <cell r="F923" t="str">
            <v>0790</v>
          </cell>
          <cell r="G923" t="str">
            <v>65000</v>
          </cell>
          <cell r="H923" t="str">
            <v>A</v>
          </cell>
          <cell r="I923" t="str">
            <v>00000041</v>
          </cell>
          <cell r="J923">
            <v>63</v>
          </cell>
          <cell r="K923">
            <v>314</v>
          </cell>
          <cell r="L923">
            <v>6615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 t="str">
            <v>0790</v>
          </cell>
          <cell r="R923" t="str">
            <v>65000</v>
          </cell>
          <cell r="S923" t="str">
            <v>200212</v>
          </cell>
          <cell r="T923" t="str">
            <v>CA01</v>
          </cell>
          <cell r="U923">
            <v>700</v>
          </cell>
          <cell r="V923" t="str">
            <v>LDB</v>
          </cell>
          <cell r="W923">
            <v>0</v>
          </cell>
          <cell r="Y923">
            <v>0</v>
          </cell>
          <cell r="Z923">
            <v>0</v>
          </cell>
          <cell r="AA923" t="str">
            <v>BCH</v>
          </cell>
          <cell r="AB923" t="str">
            <v>0014</v>
          </cell>
          <cell r="AC923" t="str">
            <v>WKS</v>
          </cell>
          <cell r="AE923" t="str">
            <v>JV#</v>
          </cell>
          <cell r="AF923" t="str">
            <v>1232</v>
          </cell>
          <cell r="AG923" t="str">
            <v>FRN</v>
          </cell>
          <cell r="AH923" t="str">
            <v>6615</v>
          </cell>
          <cell r="AI923" t="str">
            <v>RP#</v>
          </cell>
          <cell r="AJ923" t="str">
            <v>000</v>
          </cell>
          <cell r="AK923" t="str">
            <v>CTL</v>
          </cell>
          <cell r="AM923" t="str">
            <v>RF#</v>
          </cell>
          <cell r="AU923" t="str">
            <v>ACCRUAL OF DEC 02 CAPITAL</v>
          </cell>
          <cell r="AZ923" t="str">
            <v>FPL Fibernet</v>
          </cell>
        </row>
        <row r="924">
          <cell r="A924" t="str">
            <v>107100</v>
          </cell>
          <cell r="B924" t="str">
            <v>0314</v>
          </cell>
          <cell r="C924" t="str">
            <v>06600</v>
          </cell>
          <cell r="D924" t="str">
            <v>0FIBER</v>
          </cell>
          <cell r="E924" t="str">
            <v>314000</v>
          </cell>
          <cell r="F924" t="str">
            <v>0790</v>
          </cell>
          <cell r="G924" t="str">
            <v>65000</v>
          </cell>
          <cell r="H924" t="str">
            <v>A</v>
          </cell>
          <cell r="I924" t="str">
            <v>00000041</v>
          </cell>
          <cell r="J924">
            <v>63</v>
          </cell>
          <cell r="K924">
            <v>314</v>
          </cell>
          <cell r="L924">
            <v>6615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 t="str">
            <v>0790</v>
          </cell>
          <cell r="R924" t="str">
            <v>65000</v>
          </cell>
          <cell r="S924" t="str">
            <v>200212</v>
          </cell>
          <cell r="T924" t="str">
            <v>CA01</v>
          </cell>
          <cell r="U924">
            <v>-36194.959999999999</v>
          </cell>
          <cell r="V924" t="str">
            <v>LDB</v>
          </cell>
          <cell r="W924">
            <v>0</v>
          </cell>
          <cell r="Y924">
            <v>0</v>
          </cell>
          <cell r="Z924">
            <v>0</v>
          </cell>
          <cell r="AA924" t="str">
            <v>BCH</v>
          </cell>
          <cell r="AB924" t="str">
            <v>0023</v>
          </cell>
          <cell r="AC924" t="str">
            <v>WKS</v>
          </cell>
          <cell r="AE924" t="str">
            <v>JV#</v>
          </cell>
          <cell r="AF924" t="str">
            <v>1232</v>
          </cell>
          <cell r="AG924" t="str">
            <v>FRN</v>
          </cell>
          <cell r="AH924" t="str">
            <v>6615</v>
          </cell>
          <cell r="AI924" t="str">
            <v>RP#</v>
          </cell>
          <cell r="AJ924" t="str">
            <v>000</v>
          </cell>
          <cell r="AK924" t="str">
            <v>CTL</v>
          </cell>
          <cell r="AM924" t="str">
            <v>RF#</v>
          </cell>
          <cell r="AU924" t="str">
            <v>TO PLACE IN SERVICE</v>
          </cell>
          <cell r="AZ924" t="str">
            <v>FPL Fibernet</v>
          </cell>
        </row>
        <row r="925">
          <cell r="A925" t="str">
            <v>107100</v>
          </cell>
          <cell r="B925" t="str">
            <v>0313</v>
          </cell>
          <cell r="C925" t="str">
            <v>06600</v>
          </cell>
          <cell r="D925" t="str">
            <v>0FIBER</v>
          </cell>
          <cell r="E925" t="str">
            <v>313000</v>
          </cell>
          <cell r="F925" t="str">
            <v>0662</v>
          </cell>
          <cell r="G925" t="str">
            <v>51450</v>
          </cell>
          <cell r="H925" t="str">
            <v>A</v>
          </cell>
          <cell r="I925" t="str">
            <v>00000041</v>
          </cell>
          <cell r="J925">
            <v>63</v>
          </cell>
          <cell r="K925">
            <v>313</v>
          </cell>
          <cell r="L925">
            <v>6616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 t="str">
            <v>0662</v>
          </cell>
          <cell r="R925" t="str">
            <v>51450</v>
          </cell>
          <cell r="S925" t="str">
            <v>200212</v>
          </cell>
          <cell r="T925" t="str">
            <v>SA01</v>
          </cell>
          <cell r="U925">
            <v>477.3</v>
          </cell>
          <cell r="W925">
            <v>0</v>
          </cell>
          <cell r="Y925">
            <v>0</v>
          </cell>
          <cell r="Z925">
            <v>1</v>
          </cell>
          <cell r="AA925" t="str">
            <v>BCH</v>
          </cell>
          <cell r="AB925" t="str">
            <v>450002350</v>
          </cell>
          <cell r="AC925" t="str">
            <v>PO#</v>
          </cell>
          <cell r="AD925" t="str">
            <v>4500030221</v>
          </cell>
          <cell r="AE925" t="str">
            <v>S/R</v>
          </cell>
          <cell r="AF925" t="str">
            <v>NET</v>
          </cell>
          <cell r="AI925" t="str">
            <v>PYN</v>
          </cell>
          <cell r="AJ925" t="str">
            <v>W D COMMUNICATIONS INC</v>
          </cell>
          <cell r="AK925" t="str">
            <v>VND</v>
          </cell>
          <cell r="AL925" t="str">
            <v>591953252</v>
          </cell>
          <cell r="AM925" t="str">
            <v>FAC</v>
          </cell>
          <cell r="AN925" t="str">
            <v>000</v>
          </cell>
          <cell r="AQ925" t="str">
            <v>NVD</v>
          </cell>
          <cell r="AR925" t="str">
            <v>2002-12-</v>
          </cell>
          <cell r="AU925" t="str">
            <v>INVOICE# 26519      W D COMMUNICATIONS I5000003532</v>
          </cell>
          <cell r="AV925" t="str">
            <v>WF-BATCH</v>
          </cell>
          <cell r="AW925" t="str">
            <v>000</v>
          </cell>
          <cell r="AX925" t="str">
            <v>00</v>
          </cell>
          <cell r="AY925" t="str">
            <v>0</v>
          </cell>
          <cell r="AZ925" t="str">
            <v>FPL Fibernet</v>
          </cell>
        </row>
        <row r="926">
          <cell r="A926" t="str">
            <v>107100</v>
          </cell>
          <cell r="B926" t="str">
            <v>0313</v>
          </cell>
          <cell r="C926" t="str">
            <v>06600</v>
          </cell>
          <cell r="D926" t="str">
            <v>0FIBER</v>
          </cell>
          <cell r="E926" t="str">
            <v>313000</v>
          </cell>
          <cell r="F926" t="str">
            <v>0662</v>
          </cell>
          <cell r="G926" t="str">
            <v>65000</v>
          </cell>
          <cell r="H926" t="str">
            <v>A</v>
          </cell>
          <cell r="I926" t="str">
            <v>00000041</v>
          </cell>
          <cell r="J926">
            <v>63</v>
          </cell>
          <cell r="K926">
            <v>313</v>
          </cell>
          <cell r="L926">
            <v>6616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 t="str">
            <v>0662</v>
          </cell>
          <cell r="R926" t="str">
            <v>65000</v>
          </cell>
          <cell r="S926" t="str">
            <v>200212</v>
          </cell>
          <cell r="T926" t="str">
            <v>CA01</v>
          </cell>
          <cell r="U926">
            <v>596</v>
          </cell>
          <cell r="V926" t="str">
            <v>LDB</v>
          </cell>
          <cell r="W926">
            <v>0</v>
          </cell>
          <cell r="Y926">
            <v>0</v>
          </cell>
          <cell r="Z926">
            <v>0</v>
          </cell>
          <cell r="AA926" t="str">
            <v>BCH</v>
          </cell>
          <cell r="AB926" t="str">
            <v>0029</v>
          </cell>
          <cell r="AC926" t="str">
            <v>WKS</v>
          </cell>
          <cell r="AE926" t="str">
            <v>JV#</v>
          </cell>
          <cell r="AF926" t="str">
            <v>1232</v>
          </cell>
          <cell r="AG926" t="str">
            <v>FRN</v>
          </cell>
          <cell r="AH926" t="str">
            <v>6616</v>
          </cell>
          <cell r="AI926" t="str">
            <v>RP#</v>
          </cell>
          <cell r="AJ926" t="str">
            <v>000</v>
          </cell>
          <cell r="AK926" t="str">
            <v>CTL</v>
          </cell>
          <cell r="AM926" t="str">
            <v>RF#</v>
          </cell>
          <cell r="AU926" t="str">
            <v>ACCR WD COMM UNPAID INV</v>
          </cell>
          <cell r="AZ926" t="str">
            <v>FPL Fibernet</v>
          </cell>
        </row>
        <row r="927">
          <cell r="A927" t="str">
            <v>107100</v>
          </cell>
          <cell r="B927" t="str">
            <v>0313</v>
          </cell>
          <cell r="C927" t="str">
            <v>06600</v>
          </cell>
          <cell r="D927" t="str">
            <v>0FIBER</v>
          </cell>
          <cell r="E927" t="str">
            <v>313000</v>
          </cell>
          <cell r="F927" t="str">
            <v>0662</v>
          </cell>
          <cell r="G927" t="str">
            <v>65000</v>
          </cell>
          <cell r="H927" t="str">
            <v>A</v>
          </cell>
          <cell r="I927" t="str">
            <v>00000041</v>
          </cell>
          <cell r="J927">
            <v>63</v>
          </cell>
          <cell r="K927">
            <v>313</v>
          </cell>
          <cell r="L927">
            <v>6616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 t="str">
            <v>0662</v>
          </cell>
          <cell r="R927" t="str">
            <v>65000</v>
          </cell>
          <cell r="S927" t="str">
            <v>200212</v>
          </cell>
          <cell r="T927" t="str">
            <v>CA01</v>
          </cell>
          <cell r="U927">
            <v>596</v>
          </cell>
          <cell r="V927" t="str">
            <v>LDB</v>
          </cell>
          <cell r="W927">
            <v>0</v>
          </cell>
          <cell r="Y927">
            <v>0</v>
          </cell>
          <cell r="Z927">
            <v>0</v>
          </cell>
          <cell r="AA927" t="str">
            <v>BCH</v>
          </cell>
          <cell r="AB927" t="str">
            <v>0033</v>
          </cell>
          <cell r="AC927" t="str">
            <v>WKS</v>
          </cell>
          <cell r="AE927" t="str">
            <v>JV#</v>
          </cell>
          <cell r="AF927" t="str">
            <v>1232</v>
          </cell>
          <cell r="AG927" t="str">
            <v>FRN</v>
          </cell>
          <cell r="AH927" t="str">
            <v>6616</v>
          </cell>
          <cell r="AI927" t="str">
            <v>RP#</v>
          </cell>
          <cell r="AJ927" t="str">
            <v>000</v>
          </cell>
          <cell r="AK927" t="str">
            <v>CTL</v>
          </cell>
          <cell r="AM927" t="str">
            <v>RF#</v>
          </cell>
          <cell r="AU927" t="str">
            <v>ACCR WD COMM UNPAID INV</v>
          </cell>
          <cell r="AZ927" t="str">
            <v>FPL Fibernet</v>
          </cell>
        </row>
        <row r="928">
          <cell r="A928" t="str">
            <v>107100</v>
          </cell>
          <cell r="B928" t="str">
            <v>0313</v>
          </cell>
          <cell r="C928" t="str">
            <v>06600</v>
          </cell>
          <cell r="D928" t="str">
            <v>0FIBER</v>
          </cell>
          <cell r="E928" t="str">
            <v>313000</v>
          </cell>
          <cell r="F928" t="str">
            <v>0662</v>
          </cell>
          <cell r="G928" t="str">
            <v>65000</v>
          </cell>
          <cell r="H928" t="str">
            <v>A</v>
          </cell>
          <cell r="I928" t="str">
            <v>00000041</v>
          </cell>
          <cell r="J928">
            <v>63</v>
          </cell>
          <cell r="K928">
            <v>313</v>
          </cell>
          <cell r="L928">
            <v>6616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 t="str">
            <v>0662</v>
          </cell>
          <cell r="R928" t="str">
            <v>65000</v>
          </cell>
          <cell r="S928" t="str">
            <v>200212</v>
          </cell>
          <cell r="T928" t="str">
            <v>CA01</v>
          </cell>
          <cell r="U928">
            <v>-596</v>
          </cell>
          <cell r="V928" t="str">
            <v>LDB</v>
          </cell>
          <cell r="W928">
            <v>0</v>
          </cell>
          <cell r="Y928">
            <v>0</v>
          </cell>
          <cell r="Z928">
            <v>0</v>
          </cell>
          <cell r="AA928" t="str">
            <v>BCH</v>
          </cell>
          <cell r="AB928" t="str">
            <v>0034</v>
          </cell>
          <cell r="AC928" t="str">
            <v>WKS</v>
          </cell>
          <cell r="AE928" t="str">
            <v>JV#</v>
          </cell>
          <cell r="AF928" t="str">
            <v>1232</v>
          </cell>
          <cell r="AG928" t="str">
            <v>FRN</v>
          </cell>
          <cell r="AH928" t="str">
            <v>6616</v>
          </cell>
          <cell r="AI928" t="str">
            <v>RP#</v>
          </cell>
          <cell r="AJ928" t="str">
            <v>000</v>
          </cell>
          <cell r="AK928" t="str">
            <v>CTL</v>
          </cell>
          <cell r="AM928" t="str">
            <v>RF#</v>
          </cell>
          <cell r="AU928" t="str">
            <v>ACCR WD COMM UNPAID INV</v>
          </cell>
          <cell r="AZ928" t="str">
            <v>FPL Fibernet</v>
          </cell>
        </row>
        <row r="929">
          <cell r="A929" t="str">
            <v>107100</v>
          </cell>
          <cell r="B929" t="str">
            <v>0313</v>
          </cell>
          <cell r="C929" t="str">
            <v>06600</v>
          </cell>
          <cell r="D929" t="str">
            <v>0FIBER</v>
          </cell>
          <cell r="E929" t="str">
            <v>313000</v>
          </cell>
          <cell r="F929" t="str">
            <v>0790</v>
          </cell>
          <cell r="G929" t="str">
            <v>65000</v>
          </cell>
          <cell r="H929" t="str">
            <v>A</v>
          </cell>
          <cell r="I929" t="str">
            <v>00000041</v>
          </cell>
          <cell r="J929">
            <v>63</v>
          </cell>
          <cell r="K929">
            <v>313</v>
          </cell>
          <cell r="L929">
            <v>6616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 t="str">
            <v>0790</v>
          </cell>
          <cell r="R929" t="str">
            <v>65000</v>
          </cell>
          <cell r="S929" t="str">
            <v>200212</v>
          </cell>
          <cell r="T929" t="str">
            <v>CA01</v>
          </cell>
          <cell r="U929">
            <v>1286.6500000000001</v>
          </cell>
          <cell r="V929" t="str">
            <v>LDB</v>
          </cell>
          <cell r="W929">
            <v>0</v>
          </cell>
          <cell r="Y929">
            <v>0</v>
          </cell>
          <cell r="Z929">
            <v>0</v>
          </cell>
          <cell r="AA929" t="str">
            <v>BCH</v>
          </cell>
          <cell r="AB929" t="str">
            <v>0014</v>
          </cell>
          <cell r="AC929" t="str">
            <v>WKS</v>
          </cell>
          <cell r="AE929" t="str">
            <v>JV#</v>
          </cell>
          <cell r="AF929" t="str">
            <v>1232</v>
          </cell>
          <cell r="AG929" t="str">
            <v>FRN</v>
          </cell>
          <cell r="AH929" t="str">
            <v>6616</v>
          </cell>
          <cell r="AI929" t="str">
            <v>RP#</v>
          </cell>
          <cell r="AJ929" t="str">
            <v>000</v>
          </cell>
          <cell r="AK929" t="str">
            <v>CTL</v>
          </cell>
          <cell r="AM929" t="str">
            <v>RF#</v>
          </cell>
          <cell r="AU929" t="str">
            <v>ACCRUAL OF DEC 02 CAPITAL</v>
          </cell>
          <cell r="AZ929" t="str">
            <v>FPL Fibernet</v>
          </cell>
        </row>
        <row r="930">
          <cell r="A930" t="str">
            <v>107100</v>
          </cell>
          <cell r="B930" t="str">
            <v>0313</v>
          </cell>
          <cell r="C930" t="str">
            <v>06600</v>
          </cell>
          <cell r="D930" t="str">
            <v>0FIBER</v>
          </cell>
          <cell r="E930" t="str">
            <v>313000</v>
          </cell>
          <cell r="F930" t="str">
            <v>0790</v>
          </cell>
          <cell r="G930" t="str">
            <v>65000</v>
          </cell>
          <cell r="H930" t="str">
            <v>A</v>
          </cell>
          <cell r="I930" t="str">
            <v>00000041</v>
          </cell>
          <cell r="J930">
            <v>63</v>
          </cell>
          <cell r="K930">
            <v>313</v>
          </cell>
          <cell r="L930">
            <v>6616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 t="str">
            <v>0790</v>
          </cell>
          <cell r="R930" t="str">
            <v>65000</v>
          </cell>
          <cell r="S930" t="str">
            <v>200212</v>
          </cell>
          <cell r="T930" t="str">
            <v>CA01</v>
          </cell>
          <cell r="U930">
            <v>-1286.6500000000001</v>
          </cell>
          <cell r="V930" t="str">
            <v>LDB</v>
          </cell>
          <cell r="W930">
            <v>0</v>
          </cell>
          <cell r="Y930">
            <v>0</v>
          </cell>
          <cell r="Z930">
            <v>0</v>
          </cell>
          <cell r="AA930" t="str">
            <v>BCH</v>
          </cell>
          <cell r="AB930" t="str">
            <v>0049</v>
          </cell>
          <cell r="AC930" t="str">
            <v>WKS</v>
          </cell>
          <cell r="AE930" t="str">
            <v>JV#</v>
          </cell>
          <cell r="AF930" t="str">
            <v>1232</v>
          </cell>
          <cell r="AG930" t="str">
            <v>FRN</v>
          </cell>
          <cell r="AH930" t="str">
            <v>6616</v>
          </cell>
          <cell r="AI930" t="str">
            <v>RP#</v>
          </cell>
          <cell r="AJ930" t="str">
            <v>000</v>
          </cell>
          <cell r="AK930" t="str">
            <v>CTL</v>
          </cell>
          <cell r="AM930" t="str">
            <v>RF#</v>
          </cell>
          <cell r="AU930" t="str">
            <v>ACCR REVERSAL OF DEC 02</v>
          </cell>
          <cell r="AZ930" t="str">
            <v>FPL Fibernet</v>
          </cell>
        </row>
        <row r="931">
          <cell r="A931" t="str">
            <v>107100</v>
          </cell>
          <cell r="B931" t="str">
            <v>0313</v>
          </cell>
          <cell r="C931" t="str">
            <v>06600</v>
          </cell>
          <cell r="D931" t="str">
            <v>0FIBER</v>
          </cell>
          <cell r="E931" t="str">
            <v>313000</v>
          </cell>
          <cell r="F931" t="str">
            <v>0662</v>
          </cell>
          <cell r="G931" t="str">
            <v>65000</v>
          </cell>
          <cell r="H931" t="str">
            <v>A</v>
          </cell>
          <cell r="I931" t="str">
            <v>00000041</v>
          </cell>
          <cell r="J931">
            <v>63</v>
          </cell>
          <cell r="K931">
            <v>313</v>
          </cell>
          <cell r="L931">
            <v>6617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 t="str">
            <v>0662</v>
          </cell>
          <cell r="R931" t="str">
            <v>65000</v>
          </cell>
          <cell r="S931" t="str">
            <v>200212</v>
          </cell>
          <cell r="T931" t="str">
            <v>CA01</v>
          </cell>
          <cell r="U931">
            <v>594.75</v>
          </cell>
          <cell r="V931" t="str">
            <v>LDB</v>
          </cell>
          <cell r="W931">
            <v>0</v>
          </cell>
          <cell r="Y931">
            <v>0</v>
          </cell>
          <cell r="Z931">
            <v>0</v>
          </cell>
          <cell r="AA931" t="str">
            <v>BCH</v>
          </cell>
          <cell r="AB931" t="str">
            <v>0055</v>
          </cell>
          <cell r="AC931" t="str">
            <v>WKS</v>
          </cell>
          <cell r="AE931" t="str">
            <v>JV#</v>
          </cell>
          <cell r="AF931" t="str">
            <v>1232</v>
          </cell>
          <cell r="AG931" t="str">
            <v>FRN</v>
          </cell>
          <cell r="AH931" t="str">
            <v>6617</v>
          </cell>
          <cell r="AI931" t="str">
            <v>RP#</v>
          </cell>
          <cell r="AJ931" t="str">
            <v>000</v>
          </cell>
          <cell r="AK931" t="str">
            <v>CTL</v>
          </cell>
          <cell r="AM931" t="str">
            <v>RF#</v>
          </cell>
          <cell r="AU931" t="str">
            <v>ACCR WD COMM UNPAID INV</v>
          </cell>
          <cell r="AZ931" t="str">
            <v>FPL Fibernet</v>
          </cell>
        </row>
        <row r="932">
          <cell r="A932" t="str">
            <v>107100</v>
          </cell>
          <cell r="B932" t="str">
            <v>0312</v>
          </cell>
          <cell r="C932" t="str">
            <v>06600</v>
          </cell>
          <cell r="D932" t="str">
            <v>0FIBER</v>
          </cell>
          <cell r="E932" t="str">
            <v>312000</v>
          </cell>
          <cell r="F932" t="str">
            <v>0662</v>
          </cell>
          <cell r="G932" t="str">
            <v>65000</v>
          </cell>
          <cell r="H932" t="str">
            <v>A</v>
          </cell>
          <cell r="I932" t="str">
            <v>00000041</v>
          </cell>
          <cell r="J932">
            <v>63</v>
          </cell>
          <cell r="K932">
            <v>312</v>
          </cell>
          <cell r="L932">
            <v>6619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 t="str">
            <v>0662</v>
          </cell>
          <cell r="R932" t="str">
            <v>65000</v>
          </cell>
          <cell r="S932" t="str">
            <v>200212</v>
          </cell>
          <cell r="T932" t="str">
            <v>CA01</v>
          </cell>
          <cell r="U932">
            <v>880</v>
          </cell>
          <cell r="V932" t="str">
            <v>LDB</v>
          </cell>
          <cell r="W932">
            <v>0</v>
          </cell>
          <cell r="Y932">
            <v>0</v>
          </cell>
          <cell r="Z932">
            <v>0</v>
          </cell>
          <cell r="AA932" t="str">
            <v>BCH</v>
          </cell>
          <cell r="AB932" t="str">
            <v>0037</v>
          </cell>
          <cell r="AC932" t="str">
            <v>WKS</v>
          </cell>
          <cell r="AE932" t="str">
            <v>JV#</v>
          </cell>
          <cell r="AF932" t="str">
            <v>1232</v>
          </cell>
          <cell r="AG932" t="str">
            <v>FRN</v>
          </cell>
          <cell r="AH932" t="str">
            <v>6619</v>
          </cell>
          <cell r="AI932" t="str">
            <v>RP#</v>
          </cell>
          <cell r="AJ932" t="str">
            <v>000</v>
          </cell>
          <cell r="AK932" t="str">
            <v>CTL</v>
          </cell>
          <cell r="AM932" t="str">
            <v>RF#</v>
          </cell>
          <cell r="AU932" t="str">
            <v>RECLASS FROM 3229 ER 95</v>
          </cell>
          <cell r="AZ932" t="str">
            <v>FPL Fibernet</v>
          </cell>
        </row>
        <row r="933">
          <cell r="A933" t="str">
            <v>107100</v>
          </cell>
          <cell r="B933" t="str">
            <v>0312</v>
          </cell>
          <cell r="C933" t="str">
            <v>06600</v>
          </cell>
          <cell r="D933" t="str">
            <v>0FIBER</v>
          </cell>
          <cell r="E933" t="str">
            <v>312000</v>
          </cell>
          <cell r="F933" t="str">
            <v>0790</v>
          </cell>
          <cell r="G933" t="str">
            <v>65000</v>
          </cell>
          <cell r="H933" t="str">
            <v>A</v>
          </cell>
          <cell r="I933" t="str">
            <v>00000041</v>
          </cell>
          <cell r="J933">
            <v>63</v>
          </cell>
          <cell r="K933">
            <v>312</v>
          </cell>
          <cell r="L933">
            <v>6619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 t="str">
            <v>0790</v>
          </cell>
          <cell r="R933" t="str">
            <v>65000</v>
          </cell>
          <cell r="S933" t="str">
            <v>200212</v>
          </cell>
          <cell r="T933" t="str">
            <v>CA01</v>
          </cell>
          <cell r="U933">
            <v>-7313.43</v>
          </cell>
          <cell r="V933" t="str">
            <v>LDB</v>
          </cell>
          <cell r="W933">
            <v>0</v>
          </cell>
          <cell r="Y933">
            <v>0</v>
          </cell>
          <cell r="Z933">
            <v>0</v>
          </cell>
          <cell r="AA933" t="str">
            <v>BCH</v>
          </cell>
          <cell r="AB933" t="str">
            <v>0023</v>
          </cell>
          <cell r="AC933" t="str">
            <v>WKS</v>
          </cell>
          <cell r="AE933" t="str">
            <v>JV#</v>
          </cell>
          <cell r="AF933" t="str">
            <v>1232</v>
          </cell>
          <cell r="AG933" t="str">
            <v>FRN</v>
          </cell>
          <cell r="AH933" t="str">
            <v>6619</v>
          </cell>
          <cell r="AI933" t="str">
            <v>RP#</v>
          </cell>
          <cell r="AJ933" t="str">
            <v>000</v>
          </cell>
          <cell r="AK933" t="str">
            <v>CTL</v>
          </cell>
          <cell r="AM933" t="str">
            <v>RF#</v>
          </cell>
          <cell r="AU933" t="str">
            <v>TO PLACE IN SERVICE</v>
          </cell>
          <cell r="AZ933" t="str">
            <v>FPL Fibernet</v>
          </cell>
        </row>
        <row r="934">
          <cell r="A934" t="str">
            <v>107100</v>
          </cell>
          <cell r="B934" t="str">
            <v>0312</v>
          </cell>
          <cell r="C934" t="str">
            <v>06600</v>
          </cell>
          <cell r="D934" t="str">
            <v>0FIBER</v>
          </cell>
          <cell r="E934" t="str">
            <v>312000</v>
          </cell>
          <cell r="F934" t="str">
            <v>0662</v>
          </cell>
          <cell r="G934" t="str">
            <v>51450</v>
          </cell>
          <cell r="H934" t="str">
            <v>A</v>
          </cell>
          <cell r="I934" t="str">
            <v>00000041</v>
          </cell>
          <cell r="J934">
            <v>63</v>
          </cell>
          <cell r="K934">
            <v>312</v>
          </cell>
          <cell r="L934">
            <v>6620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 t="str">
            <v>0662</v>
          </cell>
          <cell r="R934" t="str">
            <v>51450</v>
          </cell>
          <cell r="S934" t="str">
            <v>200212</v>
          </cell>
          <cell r="T934" t="str">
            <v>SA01</v>
          </cell>
          <cell r="U934">
            <v>396.5</v>
          </cell>
          <cell r="W934">
            <v>0</v>
          </cell>
          <cell r="Y934">
            <v>0</v>
          </cell>
          <cell r="Z934">
            <v>1</v>
          </cell>
          <cell r="AA934" t="str">
            <v>BCH</v>
          </cell>
          <cell r="AB934" t="str">
            <v>450002361</v>
          </cell>
          <cell r="AC934" t="str">
            <v>PO#</v>
          </cell>
          <cell r="AD934" t="str">
            <v>4500030221</v>
          </cell>
          <cell r="AE934" t="str">
            <v>S/R</v>
          </cell>
          <cell r="AF934" t="str">
            <v>NET</v>
          </cell>
          <cell r="AI934" t="str">
            <v>PYN</v>
          </cell>
          <cell r="AJ934" t="str">
            <v>W D COMMUNICATIONS INC</v>
          </cell>
          <cell r="AK934" t="str">
            <v>VND</v>
          </cell>
          <cell r="AL934" t="str">
            <v>591953252</v>
          </cell>
          <cell r="AM934" t="str">
            <v>FAC</v>
          </cell>
          <cell r="AN934" t="str">
            <v>000</v>
          </cell>
          <cell r="AQ934" t="str">
            <v>NVD</v>
          </cell>
          <cell r="AR934" t="str">
            <v>2002-12-</v>
          </cell>
          <cell r="AU934" t="str">
            <v>INVOICE# 26814      W D COMMUNICATIONS I5000003706</v>
          </cell>
          <cell r="AV934" t="str">
            <v>WF-BATCH</v>
          </cell>
          <cell r="AW934" t="str">
            <v>000</v>
          </cell>
          <cell r="AX934" t="str">
            <v>00</v>
          </cell>
          <cell r="AY934" t="str">
            <v>0</v>
          </cell>
          <cell r="AZ934" t="str">
            <v>FPL Fibernet</v>
          </cell>
        </row>
        <row r="935">
          <cell r="A935" t="str">
            <v>107100</v>
          </cell>
          <cell r="B935" t="str">
            <v>0312</v>
          </cell>
          <cell r="C935" t="str">
            <v>06600</v>
          </cell>
          <cell r="D935" t="str">
            <v>0FIBER</v>
          </cell>
          <cell r="E935" t="str">
            <v>312000</v>
          </cell>
          <cell r="F935" t="str">
            <v>0790</v>
          </cell>
          <cell r="G935" t="str">
            <v>65000</v>
          </cell>
          <cell r="H935" t="str">
            <v>A</v>
          </cell>
          <cell r="I935" t="str">
            <v>00000041</v>
          </cell>
          <cell r="J935">
            <v>63</v>
          </cell>
          <cell r="K935">
            <v>312</v>
          </cell>
          <cell r="L935">
            <v>6620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 t="str">
            <v>0790</v>
          </cell>
          <cell r="R935" t="str">
            <v>65000</v>
          </cell>
          <cell r="S935" t="str">
            <v>200212</v>
          </cell>
          <cell r="T935" t="str">
            <v>CA01</v>
          </cell>
          <cell r="U935">
            <v>9594</v>
          </cell>
          <cell r="V935" t="str">
            <v>LDB</v>
          </cell>
          <cell r="W935">
            <v>0</v>
          </cell>
          <cell r="Y935">
            <v>0</v>
          </cell>
          <cell r="Z935">
            <v>0</v>
          </cell>
          <cell r="AA935" t="str">
            <v>BCH</v>
          </cell>
          <cell r="AB935" t="str">
            <v>0011</v>
          </cell>
          <cell r="AC935" t="str">
            <v>WKS</v>
          </cell>
          <cell r="AE935" t="str">
            <v>JV#</v>
          </cell>
          <cell r="AF935" t="str">
            <v>1232</v>
          </cell>
          <cell r="AG935" t="str">
            <v>FRN</v>
          </cell>
          <cell r="AH935" t="str">
            <v>6620</v>
          </cell>
          <cell r="AI935" t="str">
            <v>RP#</v>
          </cell>
          <cell r="AJ935" t="str">
            <v>000</v>
          </cell>
          <cell r="AK935" t="str">
            <v>CTL</v>
          </cell>
          <cell r="AM935" t="str">
            <v>RF#</v>
          </cell>
          <cell r="AU935" t="str">
            <v>ACCRUAL OF DEC 02 CAPITAL</v>
          </cell>
          <cell r="AZ935" t="str">
            <v>FPL Fibernet</v>
          </cell>
        </row>
        <row r="936">
          <cell r="A936" t="str">
            <v>107100</v>
          </cell>
          <cell r="B936" t="str">
            <v>0312</v>
          </cell>
          <cell r="C936" t="str">
            <v>06600</v>
          </cell>
          <cell r="D936" t="str">
            <v>0FIBER</v>
          </cell>
          <cell r="E936" t="str">
            <v>312000</v>
          </cell>
          <cell r="F936" t="str">
            <v>0790</v>
          </cell>
          <cell r="G936" t="str">
            <v>65000</v>
          </cell>
          <cell r="H936" t="str">
            <v>A</v>
          </cell>
          <cell r="I936" t="str">
            <v>00000041</v>
          </cell>
          <cell r="J936">
            <v>63</v>
          </cell>
          <cell r="K936">
            <v>312</v>
          </cell>
          <cell r="L936">
            <v>6620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 t="str">
            <v>0790</v>
          </cell>
          <cell r="R936" t="str">
            <v>65000</v>
          </cell>
          <cell r="S936" t="str">
            <v>200212</v>
          </cell>
          <cell r="T936" t="str">
            <v>CA01</v>
          </cell>
          <cell r="U936">
            <v>-3858.11</v>
          </cell>
          <cell r="V936" t="str">
            <v>LDB</v>
          </cell>
          <cell r="W936">
            <v>0</v>
          </cell>
          <cell r="Y936">
            <v>0</v>
          </cell>
          <cell r="Z936">
            <v>0</v>
          </cell>
          <cell r="AA936" t="str">
            <v>BCH</v>
          </cell>
          <cell r="AB936" t="str">
            <v>0023</v>
          </cell>
          <cell r="AC936" t="str">
            <v>WKS</v>
          </cell>
          <cell r="AE936" t="str">
            <v>JV#</v>
          </cell>
          <cell r="AF936" t="str">
            <v>1232</v>
          </cell>
          <cell r="AG936" t="str">
            <v>FRN</v>
          </cell>
          <cell r="AH936" t="str">
            <v>6620</v>
          </cell>
          <cell r="AI936" t="str">
            <v>RP#</v>
          </cell>
          <cell r="AJ936" t="str">
            <v>000</v>
          </cell>
          <cell r="AK936" t="str">
            <v>CTL</v>
          </cell>
          <cell r="AM936" t="str">
            <v>RF#</v>
          </cell>
          <cell r="AU936" t="str">
            <v>TO PLACE IN SERVICE</v>
          </cell>
          <cell r="AZ936" t="str">
            <v>FPL Fibernet</v>
          </cell>
        </row>
        <row r="937">
          <cell r="A937" t="str">
            <v>107100</v>
          </cell>
          <cell r="B937" t="str">
            <v>0313</v>
          </cell>
          <cell r="C937" t="str">
            <v>06600</v>
          </cell>
          <cell r="D937" t="str">
            <v>0FIBER</v>
          </cell>
          <cell r="E937" t="str">
            <v>313000</v>
          </cell>
          <cell r="F937" t="str">
            <v>0662</v>
          </cell>
          <cell r="G937" t="str">
            <v>51450</v>
          </cell>
          <cell r="H937" t="str">
            <v>A</v>
          </cell>
          <cell r="I937" t="str">
            <v>00000041</v>
          </cell>
          <cell r="J937">
            <v>63</v>
          </cell>
          <cell r="K937">
            <v>313</v>
          </cell>
          <cell r="L937">
            <v>6621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 t="str">
            <v>0662</v>
          </cell>
          <cell r="R937" t="str">
            <v>51450</v>
          </cell>
          <cell r="S937" t="str">
            <v>200212</v>
          </cell>
          <cell r="T937" t="str">
            <v>SA01</v>
          </cell>
          <cell r="U937">
            <v>477.3</v>
          </cell>
          <cell r="W937">
            <v>0</v>
          </cell>
          <cell r="Y937">
            <v>0</v>
          </cell>
          <cell r="Z937">
            <v>1</v>
          </cell>
          <cell r="AA937" t="str">
            <v>BCH</v>
          </cell>
          <cell r="AB937" t="str">
            <v>450002350</v>
          </cell>
          <cell r="AC937" t="str">
            <v>PO#</v>
          </cell>
          <cell r="AD937" t="str">
            <v>4500030221</v>
          </cell>
          <cell r="AE937" t="str">
            <v>S/R</v>
          </cell>
          <cell r="AF937" t="str">
            <v>NET</v>
          </cell>
          <cell r="AI937" t="str">
            <v>PYN</v>
          </cell>
          <cell r="AJ937" t="str">
            <v>W D COMMUNICATIONS INC</v>
          </cell>
          <cell r="AK937" t="str">
            <v>VND</v>
          </cell>
          <cell r="AL937" t="str">
            <v>591953252</v>
          </cell>
          <cell r="AM937" t="str">
            <v>FAC</v>
          </cell>
          <cell r="AN937" t="str">
            <v>000</v>
          </cell>
          <cell r="AQ937" t="str">
            <v>NVD</v>
          </cell>
          <cell r="AR937" t="str">
            <v>2002-12-</v>
          </cell>
          <cell r="AU937" t="str">
            <v>INVOICE# 26519      W D COMMUNICATIONS I5000003532</v>
          </cell>
          <cell r="AV937" t="str">
            <v>WF-BATCH</v>
          </cell>
          <cell r="AW937" t="str">
            <v>000</v>
          </cell>
          <cell r="AX937" t="str">
            <v>00</v>
          </cell>
          <cell r="AY937" t="str">
            <v>0</v>
          </cell>
          <cell r="AZ937" t="str">
            <v>FPL Fibernet</v>
          </cell>
        </row>
        <row r="938">
          <cell r="A938" t="str">
            <v>107100</v>
          </cell>
          <cell r="B938" t="str">
            <v>0313</v>
          </cell>
          <cell r="C938" t="str">
            <v>06600</v>
          </cell>
          <cell r="D938" t="str">
            <v>0FIBER</v>
          </cell>
          <cell r="E938" t="str">
            <v>313000</v>
          </cell>
          <cell r="F938" t="str">
            <v>0662</v>
          </cell>
          <cell r="G938" t="str">
            <v>51450</v>
          </cell>
          <cell r="H938" t="str">
            <v>A</v>
          </cell>
          <cell r="I938" t="str">
            <v>00000041</v>
          </cell>
          <cell r="J938">
            <v>63</v>
          </cell>
          <cell r="K938">
            <v>313</v>
          </cell>
          <cell r="L938">
            <v>6621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 t="str">
            <v>0662</v>
          </cell>
          <cell r="R938" t="str">
            <v>51450</v>
          </cell>
          <cell r="S938" t="str">
            <v>200212</v>
          </cell>
          <cell r="T938" t="str">
            <v>SA01</v>
          </cell>
          <cell r="U938">
            <v>796.5</v>
          </cell>
          <cell r="W938">
            <v>0</v>
          </cell>
          <cell r="Y938">
            <v>0</v>
          </cell>
          <cell r="Z938">
            <v>1</v>
          </cell>
          <cell r="AA938" t="str">
            <v>BCH</v>
          </cell>
          <cell r="AB938" t="str">
            <v>450002350</v>
          </cell>
          <cell r="AC938" t="str">
            <v>PO#</v>
          </cell>
          <cell r="AD938" t="str">
            <v>4500030221</v>
          </cell>
          <cell r="AE938" t="str">
            <v>S/R</v>
          </cell>
          <cell r="AF938" t="str">
            <v>NET</v>
          </cell>
          <cell r="AI938" t="str">
            <v>PYN</v>
          </cell>
          <cell r="AJ938" t="str">
            <v>W D COMMUNICATIONS INC</v>
          </cell>
          <cell r="AK938" t="str">
            <v>VND</v>
          </cell>
          <cell r="AL938" t="str">
            <v>591953252</v>
          </cell>
          <cell r="AM938" t="str">
            <v>FAC</v>
          </cell>
          <cell r="AN938" t="str">
            <v>000</v>
          </cell>
          <cell r="AQ938" t="str">
            <v>NVD</v>
          </cell>
          <cell r="AR938" t="str">
            <v>2002-12-</v>
          </cell>
          <cell r="AU938" t="str">
            <v>INVOICE# 26436      W D COMMUNICATIONS I5000003536</v>
          </cell>
          <cell r="AV938" t="str">
            <v>WF-BATCH</v>
          </cell>
          <cell r="AW938" t="str">
            <v>000</v>
          </cell>
          <cell r="AX938" t="str">
            <v>00</v>
          </cell>
          <cell r="AY938" t="str">
            <v>0</v>
          </cell>
          <cell r="AZ938" t="str">
            <v>FPL Fibernet</v>
          </cell>
        </row>
        <row r="939">
          <cell r="A939" t="str">
            <v>107100</v>
          </cell>
          <cell r="B939" t="str">
            <v>0313</v>
          </cell>
          <cell r="C939" t="str">
            <v>06600</v>
          </cell>
          <cell r="D939" t="str">
            <v>0FIBER</v>
          </cell>
          <cell r="E939" t="str">
            <v>313000</v>
          </cell>
          <cell r="F939" t="str">
            <v>0662</v>
          </cell>
          <cell r="G939" t="str">
            <v>51450</v>
          </cell>
          <cell r="H939" t="str">
            <v>A</v>
          </cell>
          <cell r="I939" t="str">
            <v>00000041</v>
          </cell>
          <cell r="J939">
            <v>63</v>
          </cell>
          <cell r="K939">
            <v>313</v>
          </cell>
          <cell r="L939">
            <v>6621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 t="str">
            <v>0662</v>
          </cell>
          <cell r="R939" t="str">
            <v>51450</v>
          </cell>
          <cell r="S939" t="str">
            <v>200212</v>
          </cell>
          <cell r="T939" t="str">
            <v>SA01</v>
          </cell>
          <cell r="U939">
            <v>2386.5</v>
          </cell>
          <cell r="W939">
            <v>0</v>
          </cell>
          <cell r="Y939">
            <v>0</v>
          </cell>
          <cell r="Z939">
            <v>1</v>
          </cell>
          <cell r="AA939" t="str">
            <v>BCH</v>
          </cell>
          <cell r="AB939" t="str">
            <v>450002350</v>
          </cell>
          <cell r="AC939" t="str">
            <v>PO#</v>
          </cell>
          <cell r="AD939" t="str">
            <v>4500030221</v>
          </cell>
          <cell r="AE939" t="str">
            <v>S/R</v>
          </cell>
          <cell r="AF939" t="str">
            <v>NET</v>
          </cell>
          <cell r="AI939" t="str">
            <v>PYN</v>
          </cell>
          <cell r="AJ939" t="str">
            <v>W D COMMUNICATIONS INC</v>
          </cell>
          <cell r="AK939" t="str">
            <v>VND</v>
          </cell>
          <cell r="AL939" t="str">
            <v>591953252</v>
          </cell>
          <cell r="AM939" t="str">
            <v>FAC</v>
          </cell>
          <cell r="AN939" t="str">
            <v>000</v>
          </cell>
          <cell r="AQ939" t="str">
            <v>NVD</v>
          </cell>
          <cell r="AR939" t="str">
            <v>2002-12-</v>
          </cell>
          <cell r="AU939" t="str">
            <v>INVOICE# 26752      W D COMMUNICATIONS I5000003556</v>
          </cell>
          <cell r="AV939" t="str">
            <v>WF-BATCH</v>
          </cell>
          <cell r="AW939" t="str">
            <v>000</v>
          </cell>
          <cell r="AX939" t="str">
            <v>00</v>
          </cell>
          <cell r="AY939" t="str">
            <v>0</v>
          </cell>
          <cell r="AZ939" t="str">
            <v>FPL Fibernet</v>
          </cell>
        </row>
        <row r="940">
          <cell r="A940" t="str">
            <v>107100</v>
          </cell>
          <cell r="B940" t="str">
            <v>0313</v>
          </cell>
          <cell r="C940" t="str">
            <v>06600</v>
          </cell>
          <cell r="D940" t="str">
            <v>0FIBER</v>
          </cell>
          <cell r="E940" t="str">
            <v>313000</v>
          </cell>
          <cell r="F940" t="str">
            <v>0662</v>
          </cell>
          <cell r="G940" t="str">
            <v>51450</v>
          </cell>
          <cell r="H940" t="str">
            <v>A</v>
          </cell>
          <cell r="I940" t="str">
            <v>00000041</v>
          </cell>
          <cell r="J940">
            <v>63</v>
          </cell>
          <cell r="K940">
            <v>313</v>
          </cell>
          <cell r="L940">
            <v>6621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 t="str">
            <v>0662</v>
          </cell>
          <cell r="R940" t="str">
            <v>51450</v>
          </cell>
          <cell r="S940" t="str">
            <v>200212</v>
          </cell>
          <cell r="T940" t="str">
            <v>SA01</v>
          </cell>
          <cell r="U940">
            <v>16003</v>
          </cell>
          <cell r="W940">
            <v>0</v>
          </cell>
          <cell r="Y940">
            <v>0</v>
          </cell>
          <cell r="Z940">
            <v>1</v>
          </cell>
          <cell r="AA940" t="str">
            <v>BCH</v>
          </cell>
          <cell r="AB940" t="str">
            <v>450002339</v>
          </cell>
          <cell r="AC940" t="str">
            <v>PO#</v>
          </cell>
          <cell r="AD940" t="str">
            <v>4500094253</v>
          </cell>
          <cell r="AE940" t="str">
            <v>S/R</v>
          </cell>
          <cell r="AF940" t="str">
            <v>337</v>
          </cell>
          <cell r="AI940" t="str">
            <v>PYN</v>
          </cell>
          <cell r="AJ940" t="str">
            <v>YOUNGS COMMUNICATIONS CO</v>
          </cell>
          <cell r="AK940" t="str">
            <v>VND</v>
          </cell>
          <cell r="AL940" t="str">
            <v>591398816</v>
          </cell>
          <cell r="AM940" t="str">
            <v>FAC</v>
          </cell>
          <cell r="AN940" t="str">
            <v>000</v>
          </cell>
          <cell r="AQ940" t="str">
            <v>NVD</v>
          </cell>
          <cell r="AR940" t="str">
            <v>2002-12-</v>
          </cell>
          <cell r="AU940" t="str">
            <v>INVOICE# 7194       YOUNGS COMMUNICATION5000003494</v>
          </cell>
          <cell r="AV940" t="str">
            <v>WF-BATCH</v>
          </cell>
          <cell r="AW940" t="str">
            <v>000</v>
          </cell>
          <cell r="AX940" t="str">
            <v>00</v>
          </cell>
          <cell r="AY940" t="str">
            <v>0</v>
          </cell>
          <cell r="AZ940" t="str">
            <v>FPL Fibernet</v>
          </cell>
        </row>
        <row r="941">
          <cell r="A941" t="str">
            <v>107100</v>
          </cell>
          <cell r="B941" t="str">
            <v>0313</v>
          </cell>
          <cell r="C941" t="str">
            <v>06600</v>
          </cell>
          <cell r="D941" t="str">
            <v>0FIBER</v>
          </cell>
          <cell r="E941" t="str">
            <v>313000</v>
          </cell>
          <cell r="F941" t="str">
            <v>0662</v>
          </cell>
          <cell r="G941" t="str">
            <v>65000</v>
          </cell>
          <cell r="H941" t="str">
            <v>A</v>
          </cell>
          <cell r="I941" t="str">
            <v>00000041</v>
          </cell>
          <cell r="J941">
            <v>63</v>
          </cell>
          <cell r="K941">
            <v>313</v>
          </cell>
          <cell r="L941">
            <v>6621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 t="str">
            <v>0662</v>
          </cell>
          <cell r="R941" t="str">
            <v>65000</v>
          </cell>
          <cell r="S941" t="str">
            <v>200212</v>
          </cell>
          <cell r="T941" t="str">
            <v>CA01</v>
          </cell>
          <cell r="U941">
            <v>596</v>
          </cell>
          <cell r="V941" t="str">
            <v>LDB</v>
          </cell>
          <cell r="W941">
            <v>0</v>
          </cell>
          <cell r="Y941">
            <v>0</v>
          </cell>
          <cell r="Z941">
            <v>0</v>
          </cell>
          <cell r="AA941" t="str">
            <v>BCH</v>
          </cell>
          <cell r="AB941" t="str">
            <v>0029</v>
          </cell>
          <cell r="AC941" t="str">
            <v>WKS</v>
          </cell>
          <cell r="AE941" t="str">
            <v>JV#</v>
          </cell>
          <cell r="AF941" t="str">
            <v>1232</v>
          </cell>
          <cell r="AG941" t="str">
            <v>FRN</v>
          </cell>
          <cell r="AH941" t="str">
            <v>6621</v>
          </cell>
          <cell r="AI941" t="str">
            <v>RP#</v>
          </cell>
          <cell r="AJ941" t="str">
            <v>000</v>
          </cell>
          <cell r="AK941" t="str">
            <v>CTL</v>
          </cell>
          <cell r="AM941" t="str">
            <v>RF#</v>
          </cell>
          <cell r="AU941" t="str">
            <v>ACCR WD COMM UNPAID INV</v>
          </cell>
          <cell r="AZ941" t="str">
            <v>FPL Fibernet</v>
          </cell>
        </row>
        <row r="942">
          <cell r="A942" t="str">
            <v>107100</v>
          </cell>
          <cell r="B942" t="str">
            <v>0313</v>
          </cell>
          <cell r="C942" t="str">
            <v>06600</v>
          </cell>
          <cell r="D942" t="str">
            <v>0FIBER</v>
          </cell>
          <cell r="E942" t="str">
            <v>313000</v>
          </cell>
          <cell r="F942" t="str">
            <v>0662</v>
          </cell>
          <cell r="G942" t="str">
            <v>65000</v>
          </cell>
          <cell r="H942" t="str">
            <v>A</v>
          </cell>
          <cell r="I942" t="str">
            <v>00000041</v>
          </cell>
          <cell r="J942">
            <v>63</v>
          </cell>
          <cell r="K942">
            <v>313</v>
          </cell>
          <cell r="L942">
            <v>6621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 t="str">
            <v>0662</v>
          </cell>
          <cell r="R942" t="str">
            <v>65000</v>
          </cell>
          <cell r="S942" t="str">
            <v>200212</v>
          </cell>
          <cell r="T942" t="str">
            <v>CA01</v>
          </cell>
          <cell r="U942">
            <v>596</v>
          </cell>
          <cell r="V942" t="str">
            <v>LDB</v>
          </cell>
          <cell r="W942">
            <v>0</v>
          </cell>
          <cell r="Y942">
            <v>0</v>
          </cell>
          <cell r="Z942">
            <v>0</v>
          </cell>
          <cell r="AA942" t="str">
            <v>BCH</v>
          </cell>
          <cell r="AB942" t="str">
            <v>0033</v>
          </cell>
          <cell r="AC942" t="str">
            <v>WKS</v>
          </cell>
          <cell r="AE942" t="str">
            <v>JV#</v>
          </cell>
          <cell r="AF942" t="str">
            <v>1232</v>
          </cell>
          <cell r="AG942" t="str">
            <v>FRN</v>
          </cell>
          <cell r="AH942" t="str">
            <v>6621</v>
          </cell>
          <cell r="AI942" t="str">
            <v>RP#</v>
          </cell>
          <cell r="AJ942" t="str">
            <v>000</v>
          </cell>
          <cell r="AK942" t="str">
            <v>CTL</v>
          </cell>
          <cell r="AM942" t="str">
            <v>RF#</v>
          </cell>
          <cell r="AU942" t="str">
            <v>ACCR WD COMM UNPAID INV</v>
          </cell>
          <cell r="AZ942" t="str">
            <v>FPL Fibernet</v>
          </cell>
        </row>
        <row r="943">
          <cell r="A943" t="str">
            <v>107100</v>
          </cell>
          <cell r="B943" t="str">
            <v>0313</v>
          </cell>
          <cell r="C943" t="str">
            <v>06600</v>
          </cell>
          <cell r="D943" t="str">
            <v>0FIBER</v>
          </cell>
          <cell r="E943" t="str">
            <v>313000</v>
          </cell>
          <cell r="F943" t="str">
            <v>0662</v>
          </cell>
          <cell r="G943" t="str">
            <v>65000</v>
          </cell>
          <cell r="H943" t="str">
            <v>A</v>
          </cell>
          <cell r="I943" t="str">
            <v>00000041</v>
          </cell>
          <cell r="J943">
            <v>63</v>
          </cell>
          <cell r="K943">
            <v>313</v>
          </cell>
          <cell r="L943">
            <v>6621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 t="str">
            <v>0662</v>
          </cell>
          <cell r="R943" t="str">
            <v>65000</v>
          </cell>
          <cell r="S943" t="str">
            <v>200212</v>
          </cell>
          <cell r="T943" t="str">
            <v>CA01</v>
          </cell>
          <cell r="U943">
            <v>-596</v>
          </cell>
          <cell r="V943" t="str">
            <v>LDB</v>
          </cell>
          <cell r="W943">
            <v>0</v>
          </cell>
          <cell r="Y943">
            <v>0</v>
          </cell>
          <cell r="Z943">
            <v>0</v>
          </cell>
          <cell r="AA943" t="str">
            <v>BCH</v>
          </cell>
          <cell r="AB943" t="str">
            <v>0034</v>
          </cell>
          <cell r="AC943" t="str">
            <v>WKS</v>
          </cell>
          <cell r="AE943" t="str">
            <v>JV#</v>
          </cell>
          <cell r="AF943" t="str">
            <v>1232</v>
          </cell>
          <cell r="AG943" t="str">
            <v>FRN</v>
          </cell>
          <cell r="AH943" t="str">
            <v>6621</v>
          </cell>
          <cell r="AI943" t="str">
            <v>RP#</v>
          </cell>
          <cell r="AJ943" t="str">
            <v>000</v>
          </cell>
          <cell r="AK943" t="str">
            <v>CTL</v>
          </cell>
          <cell r="AM943" t="str">
            <v>RF#</v>
          </cell>
          <cell r="AU943" t="str">
            <v>ACCR WD COMM UNPAID INV</v>
          </cell>
          <cell r="AZ943" t="str">
            <v>FPL Fibernet</v>
          </cell>
        </row>
        <row r="944">
          <cell r="A944" t="str">
            <v>107100</v>
          </cell>
          <cell r="B944" t="str">
            <v>0313</v>
          </cell>
          <cell r="C944" t="str">
            <v>06600</v>
          </cell>
          <cell r="D944" t="str">
            <v>0FIBER</v>
          </cell>
          <cell r="E944" t="str">
            <v>313000</v>
          </cell>
          <cell r="F944" t="str">
            <v>0803</v>
          </cell>
          <cell r="G944" t="str">
            <v>36000</v>
          </cell>
          <cell r="H944" t="str">
            <v>A</v>
          </cell>
          <cell r="I944" t="str">
            <v>00000041</v>
          </cell>
          <cell r="J944">
            <v>63</v>
          </cell>
          <cell r="K944">
            <v>313</v>
          </cell>
          <cell r="L944">
            <v>6621</v>
          </cell>
          <cell r="M944">
            <v>107</v>
          </cell>
          <cell r="N944">
            <v>10</v>
          </cell>
          <cell r="O944">
            <v>0</v>
          </cell>
          <cell r="P944">
            <v>107.1</v>
          </cell>
          <cell r="Q944" t="str">
            <v>0803</v>
          </cell>
          <cell r="R944" t="str">
            <v>36000</v>
          </cell>
          <cell r="S944" t="str">
            <v>200212</v>
          </cell>
          <cell r="T944" t="str">
            <v>PY42</v>
          </cell>
          <cell r="U944">
            <v>113.44</v>
          </cell>
          <cell r="V944" t="str">
            <v>LDB</v>
          </cell>
          <cell r="W944">
            <v>0</v>
          </cell>
          <cell r="X944" t="str">
            <v>SHR</v>
          </cell>
          <cell r="Y944">
            <v>3</v>
          </cell>
          <cell r="Z944">
            <v>3</v>
          </cell>
          <cell r="AA944" t="str">
            <v>PYP</v>
          </cell>
          <cell r="AB944" t="str">
            <v xml:space="preserve"> 0000025</v>
          </cell>
          <cell r="AC944" t="str">
            <v>PYL</v>
          </cell>
          <cell r="AD944" t="str">
            <v>004399</v>
          </cell>
          <cell r="AE944" t="str">
            <v>EMP</v>
          </cell>
          <cell r="AF944" t="str">
            <v>80814</v>
          </cell>
          <cell r="AG944" t="str">
            <v>JUL</v>
          </cell>
          <cell r="AH944" t="str">
            <v xml:space="preserve"> 000.00</v>
          </cell>
          <cell r="AI944" t="str">
            <v>BCH</v>
          </cell>
          <cell r="AJ944" t="str">
            <v>500</v>
          </cell>
          <cell r="AK944" t="str">
            <v>CLS</v>
          </cell>
          <cell r="AL944" t="str">
            <v>R437</v>
          </cell>
          <cell r="AM944" t="str">
            <v>DTA</v>
          </cell>
          <cell r="AN944" t="str">
            <v xml:space="preserve"> 00000000000.00</v>
          </cell>
          <cell r="AO944" t="str">
            <v>DTH</v>
          </cell>
          <cell r="AP944" t="str">
            <v xml:space="preserve"> 00000000000.00</v>
          </cell>
          <cell r="AV944" t="str">
            <v>000000000</v>
          </cell>
          <cell r="AW944" t="str">
            <v>000</v>
          </cell>
          <cell r="AX944" t="str">
            <v>00</v>
          </cell>
          <cell r="AY944" t="str">
            <v>0</v>
          </cell>
          <cell r="AZ944" t="str">
            <v>FPL Fibernet</v>
          </cell>
        </row>
        <row r="945">
          <cell r="A945" t="str">
            <v>107100</v>
          </cell>
          <cell r="B945" t="str">
            <v>0313</v>
          </cell>
          <cell r="C945" t="str">
            <v>06600</v>
          </cell>
          <cell r="D945" t="str">
            <v>0FIBER</v>
          </cell>
          <cell r="E945" t="str">
            <v>313000</v>
          </cell>
          <cell r="F945" t="str">
            <v>0813</v>
          </cell>
          <cell r="G945" t="str">
            <v>51450</v>
          </cell>
          <cell r="H945" t="str">
            <v>A</v>
          </cell>
          <cell r="I945" t="str">
            <v>00000041</v>
          </cell>
          <cell r="J945">
            <v>63</v>
          </cell>
          <cell r="K945">
            <v>313</v>
          </cell>
          <cell r="L945">
            <v>6621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 t="str">
            <v>0813</v>
          </cell>
          <cell r="R945" t="str">
            <v>51450</v>
          </cell>
          <cell r="S945" t="str">
            <v>200212</v>
          </cell>
          <cell r="T945" t="str">
            <v>SA01</v>
          </cell>
          <cell r="U945">
            <v>615</v>
          </cell>
          <cell r="W945">
            <v>0</v>
          </cell>
          <cell r="Y945">
            <v>0</v>
          </cell>
          <cell r="Z945">
            <v>1</v>
          </cell>
          <cell r="AA945" t="str">
            <v>BCH</v>
          </cell>
          <cell r="AB945" t="str">
            <v>450002354</v>
          </cell>
          <cell r="AC945" t="str">
            <v>PO#</v>
          </cell>
          <cell r="AD945" t="str">
            <v>4500054250</v>
          </cell>
          <cell r="AE945" t="str">
            <v>S/R</v>
          </cell>
          <cell r="AF945" t="str">
            <v>337</v>
          </cell>
          <cell r="AI945" t="str">
            <v>PYN</v>
          </cell>
          <cell r="AJ945" t="str">
            <v>K NEX INC</v>
          </cell>
          <cell r="AK945" t="str">
            <v>VND</v>
          </cell>
          <cell r="AL945" t="str">
            <v>593648022</v>
          </cell>
          <cell r="AM945" t="str">
            <v>FAC</v>
          </cell>
          <cell r="AN945" t="str">
            <v>000</v>
          </cell>
          <cell r="AQ945" t="str">
            <v>NVD</v>
          </cell>
          <cell r="AR945" t="str">
            <v>2002-12-</v>
          </cell>
          <cell r="AU945" t="str">
            <v>INVOICE# 1115       K NEX INC           5000003656</v>
          </cell>
          <cell r="AV945" t="str">
            <v>WF-BATCH</v>
          </cell>
          <cell r="AW945" t="str">
            <v>000</v>
          </cell>
          <cell r="AX945" t="str">
            <v>00</v>
          </cell>
          <cell r="AY945" t="str">
            <v>0</v>
          </cell>
          <cell r="AZ945" t="str">
            <v>FPL Fibernet</v>
          </cell>
        </row>
        <row r="946">
          <cell r="A946" t="str">
            <v>107100</v>
          </cell>
          <cell r="B946" t="str">
            <v>0313</v>
          </cell>
          <cell r="C946" t="str">
            <v>06600</v>
          </cell>
          <cell r="D946" t="str">
            <v>0FIBER</v>
          </cell>
          <cell r="E946" t="str">
            <v>313000</v>
          </cell>
          <cell r="F946" t="str">
            <v>0813</v>
          </cell>
          <cell r="G946" t="str">
            <v>51450</v>
          </cell>
          <cell r="H946" t="str">
            <v>A</v>
          </cell>
          <cell r="I946" t="str">
            <v>00000041</v>
          </cell>
          <cell r="J946">
            <v>63</v>
          </cell>
          <cell r="K946">
            <v>313</v>
          </cell>
          <cell r="L946">
            <v>6621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 t="str">
            <v>0813</v>
          </cell>
          <cell r="R946" t="str">
            <v>51450</v>
          </cell>
          <cell r="S946" t="str">
            <v>200212</v>
          </cell>
          <cell r="T946" t="str">
            <v>SA01</v>
          </cell>
          <cell r="U946">
            <v>2665</v>
          </cell>
          <cell r="W946">
            <v>0</v>
          </cell>
          <cell r="Y946">
            <v>0</v>
          </cell>
          <cell r="Z946">
            <v>1</v>
          </cell>
          <cell r="AA946" t="str">
            <v>BCH</v>
          </cell>
          <cell r="AB946" t="str">
            <v>450002354</v>
          </cell>
          <cell r="AC946" t="str">
            <v>PO#</v>
          </cell>
          <cell r="AD946" t="str">
            <v>4500054250</v>
          </cell>
          <cell r="AE946" t="str">
            <v>S/R</v>
          </cell>
          <cell r="AF946" t="str">
            <v>337</v>
          </cell>
          <cell r="AI946" t="str">
            <v>PYN</v>
          </cell>
          <cell r="AJ946" t="str">
            <v>K NEX INC</v>
          </cell>
          <cell r="AK946" t="str">
            <v>VND</v>
          </cell>
          <cell r="AL946" t="str">
            <v>593648022</v>
          </cell>
          <cell r="AM946" t="str">
            <v>FAC</v>
          </cell>
          <cell r="AN946" t="str">
            <v>000</v>
          </cell>
          <cell r="AQ946" t="str">
            <v>NVD</v>
          </cell>
          <cell r="AR946" t="str">
            <v>2002-12-</v>
          </cell>
          <cell r="AU946" t="str">
            <v>INVOICE# 1114       K NEX INC           5000003655</v>
          </cell>
          <cell r="AV946" t="str">
            <v>WF-BATCH</v>
          </cell>
          <cell r="AW946" t="str">
            <v>000</v>
          </cell>
          <cell r="AX946" t="str">
            <v>00</v>
          </cell>
          <cell r="AY946" t="str">
            <v>0</v>
          </cell>
          <cell r="AZ946" t="str">
            <v>FPL Fibernet</v>
          </cell>
        </row>
        <row r="947">
          <cell r="A947" t="str">
            <v>107100</v>
          </cell>
          <cell r="B947" t="str">
            <v>0385</v>
          </cell>
          <cell r="C947" t="str">
            <v>06600</v>
          </cell>
          <cell r="D947" t="str">
            <v>0FIBER</v>
          </cell>
          <cell r="E947" t="str">
            <v>385000</v>
          </cell>
          <cell r="F947" t="str">
            <v>0676</v>
          </cell>
          <cell r="G947" t="str">
            <v>11450</v>
          </cell>
          <cell r="H947" t="str">
            <v>A</v>
          </cell>
          <cell r="I947" t="str">
            <v>00000041</v>
          </cell>
          <cell r="J947">
            <v>62</v>
          </cell>
          <cell r="K947">
            <v>385</v>
          </cell>
          <cell r="L947">
            <v>6621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 t="str">
            <v>0676</v>
          </cell>
          <cell r="R947" t="str">
            <v>11450</v>
          </cell>
          <cell r="S947" t="str">
            <v>200212</v>
          </cell>
          <cell r="T947" t="str">
            <v>SA01</v>
          </cell>
          <cell r="U947">
            <v>714.39</v>
          </cell>
          <cell r="V947" t="str">
            <v>LDB</v>
          </cell>
          <cell r="W947">
            <v>0</v>
          </cell>
          <cell r="Y947">
            <v>0</v>
          </cell>
          <cell r="Z947">
            <v>1</v>
          </cell>
          <cell r="AA947" t="str">
            <v>MS#</v>
          </cell>
          <cell r="AB947" t="str">
            <v xml:space="preserve">   998000427</v>
          </cell>
          <cell r="AC947" t="str">
            <v>BCH</v>
          </cell>
          <cell r="AD947" t="str">
            <v>012375</v>
          </cell>
          <cell r="AE947" t="str">
            <v>TML</v>
          </cell>
          <cell r="AF947" t="str">
            <v>12026</v>
          </cell>
          <cell r="AG947" t="str">
            <v>SRL</v>
          </cell>
          <cell r="AH947" t="str">
            <v>0368</v>
          </cell>
          <cell r="AI947" t="str">
            <v>DLV</v>
          </cell>
          <cell r="AJ947" t="str">
            <v>000</v>
          </cell>
          <cell r="AK947" t="str">
            <v>REL</v>
          </cell>
          <cell r="AL947" t="str">
            <v>000</v>
          </cell>
          <cell r="AM947" t="str">
            <v>LN#</v>
          </cell>
          <cell r="AO947" t="str">
            <v>UOI</v>
          </cell>
          <cell r="AP947" t="str">
            <v>EA</v>
          </cell>
          <cell r="AU947" t="str">
            <v>0</v>
          </cell>
          <cell r="AW947" t="str">
            <v>000</v>
          </cell>
          <cell r="AX947" t="str">
            <v>00</v>
          </cell>
          <cell r="AY947" t="str">
            <v>0</v>
          </cell>
          <cell r="AZ947" t="str">
            <v>FPL Fibernet</v>
          </cell>
        </row>
        <row r="948">
          <cell r="A948" t="str">
            <v>107100</v>
          </cell>
          <cell r="B948" t="str">
            <v>0312</v>
          </cell>
          <cell r="C948" t="str">
            <v>06600</v>
          </cell>
          <cell r="D948" t="str">
            <v>0FIBER</v>
          </cell>
          <cell r="E948" t="str">
            <v>312000</v>
          </cell>
          <cell r="F948" t="str">
            <v>0629</v>
          </cell>
          <cell r="G948" t="str">
            <v>52450</v>
          </cell>
          <cell r="H948" t="str">
            <v>A</v>
          </cell>
          <cell r="I948" t="str">
            <v>00000041</v>
          </cell>
          <cell r="J948">
            <v>60</v>
          </cell>
          <cell r="K948">
            <v>312</v>
          </cell>
          <cell r="L948">
            <v>6622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 t="str">
            <v>0629</v>
          </cell>
          <cell r="R948" t="str">
            <v>52450</v>
          </cell>
          <cell r="S948" t="str">
            <v>200212</v>
          </cell>
          <cell r="T948" t="str">
            <v>SA01</v>
          </cell>
          <cell r="U948">
            <v>7.16</v>
          </cell>
          <cell r="W948">
            <v>0</v>
          </cell>
          <cell r="Y948">
            <v>0</v>
          </cell>
          <cell r="Z948">
            <v>0</v>
          </cell>
          <cell r="AA948" t="str">
            <v>BCH</v>
          </cell>
          <cell r="AB948" t="str">
            <v>450002337</v>
          </cell>
          <cell r="AC948" t="str">
            <v>PO#</v>
          </cell>
          <cell r="AE948" t="str">
            <v>S/R</v>
          </cell>
          <cell r="AI948" t="str">
            <v>PYN</v>
          </cell>
          <cell r="AJ948" t="str">
            <v>US BANK NATIONAL ASSOCIAT</v>
          </cell>
          <cell r="AK948" t="str">
            <v>VND</v>
          </cell>
          <cell r="AL948" t="str">
            <v>411881896</v>
          </cell>
          <cell r="AM948" t="str">
            <v>FAC</v>
          </cell>
          <cell r="AN948" t="str">
            <v>000</v>
          </cell>
          <cell r="AQ948" t="str">
            <v>NVD</v>
          </cell>
          <cell r="AR948" t="str">
            <v>2002-09-</v>
          </cell>
          <cell r="AU948" t="str">
            <v>4246044100408099    US BANK NATIONAL ASS1900003263</v>
          </cell>
          <cell r="AV948" t="str">
            <v>WF-BATCH</v>
          </cell>
          <cell r="AW948" t="str">
            <v>000</v>
          </cell>
          <cell r="AX948" t="str">
            <v>00</v>
          </cell>
          <cell r="AY948" t="str">
            <v>0</v>
          </cell>
          <cell r="AZ948" t="str">
            <v>FPL Fibernet</v>
          </cell>
        </row>
        <row r="949">
          <cell r="A949" t="str">
            <v>107100</v>
          </cell>
          <cell r="B949" t="str">
            <v>0312</v>
          </cell>
          <cell r="C949" t="str">
            <v>06600</v>
          </cell>
          <cell r="D949" t="str">
            <v>0FIBER</v>
          </cell>
          <cell r="E949" t="str">
            <v>312000</v>
          </cell>
          <cell r="F949" t="str">
            <v>0662</v>
          </cell>
          <cell r="G949" t="str">
            <v>51450</v>
          </cell>
          <cell r="H949" t="str">
            <v>A</v>
          </cell>
          <cell r="I949" t="str">
            <v>00000041</v>
          </cell>
          <cell r="J949">
            <v>63</v>
          </cell>
          <cell r="K949">
            <v>312</v>
          </cell>
          <cell r="L949">
            <v>6622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 t="str">
            <v>0662</v>
          </cell>
          <cell r="R949" t="str">
            <v>51450</v>
          </cell>
          <cell r="S949" t="str">
            <v>200212</v>
          </cell>
          <cell r="T949" t="str">
            <v>SA01</v>
          </cell>
          <cell r="U949">
            <v>198.25</v>
          </cell>
          <cell r="W949">
            <v>0</v>
          </cell>
          <cell r="Y949">
            <v>0</v>
          </cell>
          <cell r="Z949">
            <v>1</v>
          </cell>
          <cell r="AA949" t="str">
            <v>BCH</v>
          </cell>
          <cell r="AB949" t="str">
            <v>450002350</v>
          </cell>
          <cell r="AC949" t="str">
            <v>PO#</v>
          </cell>
          <cell r="AD949" t="str">
            <v>4500030221</v>
          </cell>
          <cell r="AE949" t="str">
            <v>S/R</v>
          </cell>
          <cell r="AF949" t="str">
            <v>NET</v>
          </cell>
          <cell r="AI949" t="str">
            <v>PYN</v>
          </cell>
          <cell r="AJ949" t="str">
            <v>W D COMMUNICATIONS INC</v>
          </cell>
          <cell r="AK949" t="str">
            <v>VND</v>
          </cell>
          <cell r="AL949" t="str">
            <v>591953252</v>
          </cell>
          <cell r="AM949" t="str">
            <v>FAC</v>
          </cell>
          <cell r="AN949" t="str">
            <v>000</v>
          </cell>
          <cell r="AQ949" t="str">
            <v>NVD</v>
          </cell>
          <cell r="AR949" t="str">
            <v>2002-12-</v>
          </cell>
          <cell r="AU949" t="str">
            <v>INVOICE# 26689      W D COMMUNICATIONS I5000003538</v>
          </cell>
          <cell r="AV949" t="str">
            <v>WF-BATCH</v>
          </cell>
          <cell r="AW949" t="str">
            <v>000</v>
          </cell>
          <cell r="AX949" t="str">
            <v>00</v>
          </cell>
          <cell r="AY949" t="str">
            <v>0</v>
          </cell>
          <cell r="AZ949" t="str">
            <v>FPL Fibernet</v>
          </cell>
        </row>
        <row r="950">
          <cell r="A950" t="str">
            <v>107100</v>
          </cell>
          <cell r="B950" t="str">
            <v>0312</v>
          </cell>
          <cell r="C950" t="str">
            <v>06600</v>
          </cell>
          <cell r="D950" t="str">
            <v>0FIBER</v>
          </cell>
          <cell r="E950" t="str">
            <v>312000</v>
          </cell>
          <cell r="F950" t="str">
            <v>0662</v>
          </cell>
          <cell r="G950" t="str">
            <v>51450</v>
          </cell>
          <cell r="H950" t="str">
            <v>A</v>
          </cell>
          <cell r="I950" t="str">
            <v>00000041</v>
          </cell>
          <cell r="J950">
            <v>63</v>
          </cell>
          <cell r="K950">
            <v>312</v>
          </cell>
          <cell r="L950">
            <v>6622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 t="str">
            <v>0662</v>
          </cell>
          <cell r="R950" t="str">
            <v>51450</v>
          </cell>
          <cell r="S950" t="str">
            <v>200212</v>
          </cell>
          <cell r="T950" t="str">
            <v>SA01</v>
          </cell>
          <cell r="U950">
            <v>396.5</v>
          </cell>
          <cell r="W950">
            <v>0</v>
          </cell>
          <cell r="Y950">
            <v>0</v>
          </cell>
          <cell r="Z950">
            <v>1</v>
          </cell>
          <cell r="AA950" t="str">
            <v>BCH</v>
          </cell>
          <cell r="AB950" t="str">
            <v>450002350</v>
          </cell>
          <cell r="AC950" t="str">
            <v>PO#</v>
          </cell>
          <cell r="AD950" t="str">
            <v>4500030221</v>
          </cell>
          <cell r="AE950" t="str">
            <v>S/R</v>
          </cell>
          <cell r="AF950" t="str">
            <v>NET</v>
          </cell>
          <cell r="AI950" t="str">
            <v>PYN</v>
          </cell>
          <cell r="AJ950" t="str">
            <v>W D COMMUNICATIONS INC</v>
          </cell>
          <cell r="AK950" t="str">
            <v>VND</v>
          </cell>
          <cell r="AL950" t="str">
            <v>591953252</v>
          </cell>
          <cell r="AM950" t="str">
            <v>FAC</v>
          </cell>
          <cell r="AN950" t="str">
            <v>000</v>
          </cell>
          <cell r="AQ950" t="str">
            <v>NVD</v>
          </cell>
          <cell r="AR950" t="str">
            <v>2002-12-</v>
          </cell>
          <cell r="AU950" t="str">
            <v>INVOICE# 26707      W D COMMUNICATIONS I5000003533</v>
          </cell>
          <cell r="AV950" t="str">
            <v>WF-BATCH</v>
          </cell>
          <cell r="AW950" t="str">
            <v>000</v>
          </cell>
          <cell r="AX950" t="str">
            <v>00</v>
          </cell>
          <cell r="AY950" t="str">
            <v>0</v>
          </cell>
          <cell r="AZ950" t="str">
            <v>FPL Fibernet</v>
          </cell>
        </row>
        <row r="951">
          <cell r="A951" t="str">
            <v>107100</v>
          </cell>
          <cell r="B951" t="str">
            <v>0312</v>
          </cell>
          <cell r="C951" t="str">
            <v>06600</v>
          </cell>
          <cell r="D951" t="str">
            <v>0FIBER</v>
          </cell>
          <cell r="E951" t="str">
            <v>312000</v>
          </cell>
          <cell r="F951" t="str">
            <v>0803</v>
          </cell>
          <cell r="G951" t="str">
            <v>36000</v>
          </cell>
          <cell r="H951" t="str">
            <v>A</v>
          </cell>
          <cell r="I951" t="str">
            <v>00000041</v>
          </cell>
          <cell r="J951">
            <v>60</v>
          </cell>
          <cell r="K951">
            <v>312</v>
          </cell>
          <cell r="L951">
            <v>6622</v>
          </cell>
          <cell r="M951">
            <v>107</v>
          </cell>
          <cell r="N951">
            <v>10</v>
          </cell>
          <cell r="O951">
            <v>0</v>
          </cell>
          <cell r="P951">
            <v>107.1</v>
          </cell>
          <cell r="Q951" t="str">
            <v>0803</v>
          </cell>
          <cell r="R951" t="str">
            <v>36000</v>
          </cell>
          <cell r="S951" t="str">
            <v>200212</v>
          </cell>
          <cell r="T951" t="str">
            <v>PY42</v>
          </cell>
          <cell r="U951">
            <v>73.08</v>
          </cell>
          <cell r="V951" t="str">
            <v>LDB</v>
          </cell>
          <cell r="W951">
            <v>0</v>
          </cell>
          <cell r="X951" t="str">
            <v>SHR</v>
          </cell>
          <cell r="Y951">
            <v>2</v>
          </cell>
          <cell r="Z951">
            <v>2</v>
          </cell>
          <cell r="AA951" t="str">
            <v>PYP</v>
          </cell>
          <cell r="AB951" t="str">
            <v xml:space="preserve"> 0000026</v>
          </cell>
          <cell r="AC951" t="str">
            <v>PYL</v>
          </cell>
          <cell r="AD951" t="str">
            <v>004382</v>
          </cell>
          <cell r="AE951" t="str">
            <v>EMP</v>
          </cell>
          <cell r="AF951" t="str">
            <v>90017</v>
          </cell>
          <cell r="AG951" t="str">
            <v>JUL</v>
          </cell>
          <cell r="AH951" t="str">
            <v xml:space="preserve"> 000.00</v>
          </cell>
          <cell r="AI951" t="str">
            <v>BCH</v>
          </cell>
          <cell r="AJ951" t="str">
            <v>500</v>
          </cell>
          <cell r="AK951" t="str">
            <v>CLS</v>
          </cell>
          <cell r="AL951" t="str">
            <v>R449</v>
          </cell>
          <cell r="AM951" t="str">
            <v>DTA</v>
          </cell>
          <cell r="AN951" t="str">
            <v xml:space="preserve"> 00000000000.00</v>
          </cell>
          <cell r="AO951" t="str">
            <v>DTH</v>
          </cell>
          <cell r="AP951" t="str">
            <v xml:space="preserve"> 00000000000.00</v>
          </cell>
          <cell r="AV951" t="str">
            <v>000000000</v>
          </cell>
          <cell r="AW951" t="str">
            <v>000</v>
          </cell>
          <cell r="AX951" t="str">
            <v>00</v>
          </cell>
          <cell r="AY951" t="str">
            <v>0</v>
          </cell>
          <cell r="AZ951" t="str">
            <v>FPL Fibernet</v>
          </cell>
        </row>
        <row r="952">
          <cell r="A952" t="str">
            <v>107100</v>
          </cell>
          <cell r="B952" t="str">
            <v>0312</v>
          </cell>
          <cell r="C952" t="str">
            <v>06600</v>
          </cell>
          <cell r="D952" t="str">
            <v>0FIBER</v>
          </cell>
          <cell r="E952" t="str">
            <v>312000</v>
          </cell>
          <cell r="F952" t="str">
            <v>0803</v>
          </cell>
          <cell r="G952" t="str">
            <v>36000</v>
          </cell>
          <cell r="H952" t="str">
            <v>A</v>
          </cell>
          <cell r="I952" t="str">
            <v>00000041</v>
          </cell>
          <cell r="J952">
            <v>60</v>
          </cell>
          <cell r="K952">
            <v>312</v>
          </cell>
          <cell r="L952">
            <v>6622</v>
          </cell>
          <cell r="M952">
            <v>107</v>
          </cell>
          <cell r="N952">
            <v>10</v>
          </cell>
          <cell r="O952">
            <v>0</v>
          </cell>
          <cell r="P952">
            <v>107.1</v>
          </cell>
          <cell r="Q952" t="str">
            <v>0803</v>
          </cell>
          <cell r="R952" t="str">
            <v>36000</v>
          </cell>
          <cell r="S952" t="str">
            <v>200212</v>
          </cell>
          <cell r="T952" t="str">
            <v>PY42</v>
          </cell>
          <cell r="U952">
            <v>146.15</v>
          </cell>
          <cell r="V952" t="str">
            <v>LDB</v>
          </cell>
          <cell r="W952">
            <v>0</v>
          </cell>
          <cell r="X952" t="str">
            <v>SHR</v>
          </cell>
          <cell r="Y952">
            <v>4</v>
          </cell>
          <cell r="Z952">
            <v>4</v>
          </cell>
          <cell r="AA952" t="str">
            <v>PYP</v>
          </cell>
          <cell r="AB952" t="str">
            <v xml:space="preserve"> 0000025</v>
          </cell>
          <cell r="AC952" t="str">
            <v>PYL</v>
          </cell>
          <cell r="AD952" t="str">
            <v>004382</v>
          </cell>
          <cell r="AE952" t="str">
            <v>EMP</v>
          </cell>
          <cell r="AF952" t="str">
            <v>90017</v>
          </cell>
          <cell r="AG952" t="str">
            <v>JUL</v>
          </cell>
          <cell r="AH952" t="str">
            <v xml:space="preserve"> 000.00</v>
          </cell>
          <cell r="AI952" t="str">
            <v>BCH</v>
          </cell>
          <cell r="AJ952" t="str">
            <v>500</v>
          </cell>
          <cell r="AK952" t="str">
            <v>CLS</v>
          </cell>
          <cell r="AL952" t="str">
            <v>R449</v>
          </cell>
          <cell r="AM952" t="str">
            <v>DTA</v>
          </cell>
          <cell r="AN952" t="str">
            <v xml:space="preserve"> 00000000000.00</v>
          </cell>
          <cell r="AO952" t="str">
            <v>DTH</v>
          </cell>
          <cell r="AP952" t="str">
            <v xml:space="preserve"> 00000000000.00</v>
          </cell>
          <cell r="AV952" t="str">
            <v>000000000</v>
          </cell>
          <cell r="AW952" t="str">
            <v>000</v>
          </cell>
          <cell r="AX952" t="str">
            <v>00</v>
          </cell>
          <cell r="AY952" t="str">
            <v>0</v>
          </cell>
          <cell r="AZ952" t="str">
            <v>FPL Fibernet</v>
          </cell>
        </row>
        <row r="953">
          <cell r="A953" t="str">
            <v>107100</v>
          </cell>
          <cell r="B953" t="str">
            <v>0385</v>
          </cell>
          <cell r="C953" t="str">
            <v>06600</v>
          </cell>
          <cell r="D953" t="str">
            <v>0FIBER</v>
          </cell>
          <cell r="E953" t="str">
            <v>385000</v>
          </cell>
          <cell r="F953" t="str">
            <v>0646</v>
          </cell>
          <cell r="G953" t="str">
            <v>52450</v>
          </cell>
          <cell r="H953" t="str">
            <v>A</v>
          </cell>
          <cell r="I953" t="str">
            <v>00000041</v>
          </cell>
          <cell r="J953">
            <v>60</v>
          </cell>
          <cell r="K953">
            <v>385</v>
          </cell>
          <cell r="L953">
            <v>6622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 t="str">
            <v>0646</v>
          </cell>
          <cell r="R953" t="str">
            <v>52450</v>
          </cell>
          <cell r="S953" t="str">
            <v>200212</v>
          </cell>
          <cell r="T953" t="str">
            <v>SA01</v>
          </cell>
          <cell r="U953">
            <v>51.83</v>
          </cell>
          <cell r="W953">
            <v>0</v>
          </cell>
          <cell r="Y953">
            <v>0</v>
          </cell>
          <cell r="Z953">
            <v>0</v>
          </cell>
          <cell r="AA953" t="str">
            <v>BCH</v>
          </cell>
          <cell r="AB953" t="str">
            <v>450002343</v>
          </cell>
          <cell r="AC953" t="str">
            <v>PO#</v>
          </cell>
          <cell r="AE953" t="str">
            <v>S/R</v>
          </cell>
          <cell r="AI953" t="str">
            <v>PYN</v>
          </cell>
          <cell r="AJ953" t="str">
            <v>CAJIGAS R C</v>
          </cell>
          <cell r="AK953" t="str">
            <v>VND</v>
          </cell>
          <cell r="AL953" t="str">
            <v>264370702</v>
          </cell>
          <cell r="AM953" t="str">
            <v>FAC</v>
          </cell>
          <cell r="AN953" t="str">
            <v>000</v>
          </cell>
          <cell r="AQ953" t="str">
            <v>NVD</v>
          </cell>
          <cell r="AR953" t="str">
            <v>2002-11-</v>
          </cell>
          <cell r="AU953" t="str">
            <v>R CAJIGAS MILEAGE   CAJIGAS R C         1900003290</v>
          </cell>
          <cell r="AV953" t="str">
            <v>WF-BATCH</v>
          </cell>
          <cell r="AW953" t="str">
            <v>000</v>
          </cell>
          <cell r="AX953" t="str">
            <v>00</v>
          </cell>
          <cell r="AY953" t="str">
            <v>0</v>
          </cell>
          <cell r="AZ953" t="str">
            <v>FPL Fibernet</v>
          </cell>
        </row>
        <row r="954">
          <cell r="A954" t="str">
            <v>107100</v>
          </cell>
          <cell r="B954" t="str">
            <v>0385</v>
          </cell>
          <cell r="C954" t="str">
            <v>06600</v>
          </cell>
          <cell r="D954" t="str">
            <v>0FIBER</v>
          </cell>
          <cell r="E954" t="str">
            <v>385000</v>
          </cell>
          <cell r="F954" t="str">
            <v>0803</v>
          </cell>
          <cell r="G954" t="str">
            <v>36000</v>
          </cell>
          <cell r="H954" t="str">
            <v>A</v>
          </cell>
          <cell r="I954" t="str">
            <v>00000041</v>
          </cell>
          <cell r="J954">
            <v>60</v>
          </cell>
          <cell r="K954">
            <v>385</v>
          </cell>
          <cell r="L954">
            <v>6622</v>
          </cell>
          <cell r="M954">
            <v>107</v>
          </cell>
          <cell r="N954">
            <v>10</v>
          </cell>
          <cell r="O954">
            <v>0</v>
          </cell>
          <cell r="P954">
            <v>107.1</v>
          </cell>
          <cell r="Q954" t="str">
            <v>0803</v>
          </cell>
          <cell r="R954" t="str">
            <v>36000</v>
          </cell>
          <cell r="S954" t="str">
            <v>200212</v>
          </cell>
          <cell r="T954" t="str">
            <v>PY42</v>
          </cell>
          <cell r="U954">
            <v>87.85</v>
          </cell>
          <cell r="V954" t="str">
            <v>LDB</v>
          </cell>
          <cell r="W954">
            <v>0</v>
          </cell>
          <cell r="X954" t="str">
            <v>SHR</v>
          </cell>
          <cell r="Y954">
            <v>2</v>
          </cell>
          <cell r="Z954">
            <v>2</v>
          </cell>
          <cell r="AA954" t="str">
            <v>PYP</v>
          </cell>
          <cell r="AB954" t="str">
            <v xml:space="preserve"> 0000025</v>
          </cell>
          <cell r="AC954" t="str">
            <v>PYL</v>
          </cell>
          <cell r="AD954" t="str">
            <v>003054</v>
          </cell>
          <cell r="AE954" t="str">
            <v>EMP</v>
          </cell>
          <cell r="AF954" t="str">
            <v>70702</v>
          </cell>
          <cell r="AG954" t="str">
            <v>JUL</v>
          </cell>
          <cell r="AH954" t="str">
            <v xml:space="preserve"> 000.00</v>
          </cell>
          <cell r="AI954" t="str">
            <v>BCH</v>
          </cell>
          <cell r="AJ954" t="str">
            <v>500</v>
          </cell>
          <cell r="AK954" t="str">
            <v>CLS</v>
          </cell>
          <cell r="AL954" t="str">
            <v>R513</v>
          </cell>
          <cell r="AM954" t="str">
            <v>DTA</v>
          </cell>
          <cell r="AN954" t="str">
            <v xml:space="preserve"> 00000000000.00</v>
          </cell>
          <cell r="AO954" t="str">
            <v>DTH</v>
          </cell>
          <cell r="AP954" t="str">
            <v xml:space="preserve"> 00000000000.00</v>
          </cell>
          <cell r="AV954" t="str">
            <v>000000000</v>
          </cell>
          <cell r="AW954" t="str">
            <v>000</v>
          </cell>
          <cell r="AX954" t="str">
            <v>00</v>
          </cell>
          <cell r="AY954" t="str">
            <v>0</v>
          </cell>
          <cell r="AZ954" t="str">
            <v>FPL Fibernet</v>
          </cell>
        </row>
        <row r="955">
          <cell r="A955" t="str">
            <v>107100</v>
          </cell>
          <cell r="B955" t="str">
            <v>0312</v>
          </cell>
          <cell r="C955" t="str">
            <v>06600</v>
          </cell>
          <cell r="D955" t="str">
            <v>0FIBER</v>
          </cell>
          <cell r="E955" t="str">
            <v>312000</v>
          </cell>
          <cell r="F955" t="str">
            <v>0790</v>
          </cell>
          <cell r="G955" t="str">
            <v>65000</v>
          </cell>
          <cell r="H955" t="str">
            <v>A</v>
          </cell>
          <cell r="I955" t="str">
            <v>00000041</v>
          </cell>
          <cell r="J955">
            <v>63</v>
          </cell>
          <cell r="K955">
            <v>312</v>
          </cell>
          <cell r="L955">
            <v>6623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 t="str">
            <v>0790</v>
          </cell>
          <cell r="R955" t="str">
            <v>65000</v>
          </cell>
          <cell r="S955" t="str">
            <v>200212</v>
          </cell>
          <cell r="T955" t="str">
            <v>CA01</v>
          </cell>
          <cell r="U955">
            <v>-1790.47</v>
          </cell>
          <cell r="V955" t="str">
            <v>LDB</v>
          </cell>
          <cell r="W955">
            <v>0</v>
          </cell>
          <cell r="Y955">
            <v>0</v>
          </cell>
          <cell r="Z955">
            <v>0</v>
          </cell>
          <cell r="AA955" t="str">
            <v>BCH</v>
          </cell>
          <cell r="AB955" t="str">
            <v>0023</v>
          </cell>
          <cell r="AC955" t="str">
            <v>WKS</v>
          </cell>
          <cell r="AE955" t="str">
            <v>JV#</v>
          </cell>
          <cell r="AF955" t="str">
            <v>1232</v>
          </cell>
          <cell r="AG955" t="str">
            <v>FRN</v>
          </cell>
          <cell r="AH955" t="str">
            <v>6623</v>
          </cell>
          <cell r="AI955" t="str">
            <v>RP#</v>
          </cell>
          <cell r="AJ955" t="str">
            <v>000</v>
          </cell>
          <cell r="AK955" t="str">
            <v>CTL</v>
          </cell>
          <cell r="AM955" t="str">
            <v>RF#</v>
          </cell>
          <cell r="AU955" t="str">
            <v>TO PLACE IN SERVICE</v>
          </cell>
          <cell r="AZ955" t="str">
            <v>FPL Fibernet</v>
          </cell>
        </row>
        <row r="956">
          <cell r="A956" t="str">
            <v>107100</v>
          </cell>
          <cell r="B956" t="str">
            <v>0313</v>
          </cell>
          <cell r="C956" t="str">
            <v>06600</v>
          </cell>
          <cell r="D956" t="str">
            <v>0FIBER</v>
          </cell>
          <cell r="E956" t="str">
            <v>313000</v>
          </cell>
          <cell r="F956" t="str">
            <v>0662</v>
          </cell>
          <cell r="G956" t="str">
            <v>65000</v>
          </cell>
          <cell r="H956" t="str">
            <v>A</v>
          </cell>
          <cell r="I956" t="str">
            <v>00000041</v>
          </cell>
          <cell r="J956">
            <v>63</v>
          </cell>
          <cell r="K956">
            <v>313</v>
          </cell>
          <cell r="L956">
            <v>6624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 t="str">
            <v>0662</v>
          </cell>
          <cell r="R956" t="str">
            <v>65000</v>
          </cell>
          <cell r="S956" t="str">
            <v>200212</v>
          </cell>
          <cell r="T956" t="str">
            <v>CA01</v>
          </cell>
          <cell r="U956">
            <v>143.19999999999999</v>
          </cell>
          <cell r="V956" t="str">
            <v>LDB</v>
          </cell>
          <cell r="W956">
            <v>0</v>
          </cell>
          <cell r="Y956">
            <v>0</v>
          </cell>
          <cell r="Z956">
            <v>0</v>
          </cell>
          <cell r="AA956" t="str">
            <v>BCH</v>
          </cell>
          <cell r="AB956" t="str">
            <v>0037</v>
          </cell>
          <cell r="AC956" t="str">
            <v>WKS</v>
          </cell>
          <cell r="AE956" t="str">
            <v>JV#</v>
          </cell>
          <cell r="AF956" t="str">
            <v>1232</v>
          </cell>
          <cell r="AG956" t="str">
            <v>FRN</v>
          </cell>
          <cell r="AH956" t="str">
            <v>6624</v>
          </cell>
          <cell r="AI956" t="str">
            <v>RP#</v>
          </cell>
          <cell r="AJ956" t="str">
            <v>000</v>
          </cell>
          <cell r="AK956" t="str">
            <v>CTL</v>
          </cell>
          <cell r="AM956" t="str">
            <v>RF#</v>
          </cell>
          <cell r="AU956" t="str">
            <v>RECLASS FROM 3229 ER 95</v>
          </cell>
          <cell r="AZ956" t="str">
            <v>FPL Fibernet</v>
          </cell>
        </row>
        <row r="957">
          <cell r="A957" t="str">
            <v>107100</v>
          </cell>
          <cell r="B957" t="str">
            <v>0313</v>
          </cell>
          <cell r="C957" t="str">
            <v>06600</v>
          </cell>
          <cell r="D957" t="str">
            <v>0FIBER</v>
          </cell>
          <cell r="E957" t="str">
            <v>313000</v>
          </cell>
          <cell r="F957" t="str">
            <v>0790</v>
          </cell>
          <cell r="G957" t="str">
            <v>65000</v>
          </cell>
          <cell r="H957" t="str">
            <v>A</v>
          </cell>
          <cell r="I957" t="str">
            <v>00000041</v>
          </cell>
          <cell r="J957">
            <v>63</v>
          </cell>
          <cell r="K957">
            <v>313</v>
          </cell>
          <cell r="L957">
            <v>6624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 t="str">
            <v>0790</v>
          </cell>
          <cell r="R957" t="str">
            <v>65000</v>
          </cell>
          <cell r="S957" t="str">
            <v>200212</v>
          </cell>
          <cell r="T957" t="str">
            <v>CA01</v>
          </cell>
          <cell r="U957">
            <v>1827.74</v>
          </cell>
          <cell r="V957" t="str">
            <v>LDB</v>
          </cell>
          <cell r="W957">
            <v>0</v>
          </cell>
          <cell r="Y957">
            <v>0</v>
          </cell>
          <cell r="Z957">
            <v>0</v>
          </cell>
          <cell r="AA957" t="str">
            <v>BCH</v>
          </cell>
          <cell r="AB957" t="str">
            <v>0014</v>
          </cell>
          <cell r="AC957" t="str">
            <v>WKS</v>
          </cell>
          <cell r="AE957" t="str">
            <v>JV#</v>
          </cell>
          <cell r="AF957" t="str">
            <v>1232</v>
          </cell>
          <cell r="AG957" t="str">
            <v>FRN</v>
          </cell>
          <cell r="AH957" t="str">
            <v>6624</v>
          </cell>
          <cell r="AI957" t="str">
            <v>RP#</v>
          </cell>
          <cell r="AJ957" t="str">
            <v>000</v>
          </cell>
          <cell r="AK957" t="str">
            <v>CTL</v>
          </cell>
          <cell r="AM957" t="str">
            <v>RF#</v>
          </cell>
          <cell r="AU957" t="str">
            <v>ACCRUAL OF DEC 02 CAPITAL</v>
          </cell>
          <cell r="AZ957" t="str">
            <v>FPL Fibernet</v>
          </cell>
        </row>
        <row r="958">
          <cell r="A958" t="str">
            <v>107100</v>
          </cell>
          <cell r="B958" t="str">
            <v>0313</v>
          </cell>
          <cell r="C958" t="str">
            <v>06600</v>
          </cell>
          <cell r="D958" t="str">
            <v>0FIBER</v>
          </cell>
          <cell r="E958" t="str">
            <v>313000</v>
          </cell>
          <cell r="F958" t="str">
            <v>0790</v>
          </cell>
          <cell r="G958" t="str">
            <v>65000</v>
          </cell>
          <cell r="H958" t="str">
            <v>A</v>
          </cell>
          <cell r="I958" t="str">
            <v>00000041</v>
          </cell>
          <cell r="J958">
            <v>63</v>
          </cell>
          <cell r="K958">
            <v>313</v>
          </cell>
          <cell r="L958">
            <v>6624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 t="str">
            <v>0790</v>
          </cell>
          <cell r="R958" t="str">
            <v>65000</v>
          </cell>
          <cell r="S958" t="str">
            <v>200212</v>
          </cell>
          <cell r="T958" t="str">
            <v>CA01</v>
          </cell>
          <cell r="U958">
            <v>-1827.74</v>
          </cell>
          <cell r="V958" t="str">
            <v>LDB</v>
          </cell>
          <cell r="W958">
            <v>0</v>
          </cell>
          <cell r="Y958">
            <v>0</v>
          </cell>
          <cell r="Z958">
            <v>0</v>
          </cell>
          <cell r="AA958" t="str">
            <v>BCH</v>
          </cell>
          <cell r="AB958" t="str">
            <v>0049</v>
          </cell>
          <cell r="AC958" t="str">
            <v>WKS</v>
          </cell>
          <cell r="AE958" t="str">
            <v>JV#</v>
          </cell>
          <cell r="AF958" t="str">
            <v>1232</v>
          </cell>
          <cell r="AG958" t="str">
            <v>FRN</v>
          </cell>
          <cell r="AH958" t="str">
            <v>6624</v>
          </cell>
          <cell r="AI958" t="str">
            <v>RP#</v>
          </cell>
          <cell r="AJ958" t="str">
            <v>000</v>
          </cell>
          <cell r="AK958" t="str">
            <v>CTL</v>
          </cell>
          <cell r="AM958" t="str">
            <v>RF#</v>
          </cell>
          <cell r="AU958" t="str">
            <v>ACCR REVERSAL OF DEC 02</v>
          </cell>
          <cell r="AZ958" t="str">
            <v>FPL Fibernet</v>
          </cell>
        </row>
        <row r="959">
          <cell r="A959" t="str">
            <v>107100</v>
          </cell>
          <cell r="B959" t="str">
            <v>0385</v>
          </cell>
          <cell r="C959" t="str">
            <v>06600</v>
          </cell>
          <cell r="D959" t="str">
            <v>0FIBER</v>
          </cell>
          <cell r="E959" t="str">
            <v>385000</v>
          </cell>
          <cell r="F959" t="str">
            <v>0803</v>
          </cell>
          <cell r="G959" t="str">
            <v>36000</v>
          </cell>
          <cell r="H959" t="str">
            <v>A</v>
          </cell>
          <cell r="I959" t="str">
            <v>00000041</v>
          </cell>
          <cell r="J959">
            <v>60</v>
          </cell>
          <cell r="K959">
            <v>385</v>
          </cell>
          <cell r="L959">
            <v>6624</v>
          </cell>
          <cell r="M959">
            <v>107</v>
          </cell>
          <cell r="N959">
            <v>10</v>
          </cell>
          <cell r="O959">
            <v>0</v>
          </cell>
          <cell r="P959">
            <v>107.1</v>
          </cell>
          <cell r="Q959" t="str">
            <v>0803</v>
          </cell>
          <cell r="R959" t="str">
            <v>36000</v>
          </cell>
          <cell r="S959" t="str">
            <v>200212</v>
          </cell>
          <cell r="T959" t="str">
            <v>PY42</v>
          </cell>
          <cell r="U959">
            <v>143.19999999999999</v>
          </cell>
          <cell r="V959" t="str">
            <v>LDB</v>
          </cell>
          <cell r="W959">
            <v>0</v>
          </cell>
          <cell r="X959" t="str">
            <v>SHR</v>
          </cell>
          <cell r="Y959">
            <v>4</v>
          </cell>
          <cell r="Z959">
            <v>4</v>
          </cell>
          <cell r="AA959" t="str">
            <v>PYP</v>
          </cell>
          <cell r="AB959" t="str">
            <v xml:space="preserve"> 0000001</v>
          </cell>
          <cell r="AC959" t="str">
            <v>PYL</v>
          </cell>
          <cell r="AD959" t="str">
            <v>004382</v>
          </cell>
          <cell r="AE959" t="str">
            <v>EMP</v>
          </cell>
          <cell r="AF959" t="str">
            <v>46869</v>
          </cell>
          <cell r="AG959" t="str">
            <v>JUL</v>
          </cell>
          <cell r="AH959" t="str">
            <v xml:space="preserve"> 000.00</v>
          </cell>
          <cell r="AI959" t="str">
            <v>BCH</v>
          </cell>
          <cell r="AJ959" t="str">
            <v>500</v>
          </cell>
          <cell r="AK959" t="str">
            <v>CLS</v>
          </cell>
          <cell r="AL959" t="str">
            <v>R431</v>
          </cell>
          <cell r="AM959" t="str">
            <v>DTA</v>
          </cell>
          <cell r="AN959" t="str">
            <v xml:space="preserve"> 00000000000.00</v>
          </cell>
          <cell r="AO959" t="str">
            <v>DTH</v>
          </cell>
          <cell r="AP959" t="str">
            <v xml:space="preserve"> 00000000000.00</v>
          </cell>
          <cell r="AV959" t="str">
            <v>000000000</v>
          </cell>
          <cell r="AW959" t="str">
            <v>000</v>
          </cell>
          <cell r="AX959" t="str">
            <v>00</v>
          </cell>
          <cell r="AY959" t="str">
            <v>0</v>
          </cell>
          <cell r="AZ959" t="str">
            <v>FPL Fibernet</v>
          </cell>
        </row>
        <row r="960">
          <cell r="A960" t="str">
            <v>107100</v>
          </cell>
          <cell r="B960" t="str">
            <v>0314</v>
          </cell>
          <cell r="C960" t="str">
            <v>06600</v>
          </cell>
          <cell r="D960" t="str">
            <v>0FIBER</v>
          </cell>
          <cell r="E960" t="str">
            <v>314000</v>
          </cell>
          <cell r="F960" t="str">
            <v>0790</v>
          </cell>
          <cell r="G960" t="str">
            <v>65000</v>
          </cell>
          <cell r="H960" t="str">
            <v>A</v>
          </cell>
          <cell r="I960" t="str">
            <v>00000041</v>
          </cell>
          <cell r="J960">
            <v>63</v>
          </cell>
          <cell r="K960">
            <v>314</v>
          </cell>
          <cell r="L960">
            <v>6625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 t="str">
            <v>0790</v>
          </cell>
          <cell r="R960" t="str">
            <v>65000</v>
          </cell>
          <cell r="S960" t="str">
            <v>200212</v>
          </cell>
          <cell r="T960" t="str">
            <v>CA01</v>
          </cell>
          <cell r="U960">
            <v>-3.87</v>
          </cell>
          <cell r="V960" t="str">
            <v>LDB</v>
          </cell>
          <cell r="W960">
            <v>0</v>
          </cell>
          <cell r="Y960">
            <v>0</v>
          </cell>
          <cell r="Z960">
            <v>0</v>
          </cell>
          <cell r="AA960" t="str">
            <v>BCH</v>
          </cell>
          <cell r="AB960" t="str">
            <v>0023</v>
          </cell>
          <cell r="AC960" t="str">
            <v>WKS</v>
          </cell>
          <cell r="AE960" t="str">
            <v>JV#</v>
          </cell>
          <cell r="AF960" t="str">
            <v>1232</v>
          </cell>
          <cell r="AG960" t="str">
            <v>FRN</v>
          </cell>
          <cell r="AH960" t="str">
            <v>6625</v>
          </cell>
          <cell r="AI960" t="str">
            <v>RP#</v>
          </cell>
          <cell r="AJ960" t="str">
            <v>000</v>
          </cell>
          <cell r="AK960" t="str">
            <v>CTL</v>
          </cell>
          <cell r="AM960" t="str">
            <v>RF#</v>
          </cell>
          <cell r="AU960" t="str">
            <v>TO PLACE IN SERVICE</v>
          </cell>
          <cell r="AZ960" t="str">
            <v>FPL Fibernet</v>
          </cell>
        </row>
        <row r="961">
          <cell r="A961" t="str">
            <v>107100</v>
          </cell>
          <cell r="B961" t="str">
            <v>0314</v>
          </cell>
          <cell r="C961" t="str">
            <v>06600</v>
          </cell>
          <cell r="D961" t="str">
            <v>0FIBER</v>
          </cell>
          <cell r="E961" t="str">
            <v>314000</v>
          </cell>
          <cell r="F961" t="str">
            <v>0803</v>
          </cell>
          <cell r="G961" t="str">
            <v>65000</v>
          </cell>
          <cell r="H961" t="str">
            <v>A</v>
          </cell>
          <cell r="I961" t="str">
            <v>00000041</v>
          </cell>
          <cell r="J961">
            <v>63</v>
          </cell>
          <cell r="K961">
            <v>314</v>
          </cell>
          <cell r="L961">
            <v>6625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 t="str">
            <v>0803</v>
          </cell>
          <cell r="R961" t="str">
            <v>65000</v>
          </cell>
          <cell r="S961" t="str">
            <v>200212</v>
          </cell>
          <cell r="T961" t="str">
            <v>CA01</v>
          </cell>
          <cell r="U961">
            <v>1088.5</v>
          </cell>
          <cell r="V961" t="str">
            <v>LDB</v>
          </cell>
          <cell r="W961">
            <v>0</v>
          </cell>
          <cell r="Y961">
            <v>0</v>
          </cell>
          <cell r="Z961">
            <v>0</v>
          </cell>
          <cell r="AA961" t="str">
            <v>BCH</v>
          </cell>
          <cell r="AB961" t="str">
            <v>0037</v>
          </cell>
          <cell r="AC961" t="str">
            <v>WKS</v>
          </cell>
          <cell r="AE961" t="str">
            <v>JV#</v>
          </cell>
          <cell r="AF961" t="str">
            <v>1232</v>
          </cell>
          <cell r="AG961" t="str">
            <v>FRN</v>
          </cell>
          <cell r="AH961" t="str">
            <v>6625</v>
          </cell>
          <cell r="AI961" t="str">
            <v>RP#</v>
          </cell>
          <cell r="AJ961" t="str">
            <v>000</v>
          </cell>
          <cell r="AK961" t="str">
            <v>CTL</v>
          </cell>
          <cell r="AM961" t="str">
            <v>RF#</v>
          </cell>
          <cell r="AU961" t="str">
            <v>RECLASS FROM 3229 ER 95</v>
          </cell>
          <cell r="AZ961" t="str">
            <v>FPL Fibernet</v>
          </cell>
        </row>
        <row r="962">
          <cell r="A962" t="str">
            <v>107100</v>
          </cell>
          <cell r="B962" t="str">
            <v>0312</v>
          </cell>
          <cell r="C962" t="str">
            <v>06600</v>
          </cell>
          <cell r="D962" t="str">
            <v>0FIBER</v>
          </cell>
          <cell r="E962" t="str">
            <v>312000</v>
          </cell>
          <cell r="F962" t="str">
            <v>0790</v>
          </cell>
          <cell r="G962" t="str">
            <v>65000</v>
          </cell>
          <cell r="H962" t="str">
            <v>A</v>
          </cell>
          <cell r="I962" t="str">
            <v>00000041</v>
          </cell>
          <cell r="J962">
            <v>63</v>
          </cell>
          <cell r="K962">
            <v>312</v>
          </cell>
          <cell r="L962">
            <v>6626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 t="str">
            <v>0790</v>
          </cell>
          <cell r="R962" t="str">
            <v>65000</v>
          </cell>
          <cell r="S962" t="str">
            <v>200212</v>
          </cell>
          <cell r="T962" t="str">
            <v>CA01</v>
          </cell>
          <cell r="U962">
            <v>1062.43</v>
          </cell>
          <cell r="V962" t="str">
            <v>LDB</v>
          </cell>
          <cell r="W962">
            <v>0</v>
          </cell>
          <cell r="Y962">
            <v>0</v>
          </cell>
          <cell r="Z962">
            <v>0</v>
          </cell>
          <cell r="AA962" t="str">
            <v>BCH</v>
          </cell>
          <cell r="AB962" t="str">
            <v>0014</v>
          </cell>
          <cell r="AC962" t="str">
            <v>WKS</v>
          </cell>
          <cell r="AE962" t="str">
            <v>JV#</v>
          </cell>
          <cell r="AF962" t="str">
            <v>1232</v>
          </cell>
          <cell r="AG962" t="str">
            <v>FRN</v>
          </cell>
          <cell r="AH962" t="str">
            <v>6626</v>
          </cell>
          <cell r="AI962" t="str">
            <v>RP#</v>
          </cell>
          <cell r="AJ962" t="str">
            <v>000</v>
          </cell>
          <cell r="AK962" t="str">
            <v>CTL</v>
          </cell>
          <cell r="AM962" t="str">
            <v>RF#</v>
          </cell>
          <cell r="AU962" t="str">
            <v>ACCRUAL OF DEC 02 CAPITAL</v>
          </cell>
          <cell r="AZ962" t="str">
            <v>FPL Fibernet</v>
          </cell>
        </row>
        <row r="963">
          <cell r="A963" t="str">
            <v>107100</v>
          </cell>
          <cell r="B963" t="str">
            <v>0312</v>
          </cell>
          <cell r="C963" t="str">
            <v>06600</v>
          </cell>
          <cell r="D963" t="str">
            <v>0FIBER</v>
          </cell>
          <cell r="E963" t="str">
            <v>312000</v>
          </cell>
          <cell r="F963" t="str">
            <v>0790</v>
          </cell>
          <cell r="G963" t="str">
            <v>65000</v>
          </cell>
          <cell r="H963" t="str">
            <v>A</v>
          </cell>
          <cell r="I963" t="str">
            <v>00000041</v>
          </cell>
          <cell r="J963">
            <v>63</v>
          </cell>
          <cell r="K963">
            <v>312</v>
          </cell>
          <cell r="L963">
            <v>6626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 t="str">
            <v>0790</v>
          </cell>
          <cell r="R963" t="str">
            <v>65000</v>
          </cell>
          <cell r="S963" t="str">
            <v>200212</v>
          </cell>
          <cell r="T963" t="str">
            <v>CA01</v>
          </cell>
          <cell r="U963">
            <v>2168.2399999999998</v>
          </cell>
          <cell r="V963" t="str">
            <v>LDB</v>
          </cell>
          <cell r="W963">
            <v>0</v>
          </cell>
          <cell r="Y963">
            <v>0</v>
          </cell>
          <cell r="Z963">
            <v>0</v>
          </cell>
          <cell r="AA963" t="str">
            <v>BCH</v>
          </cell>
          <cell r="AB963" t="str">
            <v>0014</v>
          </cell>
          <cell r="AC963" t="str">
            <v>WKS</v>
          </cell>
          <cell r="AE963" t="str">
            <v>JV#</v>
          </cell>
          <cell r="AF963" t="str">
            <v>1232</v>
          </cell>
          <cell r="AG963" t="str">
            <v>FRN</v>
          </cell>
          <cell r="AH963" t="str">
            <v>6626</v>
          </cell>
          <cell r="AI963" t="str">
            <v>RP#</v>
          </cell>
          <cell r="AJ963" t="str">
            <v>000</v>
          </cell>
          <cell r="AK963" t="str">
            <v>CTL</v>
          </cell>
          <cell r="AM963" t="str">
            <v>RF#</v>
          </cell>
          <cell r="AU963" t="str">
            <v>ACCRUAL OF DEC 02 CAPITAL</v>
          </cell>
          <cell r="AZ963" t="str">
            <v>FPL Fibernet</v>
          </cell>
        </row>
        <row r="964">
          <cell r="A964" t="str">
            <v>107100</v>
          </cell>
          <cell r="B964" t="str">
            <v>0312</v>
          </cell>
          <cell r="C964" t="str">
            <v>06600</v>
          </cell>
          <cell r="D964" t="str">
            <v>0FIBER</v>
          </cell>
          <cell r="E964" t="str">
            <v>312000</v>
          </cell>
          <cell r="F964" t="str">
            <v>0803</v>
          </cell>
          <cell r="G964" t="str">
            <v>36000</v>
          </cell>
          <cell r="H964" t="str">
            <v>A</v>
          </cell>
          <cell r="I964" t="str">
            <v>00000041</v>
          </cell>
          <cell r="J964">
            <v>60</v>
          </cell>
          <cell r="K964">
            <v>312</v>
          </cell>
          <cell r="L964">
            <v>6626</v>
          </cell>
          <cell r="M964">
            <v>107</v>
          </cell>
          <cell r="N964">
            <v>10</v>
          </cell>
          <cell r="O964">
            <v>0</v>
          </cell>
          <cell r="P964">
            <v>107.1</v>
          </cell>
          <cell r="Q964" t="str">
            <v>0803</v>
          </cell>
          <cell r="R964" t="str">
            <v>36000</v>
          </cell>
          <cell r="S964" t="str">
            <v>200212</v>
          </cell>
          <cell r="T964" t="str">
            <v>PY42</v>
          </cell>
          <cell r="U964">
            <v>37.5</v>
          </cell>
          <cell r="V964" t="str">
            <v>LDB</v>
          </cell>
          <cell r="W964">
            <v>0</v>
          </cell>
          <cell r="X964" t="str">
            <v>SHR</v>
          </cell>
          <cell r="Y964">
            <v>1</v>
          </cell>
          <cell r="Z964">
            <v>1</v>
          </cell>
          <cell r="AA964" t="str">
            <v>PYP</v>
          </cell>
          <cell r="AB964" t="str">
            <v xml:space="preserve"> 0000001</v>
          </cell>
          <cell r="AC964" t="str">
            <v>PYL</v>
          </cell>
          <cell r="AD964" t="str">
            <v>004382</v>
          </cell>
          <cell r="AE964" t="str">
            <v>EMP</v>
          </cell>
          <cell r="AF964" t="str">
            <v>29440</v>
          </cell>
          <cell r="AG964" t="str">
            <v>JUL</v>
          </cell>
          <cell r="AH964" t="str">
            <v xml:space="preserve"> 000.00</v>
          </cell>
          <cell r="AI964" t="str">
            <v>BCH</v>
          </cell>
          <cell r="AJ964" t="str">
            <v>500</v>
          </cell>
          <cell r="AK964" t="str">
            <v>CLS</v>
          </cell>
          <cell r="AL964" t="str">
            <v>R449</v>
          </cell>
          <cell r="AM964" t="str">
            <v>DTA</v>
          </cell>
          <cell r="AN964" t="str">
            <v xml:space="preserve"> 00000000000.00</v>
          </cell>
          <cell r="AO964" t="str">
            <v>DTH</v>
          </cell>
          <cell r="AP964" t="str">
            <v xml:space="preserve"> 00000000000.00</v>
          </cell>
          <cell r="AV964" t="str">
            <v>000000000</v>
          </cell>
          <cell r="AW964" t="str">
            <v>000</v>
          </cell>
          <cell r="AX964" t="str">
            <v>00</v>
          </cell>
          <cell r="AY964" t="str">
            <v>0</v>
          </cell>
          <cell r="AZ964" t="str">
            <v>FPL Fibernet</v>
          </cell>
        </row>
        <row r="965">
          <cell r="A965" t="str">
            <v>107100</v>
          </cell>
          <cell r="B965" t="str">
            <v>0312</v>
          </cell>
          <cell r="C965" t="str">
            <v>06600</v>
          </cell>
          <cell r="D965" t="str">
            <v>0FIBER</v>
          </cell>
          <cell r="E965" t="str">
            <v>312000</v>
          </cell>
          <cell r="F965" t="str">
            <v>0662</v>
          </cell>
          <cell r="G965" t="str">
            <v>65000</v>
          </cell>
          <cell r="H965" t="str">
            <v>A</v>
          </cell>
          <cell r="I965" t="str">
            <v>00000041</v>
          </cell>
          <cell r="J965">
            <v>63</v>
          </cell>
          <cell r="K965">
            <v>312</v>
          </cell>
          <cell r="L965">
            <v>6627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 t="str">
            <v>0662</v>
          </cell>
          <cell r="R965" t="str">
            <v>65000</v>
          </cell>
          <cell r="S965" t="str">
            <v>200212</v>
          </cell>
          <cell r="T965" t="str">
            <v>CA01</v>
          </cell>
          <cell r="U965">
            <v>10950.75</v>
          </cell>
          <cell r="V965" t="str">
            <v>LDB</v>
          </cell>
          <cell r="W965">
            <v>0</v>
          </cell>
          <cell r="Y965">
            <v>0</v>
          </cell>
          <cell r="Z965">
            <v>0</v>
          </cell>
          <cell r="AA965" t="str">
            <v>BCH</v>
          </cell>
          <cell r="AB965" t="str">
            <v>0039</v>
          </cell>
          <cell r="AC965" t="str">
            <v>WKS</v>
          </cell>
          <cell r="AE965" t="str">
            <v>JV#</v>
          </cell>
          <cell r="AF965" t="str">
            <v>1232</v>
          </cell>
          <cell r="AG965" t="str">
            <v>FRN</v>
          </cell>
          <cell r="AH965" t="str">
            <v>6627</v>
          </cell>
          <cell r="AI965" t="str">
            <v>RP#</v>
          </cell>
          <cell r="AJ965" t="str">
            <v>000</v>
          </cell>
          <cell r="AK965" t="str">
            <v>CTL</v>
          </cell>
          <cell r="AM965" t="str">
            <v>RF#</v>
          </cell>
          <cell r="AU965" t="str">
            <v>RECLASS FROM 3229-SEC 165</v>
          </cell>
          <cell r="AZ965" t="str">
            <v>FPL Fibernet</v>
          </cell>
        </row>
        <row r="966">
          <cell r="A966" t="str">
            <v>107100</v>
          </cell>
          <cell r="B966" t="str">
            <v>0312</v>
          </cell>
          <cell r="C966" t="str">
            <v>06600</v>
          </cell>
          <cell r="D966" t="str">
            <v>0FIBER</v>
          </cell>
          <cell r="E966" t="str">
            <v>312000</v>
          </cell>
          <cell r="F966" t="str">
            <v>0790</v>
          </cell>
          <cell r="G966" t="str">
            <v>65000</v>
          </cell>
          <cell r="H966" t="str">
            <v>A</v>
          </cell>
          <cell r="I966" t="str">
            <v>00000041</v>
          </cell>
          <cell r="J966">
            <v>63</v>
          </cell>
          <cell r="K966">
            <v>312</v>
          </cell>
          <cell r="L966">
            <v>6627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 t="str">
            <v>0790</v>
          </cell>
          <cell r="R966" t="str">
            <v>65000</v>
          </cell>
          <cell r="S966" t="str">
            <v>200212</v>
          </cell>
          <cell r="T966" t="str">
            <v>CA01</v>
          </cell>
          <cell r="U966">
            <v>-14806.76</v>
          </cell>
          <cell r="V966" t="str">
            <v>LDB</v>
          </cell>
          <cell r="W966">
            <v>0</v>
          </cell>
          <cell r="Y966">
            <v>0</v>
          </cell>
          <cell r="Z966">
            <v>0</v>
          </cell>
          <cell r="AA966" t="str">
            <v>BCH</v>
          </cell>
          <cell r="AB966" t="str">
            <v>0023</v>
          </cell>
          <cell r="AC966" t="str">
            <v>WKS</v>
          </cell>
          <cell r="AE966" t="str">
            <v>JV#</v>
          </cell>
          <cell r="AF966" t="str">
            <v>1232</v>
          </cell>
          <cell r="AG966" t="str">
            <v>FRN</v>
          </cell>
          <cell r="AH966" t="str">
            <v>6627</v>
          </cell>
          <cell r="AI966" t="str">
            <v>RP#</v>
          </cell>
          <cell r="AJ966" t="str">
            <v>000</v>
          </cell>
          <cell r="AK966" t="str">
            <v>CTL</v>
          </cell>
          <cell r="AM966" t="str">
            <v>RF#</v>
          </cell>
          <cell r="AU966" t="str">
            <v>TO PLACE IN SERVICE</v>
          </cell>
          <cell r="AZ966" t="str">
            <v>FPL Fibernet</v>
          </cell>
        </row>
        <row r="967">
          <cell r="A967" t="str">
            <v>107100</v>
          </cell>
          <cell r="B967" t="str">
            <v>0312</v>
          </cell>
          <cell r="C967" t="str">
            <v>06600</v>
          </cell>
          <cell r="D967" t="str">
            <v>0FIBER</v>
          </cell>
          <cell r="E967" t="str">
            <v>312000</v>
          </cell>
          <cell r="F967" t="str">
            <v>0813</v>
          </cell>
          <cell r="G967" t="str">
            <v>65000</v>
          </cell>
          <cell r="H967" t="str">
            <v>A</v>
          </cell>
          <cell r="I967" t="str">
            <v>00000041</v>
          </cell>
          <cell r="J967">
            <v>63</v>
          </cell>
          <cell r="K967">
            <v>312</v>
          </cell>
          <cell r="L967">
            <v>6627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 t="str">
            <v>0813</v>
          </cell>
          <cell r="R967" t="str">
            <v>65000</v>
          </cell>
          <cell r="S967" t="str">
            <v>200212</v>
          </cell>
          <cell r="T967" t="str">
            <v>CA01</v>
          </cell>
          <cell r="U967">
            <v>5162.8100000000004</v>
          </cell>
          <cell r="V967" t="str">
            <v>LDB</v>
          </cell>
          <cell r="W967">
            <v>0</v>
          </cell>
          <cell r="Y967">
            <v>0</v>
          </cell>
          <cell r="Z967">
            <v>0</v>
          </cell>
          <cell r="AA967" t="str">
            <v>BCH</v>
          </cell>
          <cell r="AB967" t="str">
            <v>0037</v>
          </cell>
          <cell r="AC967" t="str">
            <v>WKS</v>
          </cell>
          <cell r="AE967" t="str">
            <v>JV#</v>
          </cell>
          <cell r="AF967" t="str">
            <v>1232</v>
          </cell>
          <cell r="AG967" t="str">
            <v>FRN</v>
          </cell>
          <cell r="AH967" t="str">
            <v>6627</v>
          </cell>
          <cell r="AI967" t="str">
            <v>RP#</v>
          </cell>
          <cell r="AJ967" t="str">
            <v>000</v>
          </cell>
          <cell r="AK967" t="str">
            <v>CTL</v>
          </cell>
          <cell r="AM967" t="str">
            <v>RF#</v>
          </cell>
          <cell r="AU967" t="str">
            <v>RECLASS FROM 3229 ER 95</v>
          </cell>
          <cell r="AZ967" t="str">
            <v>FPL Fibernet</v>
          </cell>
        </row>
        <row r="968">
          <cell r="A968" t="str">
            <v>107100</v>
          </cell>
          <cell r="B968" t="str">
            <v>0312</v>
          </cell>
          <cell r="C968" t="str">
            <v>06600</v>
          </cell>
          <cell r="D968" t="str">
            <v>0FIBER</v>
          </cell>
          <cell r="E968" t="str">
            <v>312000</v>
          </cell>
          <cell r="F968" t="str">
            <v>0662</v>
          </cell>
          <cell r="G968" t="str">
            <v>51450</v>
          </cell>
          <cell r="H968" t="str">
            <v>A</v>
          </cell>
          <cell r="I968" t="str">
            <v>00000041</v>
          </cell>
          <cell r="J968">
            <v>63</v>
          </cell>
          <cell r="K968">
            <v>312</v>
          </cell>
          <cell r="L968">
            <v>6628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 t="str">
            <v>0662</v>
          </cell>
          <cell r="R968" t="str">
            <v>51450</v>
          </cell>
          <cell r="S968" t="str">
            <v>200212</v>
          </cell>
          <cell r="T968" t="str">
            <v>SA01</v>
          </cell>
          <cell r="U968">
            <v>708.4</v>
          </cell>
          <cell r="W968">
            <v>0</v>
          </cell>
          <cell r="Y968">
            <v>0</v>
          </cell>
          <cell r="Z968">
            <v>1</v>
          </cell>
          <cell r="AA968" t="str">
            <v>BCH</v>
          </cell>
          <cell r="AB968" t="str">
            <v>450002353</v>
          </cell>
          <cell r="AC968" t="str">
            <v>PO#</v>
          </cell>
          <cell r="AD968" t="str">
            <v>4500117857</v>
          </cell>
          <cell r="AE968" t="str">
            <v>S/R</v>
          </cell>
          <cell r="AF968" t="str">
            <v>337</v>
          </cell>
          <cell r="AI968" t="str">
            <v>PYN</v>
          </cell>
          <cell r="AJ968" t="str">
            <v>TROPICAL COMMUNICATIONS I</v>
          </cell>
          <cell r="AK968" t="str">
            <v>VND</v>
          </cell>
          <cell r="AL968" t="str">
            <v>592405537</v>
          </cell>
          <cell r="AM968" t="str">
            <v>FAC</v>
          </cell>
          <cell r="AN968" t="str">
            <v>000</v>
          </cell>
          <cell r="AQ968" t="str">
            <v>NVD</v>
          </cell>
          <cell r="AR968" t="str">
            <v>2002-12-</v>
          </cell>
          <cell r="AU968" t="str">
            <v>INVOICE# TC10869    TROPICAL COMMUNICATI5000003588</v>
          </cell>
          <cell r="AV968" t="str">
            <v>WF-BATCH</v>
          </cell>
          <cell r="AW968" t="str">
            <v>000</v>
          </cell>
          <cell r="AX968" t="str">
            <v>00</v>
          </cell>
          <cell r="AY968" t="str">
            <v>0</v>
          </cell>
          <cell r="AZ968" t="str">
            <v>FPL Fibernet</v>
          </cell>
        </row>
        <row r="969">
          <cell r="A969" t="str">
            <v>107100</v>
          </cell>
          <cell r="B969" t="str">
            <v>0312</v>
          </cell>
          <cell r="C969" t="str">
            <v>06600</v>
          </cell>
          <cell r="D969" t="str">
            <v>0FIBER</v>
          </cell>
          <cell r="E969" t="str">
            <v>312000</v>
          </cell>
          <cell r="F969" t="str">
            <v>0662</v>
          </cell>
          <cell r="G969" t="str">
            <v>51450</v>
          </cell>
          <cell r="H969" t="str">
            <v>A</v>
          </cell>
          <cell r="I969" t="str">
            <v>00000041</v>
          </cell>
          <cell r="J969">
            <v>63</v>
          </cell>
          <cell r="K969">
            <v>312</v>
          </cell>
          <cell r="L969">
            <v>6628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 t="str">
            <v>0662</v>
          </cell>
          <cell r="R969" t="str">
            <v>51450</v>
          </cell>
          <cell r="S969" t="str">
            <v>200212</v>
          </cell>
          <cell r="T969" t="str">
            <v>SA01</v>
          </cell>
          <cell r="U969">
            <v>1591</v>
          </cell>
          <cell r="W969">
            <v>0</v>
          </cell>
          <cell r="Y969">
            <v>0</v>
          </cell>
          <cell r="Z969">
            <v>1</v>
          </cell>
          <cell r="AA969" t="str">
            <v>BCH</v>
          </cell>
          <cell r="AB969" t="str">
            <v>450002350</v>
          </cell>
          <cell r="AC969" t="str">
            <v>PO#</v>
          </cell>
          <cell r="AD969" t="str">
            <v>4500030221</v>
          </cell>
          <cell r="AE969" t="str">
            <v>S/R</v>
          </cell>
          <cell r="AF969" t="str">
            <v>NET</v>
          </cell>
          <cell r="AI969" t="str">
            <v>PYN</v>
          </cell>
          <cell r="AJ969" t="str">
            <v>W D COMMUNICATIONS INC</v>
          </cell>
          <cell r="AK969" t="str">
            <v>VND</v>
          </cell>
          <cell r="AL969" t="str">
            <v>591953252</v>
          </cell>
          <cell r="AM969" t="str">
            <v>FAC</v>
          </cell>
          <cell r="AN969" t="str">
            <v>000</v>
          </cell>
          <cell r="AQ969" t="str">
            <v>NVD</v>
          </cell>
          <cell r="AR969" t="str">
            <v>2002-12-</v>
          </cell>
          <cell r="AU969" t="str">
            <v>INVOICE# 26704      W D COMMUNICATIONS I5000003539</v>
          </cell>
          <cell r="AV969" t="str">
            <v>WF-BATCH</v>
          </cell>
          <cell r="AW969" t="str">
            <v>000</v>
          </cell>
          <cell r="AX969" t="str">
            <v>00</v>
          </cell>
          <cell r="AY969" t="str">
            <v>0</v>
          </cell>
          <cell r="AZ969" t="str">
            <v>FPL Fibernet</v>
          </cell>
        </row>
        <row r="970">
          <cell r="A970" t="str">
            <v>107100</v>
          </cell>
          <cell r="B970" t="str">
            <v>0312</v>
          </cell>
          <cell r="C970" t="str">
            <v>06600</v>
          </cell>
          <cell r="D970" t="str">
            <v>0FIBER</v>
          </cell>
          <cell r="E970" t="str">
            <v>312000</v>
          </cell>
          <cell r="F970" t="str">
            <v>0662</v>
          </cell>
          <cell r="G970" t="str">
            <v>51450</v>
          </cell>
          <cell r="H970" t="str">
            <v>A</v>
          </cell>
          <cell r="I970" t="str">
            <v>00000041</v>
          </cell>
          <cell r="J970">
            <v>63</v>
          </cell>
          <cell r="K970">
            <v>312</v>
          </cell>
          <cell r="L970">
            <v>6628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 t="str">
            <v>0662</v>
          </cell>
          <cell r="R970" t="str">
            <v>51450</v>
          </cell>
          <cell r="S970" t="str">
            <v>200212</v>
          </cell>
          <cell r="T970" t="str">
            <v>SA01</v>
          </cell>
          <cell r="U970">
            <v>2386.5</v>
          </cell>
          <cell r="W970">
            <v>0</v>
          </cell>
          <cell r="Y970">
            <v>0</v>
          </cell>
          <cell r="Z970">
            <v>1</v>
          </cell>
          <cell r="AA970" t="str">
            <v>BCH</v>
          </cell>
          <cell r="AB970" t="str">
            <v>450002350</v>
          </cell>
          <cell r="AC970" t="str">
            <v>PO#</v>
          </cell>
          <cell r="AD970" t="str">
            <v>4500030221</v>
          </cell>
          <cell r="AE970" t="str">
            <v>S/R</v>
          </cell>
          <cell r="AF970" t="str">
            <v>NET</v>
          </cell>
          <cell r="AI970" t="str">
            <v>PYN</v>
          </cell>
          <cell r="AJ970" t="str">
            <v>W D COMMUNICATIONS INC</v>
          </cell>
          <cell r="AK970" t="str">
            <v>VND</v>
          </cell>
          <cell r="AL970" t="str">
            <v>591953252</v>
          </cell>
          <cell r="AM970" t="str">
            <v>FAC</v>
          </cell>
          <cell r="AN970" t="str">
            <v>000</v>
          </cell>
          <cell r="AQ970" t="str">
            <v>NVD</v>
          </cell>
          <cell r="AR970" t="str">
            <v>2002-12-</v>
          </cell>
          <cell r="AU970" t="str">
            <v>INVOICE# 26747      W D COMMUNICATIONS I5000003554</v>
          </cell>
          <cell r="AV970" t="str">
            <v>WF-BATCH</v>
          </cell>
          <cell r="AW970" t="str">
            <v>000</v>
          </cell>
          <cell r="AX970" t="str">
            <v>00</v>
          </cell>
          <cell r="AY970" t="str">
            <v>0</v>
          </cell>
          <cell r="AZ970" t="str">
            <v>FPL Fibernet</v>
          </cell>
        </row>
        <row r="971">
          <cell r="A971" t="str">
            <v>107100</v>
          </cell>
          <cell r="B971" t="str">
            <v>0312</v>
          </cell>
          <cell r="C971" t="str">
            <v>06600</v>
          </cell>
          <cell r="D971" t="str">
            <v>0FIBER</v>
          </cell>
          <cell r="E971" t="str">
            <v>312000</v>
          </cell>
          <cell r="F971" t="str">
            <v>0662</v>
          </cell>
          <cell r="G971" t="str">
            <v>51450</v>
          </cell>
          <cell r="H971" t="str">
            <v>A</v>
          </cell>
          <cell r="I971" t="str">
            <v>00000041</v>
          </cell>
          <cell r="J971">
            <v>63</v>
          </cell>
          <cell r="K971">
            <v>312</v>
          </cell>
          <cell r="L971">
            <v>6628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 t="str">
            <v>0662</v>
          </cell>
          <cell r="R971" t="str">
            <v>51450</v>
          </cell>
          <cell r="S971" t="str">
            <v>200212</v>
          </cell>
          <cell r="T971" t="str">
            <v>SA01</v>
          </cell>
          <cell r="U971">
            <v>2386.5</v>
          </cell>
          <cell r="W971">
            <v>0</v>
          </cell>
          <cell r="Y971">
            <v>0</v>
          </cell>
          <cell r="Z971">
            <v>1</v>
          </cell>
          <cell r="AA971" t="str">
            <v>BCH</v>
          </cell>
          <cell r="AB971" t="str">
            <v>450002350</v>
          </cell>
          <cell r="AC971" t="str">
            <v>PO#</v>
          </cell>
          <cell r="AD971" t="str">
            <v>4500030221</v>
          </cell>
          <cell r="AE971" t="str">
            <v>S/R</v>
          </cell>
          <cell r="AF971" t="str">
            <v>NET</v>
          </cell>
          <cell r="AI971" t="str">
            <v>PYN</v>
          </cell>
          <cell r="AJ971" t="str">
            <v>W D COMMUNICATIONS INC</v>
          </cell>
          <cell r="AK971" t="str">
            <v>VND</v>
          </cell>
          <cell r="AL971" t="str">
            <v>591953252</v>
          </cell>
          <cell r="AM971" t="str">
            <v>FAC</v>
          </cell>
          <cell r="AN971" t="str">
            <v>000</v>
          </cell>
          <cell r="AQ971" t="str">
            <v>NVD</v>
          </cell>
          <cell r="AR971" t="str">
            <v>2002-12-</v>
          </cell>
          <cell r="AU971" t="str">
            <v>INVOICE# 26884      W D COMMUNICATIONS I5000003553</v>
          </cell>
          <cell r="AV971" t="str">
            <v>WF-BATCH</v>
          </cell>
          <cell r="AW971" t="str">
            <v>000</v>
          </cell>
          <cell r="AX971" t="str">
            <v>00</v>
          </cell>
          <cell r="AY971" t="str">
            <v>0</v>
          </cell>
          <cell r="AZ971" t="str">
            <v>FPL Fibernet</v>
          </cell>
        </row>
        <row r="972">
          <cell r="A972" t="str">
            <v>107100</v>
          </cell>
          <cell r="B972" t="str">
            <v>0312</v>
          </cell>
          <cell r="C972" t="str">
            <v>06600</v>
          </cell>
          <cell r="D972" t="str">
            <v>0FIBER</v>
          </cell>
          <cell r="E972" t="str">
            <v>312000</v>
          </cell>
          <cell r="F972" t="str">
            <v>0662</v>
          </cell>
          <cell r="G972" t="str">
            <v>51450</v>
          </cell>
          <cell r="H972" t="str">
            <v>A</v>
          </cell>
          <cell r="I972" t="str">
            <v>00000041</v>
          </cell>
          <cell r="J972">
            <v>63</v>
          </cell>
          <cell r="K972">
            <v>312</v>
          </cell>
          <cell r="L972">
            <v>6628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 t="str">
            <v>0662</v>
          </cell>
          <cell r="R972" t="str">
            <v>51450</v>
          </cell>
          <cell r="S972" t="str">
            <v>200212</v>
          </cell>
          <cell r="T972" t="str">
            <v>SA01</v>
          </cell>
          <cell r="U972">
            <v>2386.5</v>
          </cell>
          <cell r="W972">
            <v>0</v>
          </cell>
          <cell r="Y972">
            <v>0</v>
          </cell>
          <cell r="Z972">
            <v>1</v>
          </cell>
          <cell r="AA972" t="str">
            <v>BCH</v>
          </cell>
          <cell r="AB972" t="str">
            <v>450002353</v>
          </cell>
          <cell r="AC972" t="str">
            <v>PO#</v>
          </cell>
          <cell r="AD972" t="str">
            <v>4500030221</v>
          </cell>
          <cell r="AE972" t="str">
            <v>S/R</v>
          </cell>
          <cell r="AF972" t="str">
            <v>NET</v>
          </cell>
          <cell r="AI972" t="str">
            <v>PYN</v>
          </cell>
          <cell r="AJ972" t="str">
            <v>W D COMMUNICATIONS INC</v>
          </cell>
          <cell r="AK972" t="str">
            <v>VND</v>
          </cell>
          <cell r="AL972" t="str">
            <v>591953252</v>
          </cell>
          <cell r="AM972" t="str">
            <v>FAC</v>
          </cell>
          <cell r="AN972" t="str">
            <v>000</v>
          </cell>
          <cell r="AQ972" t="str">
            <v>NVD</v>
          </cell>
          <cell r="AR972" t="str">
            <v>2002-12-</v>
          </cell>
          <cell r="AU972" t="str">
            <v>INVOICE# 26790      W D COMMUNICATIONS I5000003591</v>
          </cell>
          <cell r="AV972" t="str">
            <v>WF-BATCH</v>
          </cell>
          <cell r="AW972" t="str">
            <v>000</v>
          </cell>
          <cell r="AX972" t="str">
            <v>00</v>
          </cell>
          <cell r="AY972" t="str">
            <v>0</v>
          </cell>
          <cell r="AZ972" t="str">
            <v>FPL Fibernet</v>
          </cell>
        </row>
        <row r="973">
          <cell r="A973" t="str">
            <v>107100</v>
          </cell>
          <cell r="B973" t="str">
            <v>0312</v>
          </cell>
          <cell r="C973" t="str">
            <v>06600</v>
          </cell>
          <cell r="D973" t="str">
            <v>0FIBER</v>
          </cell>
          <cell r="E973" t="str">
            <v>312000</v>
          </cell>
          <cell r="F973" t="str">
            <v>0662</v>
          </cell>
          <cell r="G973" t="str">
            <v>51450</v>
          </cell>
          <cell r="H973" t="str">
            <v>A</v>
          </cell>
          <cell r="I973" t="str">
            <v>00000041</v>
          </cell>
          <cell r="J973">
            <v>63</v>
          </cell>
          <cell r="K973">
            <v>312</v>
          </cell>
          <cell r="L973">
            <v>6628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 t="str">
            <v>0662</v>
          </cell>
          <cell r="R973" t="str">
            <v>51450</v>
          </cell>
          <cell r="S973" t="str">
            <v>200212</v>
          </cell>
          <cell r="T973" t="str">
            <v>SA01</v>
          </cell>
          <cell r="U973">
            <v>2386.5</v>
          </cell>
          <cell r="W973">
            <v>0</v>
          </cell>
          <cell r="Y973">
            <v>0</v>
          </cell>
          <cell r="Z973">
            <v>1</v>
          </cell>
          <cell r="AA973" t="str">
            <v>BCH</v>
          </cell>
          <cell r="AB973" t="str">
            <v>450002353</v>
          </cell>
          <cell r="AC973" t="str">
            <v>PO#</v>
          </cell>
          <cell r="AD973" t="str">
            <v>4500030221</v>
          </cell>
          <cell r="AE973" t="str">
            <v>S/R</v>
          </cell>
          <cell r="AF973" t="str">
            <v>NET</v>
          </cell>
          <cell r="AI973" t="str">
            <v>PYN</v>
          </cell>
          <cell r="AJ973" t="str">
            <v>W D COMMUNICATIONS INC</v>
          </cell>
          <cell r="AK973" t="str">
            <v>VND</v>
          </cell>
          <cell r="AL973" t="str">
            <v>591953252</v>
          </cell>
          <cell r="AM973" t="str">
            <v>FAC</v>
          </cell>
          <cell r="AN973" t="str">
            <v>000</v>
          </cell>
          <cell r="AQ973" t="str">
            <v>NVD</v>
          </cell>
          <cell r="AR973" t="str">
            <v>2002-12-</v>
          </cell>
          <cell r="AU973" t="str">
            <v>INVOICE# 26808      W D COMMUNICATIONS I5000003603</v>
          </cell>
          <cell r="AV973" t="str">
            <v>WF-BATCH</v>
          </cell>
          <cell r="AW973" t="str">
            <v>000</v>
          </cell>
          <cell r="AX973" t="str">
            <v>00</v>
          </cell>
          <cell r="AY973" t="str">
            <v>0</v>
          </cell>
          <cell r="AZ973" t="str">
            <v>FPL Fibernet</v>
          </cell>
        </row>
        <row r="974">
          <cell r="A974" t="str">
            <v>107100</v>
          </cell>
          <cell r="B974" t="str">
            <v>0312</v>
          </cell>
          <cell r="C974" t="str">
            <v>06600</v>
          </cell>
          <cell r="D974" t="str">
            <v>0FIBER</v>
          </cell>
          <cell r="E974" t="str">
            <v>312000</v>
          </cell>
          <cell r="F974" t="str">
            <v>0662</v>
          </cell>
          <cell r="G974" t="str">
            <v>51450</v>
          </cell>
          <cell r="H974" t="str">
            <v>A</v>
          </cell>
          <cell r="I974" t="str">
            <v>00000041</v>
          </cell>
          <cell r="J974">
            <v>63</v>
          </cell>
          <cell r="K974">
            <v>312</v>
          </cell>
          <cell r="L974">
            <v>6628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 t="str">
            <v>0662</v>
          </cell>
          <cell r="R974" t="str">
            <v>51450</v>
          </cell>
          <cell r="S974" t="str">
            <v>200212</v>
          </cell>
          <cell r="T974" t="str">
            <v>SA01</v>
          </cell>
          <cell r="U974">
            <v>2386.5</v>
          </cell>
          <cell r="W974">
            <v>0</v>
          </cell>
          <cell r="Y974">
            <v>0</v>
          </cell>
          <cell r="Z974">
            <v>1</v>
          </cell>
          <cell r="AA974" t="str">
            <v>BCH</v>
          </cell>
          <cell r="AB974" t="str">
            <v>450002353</v>
          </cell>
          <cell r="AC974" t="str">
            <v>PO#</v>
          </cell>
          <cell r="AD974" t="str">
            <v>4500030221</v>
          </cell>
          <cell r="AE974" t="str">
            <v>S/R</v>
          </cell>
          <cell r="AF974" t="str">
            <v>NET</v>
          </cell>
          <cell r="AI974" t="str">
            <v>PYN</v>
          </cell>
          <cell r="AJ974" t="str">
            <v>W D COMMUNICATIONS INC</v>
          </cell>
          <cell r="AK974" t="str">
            <v>VND</v>
          </cell>
          <cell r="AL974" t="str">
            <v>591953252</v>
          </cell>
          <cell r="AM974" t="str">
            <v>FAC</v>
          </cell>
          <cell r="AN974" t="str">
            <v>000</v>
          </cell>
          <cell r="AQ974" t="str">
            <v>NVD</v>
          </cell>
          <cell r="AR974" t="str">
            <v>2002-12-</v>
          </cell>
          <cell r="AU974" t="str">
            <v>INVOICE# 26836      W D COMMUNICATIONS I5000003604</v>
          </cell>
          <cell r="AV974" t="str">
            <v>WF-BATCH</v>
          </cell>
          <cell r="AW974" t="str">
            <v>000</v>
          </cell>
          <cell r="AX974" t="str">
            <v>00</v>
          </cell>
          <cell r="AY974" t="str">
            <v>0</v>
          </cell>
          <cell r="AZ974" t="str">
            <v>FPL Fibernet</v>
          </cell>
        </row>
        <row r="975">
          <cell r="A975" t="str">
            <v>107100</v>
          </cell>
          <cell r="B975" t="str">
            <v>0312</v>
          </cell>
          <cell r="C975" t="str">
            <v>06600</v>
          </cell>
          <cell r="D975" t="str">
            <v>0FIBER</v>
          </cell>
          <cell r="E975" t="str">
            <v>312000</v>
          </cell>
          <cell r="F975" t="str">
            <v>0662</v>
          </cell>
          <cell r="G975" t="str">
            <v>65000</v>
          </cell>
          <cell r="H975" t="str">
            <v>A</v>
          </cell>
          <cell r="I975" t="str">
            <v>00000041</v>
          </cell>
          <cell r="J975">
            <v>63</v>
          </cell>
          <cell r="K975">
            <v>312</v>
          </cell>
          <cell r="L975">
            <v>6628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 t="str">
            <v>0662</v>
          </cell>
          <cell r="R975" t="str">
            <v>65000</v>
          </cell>
          <cell r="S975" t="str">
            <v>200212</v>
          </cell>
          <cell r="T975" t="str">
            <v>CA01</v>
          </cell>
          <cell r="U975">
            <v>3568.5</v>
          </cell>
          <cell r="V975" t="str">
            <v>LDB</v>
          </cell>
          <cell r="W975">
            <v>0</v>
          </cell>
          <cell r="Y975">
            <v>0</v>
          </cell>
          <cell r="Z975">
            <v>0</v>
          </cell>
          <cell r="AA975" t="str">
            <v>BCH</v>
          </cell>
          <cell r="AB975" t="str">
            <v>0029</v>
          </cell>
          <cell r="AC975" t="str">
            <v>WKS</v>
          </cell>
          <cell r="AE975" t="str">
            <v>JV#</v>
          </cell>
          <cell r="AF975" t="str">
            <v>1232</v>
          </cell>
          <cell r="AG975" t="str">
            <v>FRN</v>
          </cell>
          <cell r="AH975" t="str">
            <v>6628</v>
          </cell>
          <cell r="AI975" t="str">
            <v>RP#</v>
          </cell>
          <cell r="AJ975" t="str">
            <v>000</v>
          </cell>
          <cell r="AK975" t="str">
            <v>CTL</v>
          </cell>
          <cell r="AM975" t="str">
            <v>RF#</v>
          </cell>
          <cell r="AU975" t="str">
            <v>ACCR WD COMM UNPAID INV</v>
          </cell>
          <cell r="AZ975" t="str">
            <v>FPL Fibernet</v>
          </cell>
        </row>
        <row r="976">
          <cell r="A976" t="str">
            <v>107100</v>
          </cell>
          <cell r="B976" t="str">
            <v>0312</v>
          </cell>
          <cell r="C976" t="str">
            <v>06600</v>
          </cell>
          <cell r="D976" t="str">
            <v>0FIBER</v>
          </cell>
          <cell r="E976" t="str">
            <v>312000</v>
          </cell>
          <cell r="F976" t="str">
            <v>0662</v>
          </cell>
          <cell r="G976" t="str">
            <v>65000</v>
          </cell>
          <cell r="H976" t="str">
            <v>A</v>
          </cell>
          <cell r="I976" t="str">
            <v>00000041</v>
          </cell>
          <cell r="J976">
            <v>63</v>
          </cell>
          <cell r="K976">
            <v>312</v>
          </cell>
          <cell r="L976">
            <v>6628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 t="str">
            <v>0662</v>
          </cell>
          <cell r="R976" t="str">
            <v>65000</v>
          </cell>
          <cell r="S976" t="str">
            <v>200212</v>
          </cell>
          <cell r="T976" t="str">
            <v>CA01</v>
          </cell>
          <cell r="U976">
            <v>3568.5</v>
          </cell>
          <cell r="V976" t="str">
            <v>LDB</v>
          </cell>
          <cell r="W976">
            <v>0</v>
          </cell>
          <cell r="Y976">
            <v>0</v>
          </cell>
          <cell r="Z976">
            <v>0</v>
          </cell>
          <cell r="AA976" t="str">
            <v>BCH</v>
          </cell>
          <cell r="AB976" t="str">
            <v>0033</v>
          </cell>
          <cell r="AC976" t="str">
            <v>WKS</v>
          </cell>
          <cell r="AE976" t="str">
            <v>JV#</v>
          </cell>
          <cell r="AF976" t="str">
            <v>1232</v>
          </cell>
          <cell r="AG976" t="str">
            <v>FRN</v>
          </cell>
          <cell r="AH976" t="str">
            <v>6628</v>
          </cell>
          <cell r="AI976" t="str">
            <v>RP#</v>
          </cell>
          <cell r="AJ976" t="str">
            <v>000</v>
          </cell>
          <cell r="AK976" t="str">
            <v>CTL</v>
          </cell>
          <cell r="AM976" t="str">
            <v>RF#</v>
          </cell>
          <cell r="AU976" t="str">
            <v>ACCR WD COMM UNPAID INV</v>
          </cell>
          <cell r="AZ976" t="str">
            <v>FPL Fibernet</v>
          </cell>
        </row>
        <row r="977">
          <cell r="A977" t="str">
            <v>107100</v>
          </cell>
          <cell r="B977" t="str">
            <v>0312</v>
          </cell>
          <cell r="C977" t="str">
            <v>06600</v>
          </cell>
          <cell r="D977" t="str">
            <v>0FIBER</v>
          </cell>
          <cell r="E977" t="str">
            <v>312000</v>
          </cell>
          <cell r="F977" t="str">
            <v>0662</v>
          </cell>
          <cell r="G977" t="str">
            <v>65000</v>
          </cell>
          <cell r="H977" t="str">
            <v>A</v>
          </cell>
          <cell r="I977" t="str">
            <v>00000041</v>
          </cell>
          <cell r="J977">
            <v>63</v>
          </cell>
          <cell r="K977">
            <v>312</v>
          </cell>
          <cell r="L977">
            <v>6628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 t="str">
            <v>0662</v>
          </cell>
          <cell r="R977" t="str">
            <v>65000</v>
          </cell>
          <cell r="S977" t="str">
            <v>200212</v>
          </cell>
          <cell r="T977" t="str">
            <v>CA01</v>
          </cell>
          <cell r="U977">
            <v>-3568.5</v>
          </cell>
          <cell r="V977" t="str">
            <v>LDB</v>
          </cell>
          <cell r="W977">
            <v>0</v>
          </cell>
          <cell r="Y977">
            <v>0</v>
          </cell>
          <cell r="Z977">
            <v>0</v>
          </cell>
          <cell r="AA977" t="str">
            <v>BCH</v>
          </cell>
          <cell r="AB977" t="str">
            <v>0034</v>
          </cell>
          <cell r="AC977" t="str">
            <v>WKS</v>
          </cell>
          <cell r="AE977" t="str">
            <v>JV#</v>
          </cell>
          <cell r="AF977" t="str">
            <v>1232</v>
          </cell>
          <cell r="AG977" t="str">
            <v>FRN</v>
          </cell>
          <cell r="AH977" t="str">
            <v>6628</v>
          </cell>
          <cell r="AI977" t="str">
            <v>RP#</v>
          </cell>
          <cell r="AJ977" t="str">
            <v>000</v>
          </cell>
          <cell r="AK977" t="str">
            <v>CTL</v>
          </cell>
          <cell r="AM977" t="str">
            <v>RF#</v>
          </cell>
          <cell r="AU977" t="str">
            <v>ACCR WD COMM UNPAID INV</v>
          </cell>
          <cell r="AZ977" t="str">
            <v>FPL Fibernet</v>
          </cell>
        </row>
        <row r="978">
          <cell r="A978" t="str">
            <v>107100</v>
          </cell>
          <cell r="B978" t="str">
            <v>0312</v>
          </cell>
          <cell r="C978" t="str">
            <v>06600</v>
          </cell>
          <cell r="D978" t="str">
            <v>0FIBER</v>
          </cell>
          <cell r="E978" t="str">
            <v>312000</v>
          </cell>
          <cell r="F978" t="str">
            <v>0676</v>
          </cell>
          <cell r="G978" t="str">
            <v>11450</v>
          </cell>
          <cell r="H978" t="str">
            <v>A</v>
          </cell>
          <cell r="I978" t="str">
            <v>00000041</v>
          </cell>
          <cell r="J978">
            <v>60</v>
          </cell>
          <cell r="K978">
            <v>312</v>
          </cell>
          <cell r="L978">
            <v>6628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 t="str">
            <v>0676</v>
          </cell>
          <cell r="R978" t="str">
            <v>11450</v>
          </cell>
          <cell r="S978" t="str">
            <v>200212</v>
          </cell>
          <cell r="T978" t="str">
            <v>SA01</v>
          </cell>
          <cell r="U978">
            <v>714.39</v>
          </cell>
          <cell r="V978" t="str">
            <v>LDB</v>
          </cell>
          <cell r="W978">
            <v>0</v>
          </cell>
          <cell r="Y978">
            <v>0</v>
          </cell>
          <cell r="Z978">
            <v>1</v>
          </cell>
          <cell r="AA978" t="str">
            <v>MS#</v>
          </cell>
          <cell r="AB978" t="str">
            <v xml:space="preserve">   998000427</v>
          </cell>
          <cell r="AC978" t="str">
            <v>BCH</v>
          </cell>
          <cell r="AD978" t="str">
            <v>012376</v>
          </cell>
          <cell r="AE978" t="str">
            <v>TML</v>
          </cell>
          <cell r="AF978" t="str">
            <v>12026</v>
          </cell>
          <cell r="AG978" t="str">
            <v>SRL</v>
          </cell>
          <cell r="AH978" t="str">
            <v>0368</v>
          </cell>
          <cell r="AI978" t="str">
            <v>DLV</v>
          </cell>
          <cell r="AJ978" t="str">
            <v>000</v>
          </cell>
          <cell r="AK978" t="str">
            <v>REL</v>
          </cell>
          <cell r="AL978" t="str">
            <v>000</v>
          </cell>
          <cell r="AM978" t="str">
            <v>LN#</v>
          </cell>
          <cell r="AO978" t="str">
            <v>UOI</v>
          </cell>
          <cell r="AP978" t="str">
            <v>EA</v>
          </cell>
          <cell r="AU978" t="str">
            <v>0</v>
          </cell>
          <cell r="AW978" t="str">
            <v>000</v>
          </cell>
          <cell r="AX978" t="str">
            <v>00</v>
          </cell>
          <cell r="AY978" t="str">
            <v>0</v>
          </cell>
          <cell r="AZ978" t="str">
            <v>FPL Fibernet</v>
          </cell>
        </row>
        <row r="979">
          <cell r="A979" t="str">
            <v>107100</v>
          </cell>
          <cell r="B979" t="str">
            <v>0312</v>
          </cell>
          <cell r="C979" t="str">
            <v>06600</v>
          </cell>
          <cell r="D979" t="str">
            <v>0FIBER</v>
          </cell>
          <cell r="E979" t="str">
            <v>312000</v>
          </cell>
          <cell r="F979" t="str">
            <v>0676</v>
          </cell>
          <cell r="G979" t="str">
            <v>11450</v>
          </cell>
          <cell r="H979" t="str">
            <v>A</v>
          </cell>
          <cell r="I979" t="str">
            <v>00000041</v>
          </cell>
          <cell r="J979">
            <v>60</v>
          </cell>
          <cell r="K979">
            <v>312</v>
          </cell>
          <cell r="L979">
            <v>6628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 t="str">
            <v>0676</v>
          </cell>
          <cell r="R979" t="str">
            <v>11450</v>
          </cell>
          <cell r="S979" t="str">
            <v>200212</v>
          </cell>
          <cell r="T979" t="str">
            <v>SA01</v>
          </cell>
          <cell r="U979">
            <v>1754.19</v>
          </cell>
          <cell r="V979" t="str">
            <v>LDB</v>
          </cell>
          <cell r="W979">
            <v>0</v>
          </cell>
          <cell r="Y979">
            <v>0</v>
          </cell>
          <cell r="Z979">
            <v>2</v>
          </cell>
          <cell r="AA979" t="str">
            <v>MS#</v>
          </cell>
          <cell r="AB979" t="str">
            <v xml:space="preserve">   998000426</v>
          </cell>
          <cell r="AC979" t="str">
            <v>BCH</v>
          </cell>
          <cell r="AD979" t="str">
            <v>012376</v>
          </cell>
          <cell r="AE979" t="str">
            <v>TML</v>
          </cell>
          <cell r="AF979" t="str">
            <v>12026</v>
          </cell>
          <cell r="AG979" t="str">
            <v>SRL</v>
          </cell>
          <cell r="AH979" t="str">
            <v>0368</v>
          </cell>
          <cell r="AI979" t="str">
            <v>DLV</v>
          </cell>
          <cell r="AJ979" t="str">
            <v>000</v>
          </cell>
          <cell r="AK979" t="str">
            <v>REL</v>
          </cell>
          <cell r="AL979" t="str">
            <v>000</v>
          </cell>
          <cell r="AM979" t="str">
            <v>LN#</v>
          </cell>
          <cell r="AO979" t="str">
            <v>UOI</v>
          </cell>
          <cell r="AP979" t="str">
            <v>EA</v>
          </cell>
          <cell r="AU979" t="str">
            <v>0</v>
          </cell>
          <cell r="AW979" t="str">
            <v>000</v>
          </cell>
          <cell r="AX979" t="str">
            <v>00</v>
          </cell>
          <cell r="AY979" t="str">
            <v>0</v>
          </cell>
          <cell r="AZ979" t="str">
            <v>FPL Fibernet</v>
          </cell>
        </row>
        <row r="980">
          <cell r="A980" t="str">
            <v>107100</v>
          </cell>
          <cell r="B980" t="str">
            <v>0312</v>
          </cell>
          <cell r="C980" t="str">
            <v>06600</v>
          </cell>
          <cell r="D980" t="str">
            <v>0FIBER</v>
          </cell>
          <cell r="E980" t="str">
            <v>312000</v>
          </cell>
          <cell r="F980" t="str">
            <v>0790</v>
          </cell>
          <cell r="G980" t="str">
            <v>65000</v>
          </cell>
          <cell r="H980" t="str">
            <v>A</v>
          </cell>
          <cell r="I980" t="str">
            <v>00000041</v>
          </cell>
          <cell r="J980">
            <v>63</v>
          </cell>
          <cell r="K980">
            <v>312</v>
          </cell>
          <cell r="L980">
            <v>6628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 t="str">
            <v>0790</v>
          </cell>
          <cell r="R980" t="str">
            <v>65000</v>
          </cell>
          <cell r="S980" t="str">
            <v>200212</v>
          </cell>
          <cell r="T980" t="str">
            <v>CA01</v>
          </cell>
          <cell r="U980">
            <v>70000</v>
          </cell>
          <cell r="V980" t="str">
            <v>LDB</v>
          </cell>
          <cell r="W980">
            <v>0</v>
          </cell>
          <cell r="Y980">
            <v>0</v>
          </cell>
          <cell r="Z980">
            <v>0</v>
          </cell>
          <cell r="AA980" t="str">
            <v>BCH</v>
          </cell>
          <cell r="AB980" t="str">
            <v>0014</v>
          </cell>
          <cell r="AC980" t="str">
            <v>WKS</v>
          </cell>
          <cell r="AE980" t="str">
            <v>JV#</v>
          </cell>
          <cell r="AF980" t="str">
            <v>1232</v>
          </cell>
          <cell r="AG980" t="str">
            <v>FRN</v>
          </cell>
          <cell r="AH980" t="str">
            <v>6628</v>
          </cell>
          <cell r="AI980" t="str">
            <v>RP#</v>
          </cell>
          <cell r="AJ980" t="str">
            <v>000</v>
          </cell>
          <cell r="AK980" t="str">
            <v>CTL</v>
          </cell>
          <cell r="AM980" t="str">
            <v>RF#</v>
          </cell>
          <cell r="AU980" t="str">
            <v>ACCRUAL OF DEC 02 CAPITAL</v>
          </cell>
          <cell r="AZ980" t="str">
            <v>FPL Fibernet</v>
          </cell>
        </row>
        <row r="981">
          <cell r="A981" t="str">
            <v>107100</v>
          </cell>
          <cell r="B981" t="str">
            <v>0312</v>
          </cell>
          <cell r="C981" t="str">
            <v>06600</v>
          </cell>
          <cell r="D981" t="str">
            <v>0FIBER</v>
          </cell>
          <cell r="E981" t="str">
            <v>312000</v>
          </cell>
          <cell r="F981" t="str">
            <v>0790</v>
          </cell>
          <cell r="G981" t="str">
            <v>65000</v>
          </cell>
          <cell r="H981" t="str">
            <v>A</v>
          </cell>
          <cell r="I981" t="str">
            <v>00000041</v>
          </cell>
          <cell r="J981">
            <v>63</v>
          </cell>
          <cell r="K981">
            <v>312</v>
          </cell>
          <cell r="L981">
            <v>6628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 t="str">
            <v>0790</v>
          </cell>
          <cell r="R981" t="str">
            <v>65000</v>
          </cell>
          <cell r="S981" t="str">
            <v>200212</v>
          </cell>
          <cell r="T981" t="str">
            <v>CA01</v>
          </cell>
          <cell r="U981">
            <v>-510162.93</v>
          </cell>
          <cell r="V981" t="str">
            <v>LDB</v>
          </cell>
          <cell r="W981">
            <v>0</v>
          </cell>
          <cell r="Y981">
            <v>0</v>
          </cell>
          <cell r="Z981">
            <v>0</v>
          </cell>
          <cell r="AA981" t="str">
            <v>BCH</v>
          </cell>
          <cell r="AB981" t="str">
            <v>0023</v>
          </cell>
          <cell r="AC981" t="str">
            <v>WKS</v>
          </cell>
          <cell r="AE981" t="str">
            <v>JV#</v>
          </cell>
          <cell r="AF981" t="str">
            <v>1232</v>
          </cell>
          <cell r="AG981" t="str">
            <v>FRN</v>
          </cell>
          <cell r="AH981" t="str">
            <v>6628</v>
          </cell>
          <cell r="AI981" t="str">
            <v>RP#</v>
          </cell>
          <cell r="AJ981" t="str">
            <v>000</v>
          </cell>
          <cell r="AK981" t="str">
            <v>CTL</v>
          </cell>
          <cell r="AM981" t="str">
            <v>RF#</v>
          </cell>
          <cell r="AU981" t="str">
            <v>TO PLACE IN SERVICE</v>
          </cell>
          <cell r="AZ981" t="str">
            <v>FPL Fibernet</v>
          </cell>
        </row>
        <row r="982">
          <cell r="A982" t="str">
            <v>107100</v>
          </cell>
          <cell r="B982" t="str">
            <v>0312</v>
          </cell>
          <cell r="C982" t="str">
            <v>06600</v>
          </cell>
          <cell r="D982" t="str">
            <v>0FIBER</v>
          </cell>
          <cell r="E982" t="str">
            <v>312000</v>
          </cell>
          <cell r="F982" t="str">
            <v>0803</v>
          </cell>
          <cell r="G982" t="str">
            <v>36000</v>
          </cell>
          <cell r="H982" t="str">
            <v>A</v>
          </cell>
          <cell r="I982" t="str">
            <v>00000041</v>
          </cell>
          <cell r="J982">
            <v>60</v>
          </cell>
          <cell r="K982">
            <v>312</v>
          </cell>
          <cell r="L982">
            <v>6628</v>
          </cell>
          <cell r="M982">
            <v>107</v>
          </cell>
          <cell r="N982">
            <v>10</v>
          </cell>
          <cell r="O982">
            <v>0</v>
          </cell>
          <cell r="P982">
            <v>107.1</v>
          </cell>
          <cell r="Q982" t="str">
            <v>0803</v>
          </cell>
          <cell r="R982" t="str">
            <v>36000</v>
          </cell>
          <cell r="S982" t="str">
            <v>200212</v>
          </cell>
          <cell r="T982" t="str">
            <v>PY42</v>
          </cell>
          <cell r="U982">
            <v>109.61</v>
          </cell>
          <cell r="V982" t="str">
            <v>LDB</v>
          </cell>
          <cell r="W982">
            <v>0</v>
          </cell>
          <cell r="X982" t="str">
            <v>SHR</v>
          </cell>
          <cell r="Y982">
            <v>3</v>
          </cell>
          <cell r="Z982">
            <v>3</v>
          </cell>
          <cell r="AA982" t="str">
            <v>PYP</v>
          </cell>
          <cell r="AB982" t="str">
            <v xml:space="preserve"> 0000025</v>
          </cell>
          <cell r="AC982" t="str">
            <v>PYL</v>
          </cell>
          <cell r="AD982" t="str">
            <v>004382</v>
          </cell>
          <cell r="AE982" t="str">
            <v>EMP</v>
          </cell>
          <cell r="AF982" t="str">
            <v>90017</v>
          </cell>
          <cell r="AG982" t="str">
            <v>JUL</v>
          </cell>
          <cell r="AH982" t="str">
            <v xml:space="preserve"> 000.00</v>
          </cell>
          <cell r="AI982" t="str">
            <v>BCH</v>
          </cell>
          <cell r="AJ982" t="str">
            <v>500</v>
          </cell>
          <cell r="AK982" t="str">
            <v>CLS</v>
          </cell>
          <cell r="AL982" t="str">
            <v>R449</v>
          </cell>
          <cell r="AM982" t="str">
            <v>DTA</v>
          </cell>
          <cell r="AN982" t="str">
            <v xml:space="preserve"> 00000000000.00</v>
          </cell>
          <cell r="AO982" t="str">
            <v>DTH</v>
          </cell>
          <cell r="AP982" t="str">
            <v xml:space="preserve"> 00000000000.00</v>
          </cell>
          <cell r="AV982" t="str">
            <v>000000000</v>
          </cell>
          <cell r="AW982" t="str">
            <v>000</v>
          </cell>
          <cell r="AX982" t="str">
            <v>00</v>
          </cell>
          <cell r="AY982" t="str">
            <v>0</v>
          </cell>
          <cell r="AZ982" t="str">
            <v>FPL Fibernet</v>
          </cell>
        </row>
        <row r="983">
          <cell r="A983" t="str">
            <v>107100</v>
          </cell>
          <cell r="B983" t="str">
            <v>0312</v>
          </cell>
          <cell r="C983" t="str">
            <v>06600</v>
          </cell>
          <cell r="D983" t="str">
            <v>0FIBER</v>
          </cell>
          <cell r="E983" t="str">
            <v>312000</v>
          </cell>
          <cell r="F983" t="str">
            <v>0803</v>
          </cell>
          <cell r="G983" t="str">
            <v>36000</v>
          </cell>
          <cell r="H983" t="str">
            <v>A</v>
          </cell>
          <cell r="I983" t="str">
            <v>00000041</v>
          </cell>
          <cell r="J983">
            <v>60</v>
          </cell>
          <cell r="K983">
            <v>312</v>
          </cell>
          <cell r="L983">
            <v>6628</v>
          </cell>
          <cell r="M983">
            <v>107</v>
          </cell>
          <cell r="N983">
            <v>10</v>
          </cell>
          <cell r="O983">
            <v>0</v>
          </cell>
          <cell r="P983">
            <v>107.1</v>
          </cell>
          <cell r="Q983" t="str">
            <v>0803</v>
          </cell>
          <cell r="R983" t="str">
            <v>36000</v>
          </cell>
          <cell r="S983" t="str">
            <v>200212</v>
          </cell>
          <cell r="T983" t="str">
            <v>PY42</v>
          </cell>
          <cell r="U983">
            <v>375</v>
          </cell>
          <cell r="V983" t="str">
            <v>LDB</v>
          </cell>
          <cell r="W983">
            <v>0</v>
          </cell>
          <cell r="X983" t="str">
            <v>SHR</v>
          </cell>
          <cell r="Y983">
            <v>10</v>
          </cell>
          <cell r="Z983">
            <v>10</v>
          </cell>
          <cell r="AA983" t="str">
            <v>PYP</v>
          </cell>
          <cell r="AB983" t="str">
            <v xml:space="preserve"> 0000001</v>
          </cell>
          <cell r="AC983" t="str">
            <v>PYL</v>
          </cell>
          <cell r="AD983" t="str">
            <v>004382</v>
          </cell>
          <cell r="AE983" t="str">
            <v>EMP</v>
          </cell>
          <cell r="AF983" t="str">
            <v>29440</v>
          </cell>
          <cell r="AG983" t="str">
            <v>JUL</v>
          </cell>
          <cell r="AH983" t="str">
            <v xml:space="preserve"> 000.00</v>
          </cell>
          <cell r="AI983" t="str">
            <v>BCH</v>
          </cell>
          <cell r="AJ983" t="str">
            <v>500</v>
          </cell>
          <cell r="AK983" t="str">
            <v>CLS</v>
          </cell>
          <cell r="AL983" t="str">
            <v>R449</v>
          </cell>
          <cell r="AM983" t="str">
            <v>DTA</v>
          </cell>
          <cell r="AN983" t="str">
            <v xml:space="preserve"> 00000000000.00</v>
          </cell>
          <cell r="AO983" t="str">
            <v>DTH</v>
          </cell>
          <cell r="AP983" t="str">
            <v xml:space="preserve"> 00000000000.00</v>
          </cell>
          <cell r="AV983" t="str">
            <v>000000000</v>
          </cell>
          <cell r="AW983" t="str">
            <v>000</v>
          </cell>
          <cell r="AX983" t="str">
            <v>00</v>
          </cell>
          <cell r="AY983" t="str">
            <v>0</v>
          </cell>
          <cell r="AZ983" t="str">
            <v>FPL Fibernet</v>
          </cell>
        </row>
        <row r="984">
          <cell r="A984" t="str">
            <v>107100</v>
          </cell>
          <cell r="B984" t="str">
            <v>0312</v>
          </cell>
          <cell r="C984" t="str">
            <v>06600</v>
          </cell>
          <cell r="D984" t="str">
            <v>0FIBER</v>
          </cell>
          <cell r="E984" t="str">
            <v>312000</v>
          </cell>
          <cell r="F984" t="str">
            <v>0803</v>
          </cell>
          <cell r="G984" t="str">
            <v>36000</v>
          </cell>
          <cell r="H984" t="str">
            <v>A</v>
          </cell>
          <cell r="I984" t="str">
            <v>00000041</v>
          </cell>
          <cell r="J984">
            <v>63</v>
          </cell>
          <cell r="K984">
            <v>312</v>
          </cell>
          <cell r="L984">
            <v>6628</v>
          </cell>
          <cell r="M984">
            <v>107</v>
          </cell>
          <cell r="N984">
            <v>10</v>
          </cell>
          <cell r="O984">
            <v>0</v>
          </cell>
          <cell r="P984">
            <v>107.1</v>
          </cell>
          <cell r="Q984" t="str">
            <v>0803</v>
          </cell>
          <cell r="R984" t="str">
            <v>36000</v>
          </cell>
          <cell r="S984" t="str">
            <v>200212</v>
          </cell>
          <cell r="T984" t="str">
            <v>PY42</v>
          </cell>
          <cell r="U984">
            <v>692.4</v>
          </cell>
          <cell r="V984" t="str">
            <v>LDB</v>
          </cell>
          <cell r="W984">
            <v>0</v>
          </cell>
          <cell r="X984" t="str">
            <v>SHR</v>
          </cell>
          <cell r="Y984">
            <v>16</v>
          </cell>
          <cell r="Z984">
            <v>16</v>
          </cell>
          <cell r="AA984" t="str">
            <v>PYP</v>
          </cell>
          <cell r="AB984" t="str">
            <v xml:space="preserve"> 0000025</v>
          </cell>
          <cell r="AC984" t="str">
            <v>PYL</v>
          </cell>
          <cell r="AD984" t="str">
            <v>004368</v>
          </cell>
          <cell r="AE984" t="str">
            <v>EMP</v>
          </cell>
          <cell r="AF984" t="str">
            <v>78122</v>
          </cell>
          <cell r="AG984" t="str">
            <v>JUL</v>
          </cell>
          <cell r="AH984" t="str">
            <v xml:space="preserve"> 000.00</v>
          </cell>
          <cell r="AI984" t="str">
            <v>BCH</v>
          </cell>
          <cell r="AJ984" t="str">
            <v>500</v>
          </cell>
          <cell r="AK984" t="str">
            <v>CLS</v>
          </cell>
          <cell r="AL984" t="str">
            <v>1RB8</v>
          </cell>
          <cell r="AM984" t="str">
            <v>DTA</v>
          </cell>
          <cell r="AN984" t="str">
            <v xml:space="preserve"> 00000000000.00</v>
          </cell>
          <cell r="AO984" t="str">
            <v>DTH</v>
          </cell>
          <cell r="AP984" t="str">
            <v xml:space="preserve"> 00000000000.00</v>
          </cell>
          <cell r="AV984" t="str">
            <v>000000000</v>
          </cell>
          <cell r="AW984" t="str">
            <v>000</v>
          </cell>
          <cell r="AX984" t="str">
            <v>00</v>
          </cell>
          <cell r="AY984" t="str">
            <v>0</v>
          </cell>
          <cell r="AZ984" t="str">
            <v>FPL Fibernet</v>
          </cell>
        </row>
        <row r="985">
          <cell r="A985" t="str">
            <v>107100</v>
          </cell>
          <cell r="B985" t="str">
            <v>0312</v>
          </cell>
          <cell r="C985" t="str">
            <v>06600</v>
          </cell>
          <cell r="D985" t="str">
            <v>0FIBER</v>
          </cell>
          <cell r="E985" t="str">
            <v>312000</v>
          </cell>
          <cell r="F985" t="str">
            <v>0813</v>
          </cell>
          <cell r="G985" t="str">
            <v>51450</v>
          </cell>
          <cell r="H985" t="str">
            <v>A</v>
          </cell>
          <cell r="I985" t="str">
            <v>00000041</v>
          </cell>
          <cell r="J985">
            <v>63</v>
          </cell>
          <cell r="K985">
            <v>312</v>
          </cell>
          <cell r="L985">
            <v>6628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 t="str">
            <v>0813</v>
          </cell>
          <cell r="R985" t="str">
            <v>51450</v>
          </cell>
          <cell r="S985" t="str">
            <v>200212</v>
          </cell>
          <cell r="T985" t="str">
            <v>SA01</v>
          </cell>
          <cell r="U985">
            <v>6660</v>
          </cell>
          <cell r="W985">
            <v>0</v>
          </cell>
          <cell r="Y985">
            <v>0</v>
          </cell>
          <cell r="Z985">
            <v>1</v>
          </cell>
          <cell r="AA985" t="str">
            <v>BCH</v>
          </cell>
          <cell r="AB985" t="str">
            <v>450002354</v>
          </cell>
          <cell r="AC985" t="str">
            <v>PO#</v>
          </cell>
          <cell r="AD985" t="str">
            <v>4500115510</v>
          </cell>
          <cell r="AE985" t="str">
            <v>S/R</v>
          </cell>
          <cell r="AF985" t="str">
            <v>337</v>
          </cell>
          <cell r="AI985" t="str">
            <v>PYN</v>
          </cell>
          <cell r="AJ985" t="str">
            <v>UNITED FIBER OPTICS CORP</v>
          </cell>
          <cell r="AK985" t="str">
            <v>VND</v>
          </cell>
          <cell r="AL985" t="str">
            <v>650987123</v>
          </cell>
          <cell r="AM985" t="str">
            <v>FAC</v>
          </cell>
          <cell r="AN985" t="str">
            <v>000</v>
          </cell>
          <cell r="AQ985" t="str">
            <v>NVD</v>
          </cell>
          <cell r="AR985" t="str">
            <v>2002-12-</v>
          </cell>
          <cell r="AU985" t="str">
            <v>UFO-INV-02-26       UNITED FIBER OPTICS 5000003653</v>
          </cell>
          <cell r="AV985" t="str">
            <v>WF-BATCH</v>
          </cell>
          <cell r="AW985" t="str">
            <v>000</v>
          </cell>
          <cell r="AX985" t="str">
            <v>00</v>
          </cell>
          <cell r="AY985" t="str">
            <v>0</v>
          </cell>
          <cell r="AZ985" t="str">
            <v>FPL Fibernet</v>
          </cell>
        </row>
        <row r="986">
          <cell r="A986" t="str">
            <v>107100</v>
          </cell>
          <cell r="B986" t="str">
            <v>0312</v>
          </cell>
          <cell r="C986" t="str">
            <v>06600</v>
          </cell>
          <cell r="D986" t="str">
            <v>0FIBER</v>
          </cell>
          <cell r="E986" t="str">
            <v>312000</v>
          </cell>
          <cell r="F986" t="str">
            <v>0813</v>
          </cell>
          <cell r="G986" t="str">
            <v>51450</v>
          </cell>
          <cell r="H986" t="str">
            <v>A</v>
          </cell>
          <cell r="I986" t="str">
            <v>00000041</v>
          </cell>
          <cell r="J986">
            <v>63</v>
          </cell>
          <cell r="K986">
            <v>312</v>
          </cell>
          <cell r="L986">
            <v>6628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 t="str">
            <v>0813</v>
          </cell>
          <cell r="R986" t="str">
            <v>51450</v>
          </cell>
          <cell r="S986" t="str">
            <v>200212</v>
          </cell>
          <cell r="T986" t="str">
            <v>SA01</v>
          </cell>
          <cell r="U986">
            <v>13325</v>
          </cell>
          <cell r="W986">
            <v>0</v>
          </cell>
          <cell r="Y986">
            <v>0</v>
          </cell>
          <cell r="Z986">
            <v>1</v>
          </cell>
          <cell r="AA986" t="str">
            <v>BCH</v>
          </cell>
          <cell r="AB986" t="str">
            <v>450002354</v>
          </cell>
          <cell r="AC986" t="str">
            <v>PO#</v>
          </cell>
          <cell r="AD986" t="str">
            <v>4500054250</v>
          </cell>
          <cell r="AE986" t="str">
            <v>S/R</v>
          </cell>
          <cell r="AF986" t="str">
            <v>337</v>
          </cell>
          <cell r="AI986" t="str">
            <v>PYN</v>
          </cell>
          <cell r="AJ986" t="str">
            <v>K NEX INC</v>
          </cell>
          <cell r="AK986" t="str">
            <v>VND</v>
          </cell>
          <cell r="AL986" t="str">
            <v>593648022</v>
          </cell>
          <cell r="AM986" t="str">
            <v>FAC</v>
          </cell>
          <cell r="AN986" t="str">
            <v>000</v>
          </cell>
          <cell r="AQ986" t="str">
            <v>NVD</v>
          </cell>
          <cell r="AR986" t="str">
            <v>2002-12-</v>
          </cell>
          <cell r="AU986" t="str">
            <v>INVOICE# 1115       K NEX INC           5000003656</v>
          </cell>
          <cell r="AV986" t="str">
            <v>WF-BATCH</v>
          </cell>
          <cell r="AW986" t="str">
            <v>000</v>
          </cell>
          <cell r="AX986" t="str">
            <v>00</v>
          </cell>
          <cell r="AY986" t="str">
            <v>0</v>
          </cell>
          <cell r="AZ986" t="str">
            <v>FPL Fibernet</v>
          </cell>
        </row>
        <row r="987">
          <cell r="A987" t="str">
            <v>107100</v>
          </cell>
          <cell r="B987" t="str">
            <v>0385</v>
          </cell>
          <cell r="C987" t="str">
            <v>06600</v>
          </cell>
          <cell r="D987" t="str">
            <v>0FIBER</v>
          </cell>
          <cell r="E987" t="str">
            <v>385000</v>
          </cell>
          <cell r="F987" t="str">
            <v>0803</v>
          </cell>
          <cell r="G987" t="str">
            <v>36000</v>
          </cell>
          <cell r="H987" t="str">
            <v>A</v>
          </cell>
          <cell r="I987" t="str">
            <v>00000041</v>
          </cell>
          <cell r="J987">
            <v>60</v>
          </cell>
          <cell r="K987">
            <v>385</v>
          </cell>
          <cell r="L987">
            <v>6628</v>
          </cell>
          <cell r="M987">
            <v>107</v>
          </cell>
          <cell r="N987">
            <v>10</v>
          </cell>
          <cell r="O987">
            <v>0</v>
          </cell>
          <cell r="P987">
            <v>107.1</v>
          </cell>
          <cell r="Q987" t="str">
            <v>0803</v>
          </cell>
          <cell r="R987" t="str">
            <v>36000</v>
          </cell>
          <cell r="S987" t="str">
            <v>200212</v>
          </cell>
          <cell r="T987" t="str">
            <v>PY42</v>
          </cell>
          <cell r="U987">
            <v>263.55</v>
          </cell>
          <cell r="V987" t="str">
            <v>LDB</v>
          </cell>
          <cell r="W987">
            <v>0</v>
          </cell>
          <cell r="X987" t="str">
            <v>SHR</v>
          </cell>
          <cell r="Y987">
            <v>6</v>
          </cell>
          <cell r="Z987">
            <v>6</v>
          </cell>
          <cell r="AA987" t="str">
            <v>PYP</v>
          </cell>
          <cell r="AB987" t="str">
            <v xml:space="preserve"> 0000025</v>
          </cell>
          <cell r="AC987" t="str">
            <v>PYL</v>
          </cell>
          <cell r="AD987" t="str">
            <v>003054</v>
          </cell>
          <cell r="AE987" t="str">
            <v>EMP</v>
          </cell>
          <cell r="AF987" t="str">
            <v>70702</v>
          </cell>
          <cell r="AG987" t="str">
            <v>JUL</v>
          </cell>
          <cell r="AH987" t="str">
            <v xml:space="preserve"> 000.00</v>
          </cell>
          <cell r="AI987" t="str">
            <v>BCH</v>
          </cell>
          <cell r="AJ987" t="str">
            <v>500</v>
          </cell>
          <cell r="AK987" t="str">
            <v>CLS</v>
          </cell>
          <cell r="AL987" t="str">
            <v>R513</v>
          </cell>
          <cell r="AM987" t="str">
            <v>DTA</v>
          </cell>
          <cell r="AN987" t="str">
            <v xml:space="preserve"> 00000000000.00</v>
          </cell>
          <cell r="AO987" t="str">
            <v>DTH</v>
          </cell>
          <cell r="AP987" t="str">
            <v xml:space="preserve"> 00000000000.00</v>
          </cell>
          <cell r="AV987" t="str">
            <v>000000000</v>
          </cell>
          <cell r="AW987" t="str">
            <v>000</v>
          </cell>
          <cell r="AX987" t="str">
            <v>00</v>
          </cell>
          <cell r="AY987" t="str">
            <v>0</v>
          </cell>
          <cell r="AZ987" t="str">
            <v>FPL Fibernet</v>
          </cell>
        </row>
        <row r="988">
          <cell r="A988" t="str">
            <v>107100</v>
          </cell>
          <cell r="B988" t="str">
            <v>0306</v>
          </cell>
          <cell r="C988" t="str">
            <v>06600</v>
          </cell>
          <cell r="D988" t="str">
            <v>0FIBER</v>
          </cell>
          <cell r="E988" t="str">
            <v>306000</v>
          </cell>
          <cell r="F988" t="str">
            <v>0790</v>
          </cell>
          <cell r="G988" t="str">
            <v>65000</v>
          </cell>
          <cell r="H988" t="str">
            <v>A</v>
          </cell>
          <cell r="I988" t="str">
            <v>00000041</v>
          </cell>
          <cell r="J988">
            <v>63</v>
          </cell>
          <cell r="K988">
            <v>306</v>
          </cell>
          <cell r="L988">
            <v>6629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 t="str">
            <v>0790</v>
          </cell>
          <cell r="R988" t="str">
            <v>65000</v>
          </cell>
          <cell r="S988" t="str">
            <v>200212</v>
          </cell>
          <cell r="T988" t="str">
            <v>CA01</v>
          </cell>
          <cell r="U988">
            <v>-2075.54</v>
          </cell>
          <cell r="V988" t="str">
            <v>LDB</v>
          </cell>
          <cell r="W988">
            <v>0</v>
          </cell>
          <cell r="Y988">
            <v>0</v>
          </cell>
          <cell r="Z988">
            <v>0</v>
          </cell>
          <cell r="AA988" t="str">
            <v>BCH</v>
          </cell>
          <cell r="AB988" t="str">
            <v>0023</v>
          </cell>
          <cell r="AC988" t="str">
            <v>WKS</v>
          </cell>
          <cell r="AE988" t="str">
            <v>JV#</v>
          </cell>
          <cell r="AF988" t="str">
            <v>1232</v>
          </cell>
          <cell r="AG988" t="str">
            <v>FRN</v>
          </cell>
          <cell r="AH988" t="str">
            <v>6629</v>
          </cell>
          <cell r="AI988" t="str">
            <v>RP#</v>
          </cell>
          <cell r="AJ988" t="str">
            <v>000</v>
          </cell>
          <cell r="AK988" t="str">
            <v>CTL</v>
          </cell>
          <cell r="AM988" t="str">
            <v>RF#</v>
          </cell>
          <cell r="AU988" t="str">
            <v>TO PLACE IN SERVICE</v>
          </cell>
          <cell r="AZ988" t="str">
            <v>FPL Fibernet</v>
          </cell>
        </row>
        <row r="989">
          <cell r="A989" t="str">
            <v>107100</v>
          </cell>
          <cell r="B989" t="str">
            <v>0306</v>
          </cell>
          <cell r="C989" t="str">
            <v>06600</v>
          </cell>
          <cell r="D989" t="str">
            <v>0FIBER</v>
          </cell>
          <cell r="E989" t="str">
            <v>306000</v>
          </cell>
          <cell r="F989" t="str">
            <v>0662</v>
          </cell>
          <cell r="G989" t="str">
            <v>65000</v>
          </cell>
          <cell r="H989" t="str">
            <v>A</v>
          </cell>
          <cell r="I989" t="str">
            <v>00000041</v>
          </cell>
          <cell r="J989">
            <v>63</v>
          </cell>
          <cell r="K989">
            <v>306</v>
          </cell>
          <cell r="L989">
            <v>6630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 t="str">
            <v>0662</v>
          </cell>
          <cell r="R989" t="str">
            <v>65000</v>
          </cell>
          <cell r="S989" t="str">
            <v>200212</v>
          </cell>
          <cell r="T989" t="str">
            <v>CA01</v>
          </cell>
          <cell r="U989">
            <v>4375.05</v>
          </cell>
          <cell r="V989" t="str">
            <v>LDB</v>
          </cell>
          <cell r="W989">
            <v>0</v>
          </cell>
          <cell r="Y989">
            <v>0</v>
          </cell>
          <cell r="Z989">
            <v>0</v>
          </cell>
          <cell r="AA989" t="str">
            <v>BCH</v>
          </cell>
          <cell r="AB989" t="str">
            <v>0029</v>
          </cell>
          <cell r="AC989" t="str">
            <v>WKS</v>
          </cell>
          <cell r="AE989" t="str">
            <v>JV#</v>
          </cell>
          <cell r="AF989" t="str">
            <v>1232</v>
          </cell>
          <cell r="AG989" t="str">
            <v>FRN</v>
          </cell>
          <cell r="AH989" t="str">
            <v>6630</v>
          </cell>
          <cell r="AI989" t="str">
            <v>RP#</v>
          </cell>
          <cell r="AJ989" t="str">
            <v>000</v>
          </cell>
          <cell r="AK989" t="str">
            <v>CTL</v>
          </cell>
          <cell r="AM989" t="str">
            <v>RF#</v>
          </cell>
          <cell r="AU989" t="str">
            <v>ACCR WD COMM UNPAID INV</v>
          </cell>
          <cell r="AZ989" t="str">
            <v>FPL Fibernet</v>
          </cell>
        </row>
        <row r="990">
          <cell r="A990" t="str">
            <v>107100</v>
          </cell>
          <cell r="B990" t="str">
            <v>0306</v>
          </cell>
          <cell r="C990" t="str">
            <v>06600</v>
          </cell>
          <cell r="D990" t="str">
            <v>0FIBER</v>
          </cell>
          <cell r="E990" t="str">
            <v>306000</v>
          </cell>
          <cell r="F990" t="str">
            <v>0662</v>
          </cell>
          <cell r="G990" t="str">
            <v>65000</v>
          </cell>
          <cell r="H990" t="str">
            <v>A</v>
          </cell>
          <cell r="I990" t="str">
            <v>00000041</v>
          </cell>
          <cell r="J990">
            <v>63</v>
          </cell>
          <cell r="K990">
            <v>306</v>
          </cell>
          <cell r="L990">
            <v>6630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 t="str">
            <v>0662</v>
          </cell>
          <cell r="R990" t="str">
            <v>65000</v>
          </cell>
          <cell r="S990" t="str">
            <v>200212</v>
          </cell>
          <cell r="T990" t="str">
            <v>CA01</v>
          </cell>
          <cell r="U990">
            <v>4375.05</v>
          </cell>
          <cell r="V990" t="str">
            <v>LDB</v>
          </cell>
          <cell r="W990">
            <v>0</v>
          </cell>
          <cell r="Y990">
            <v>0</v>
          </cell>
          <cell r="Z990">
            <v>0</v>
          </cell>
          <cell r="AA990" t="str">
            <v>BCH</v>
          </cell>
          <cell r="AB990" t="str">
            <v>0033</v>
          </cell>
          <cell r="AC990" t="str">
            <v>WKS</v>
          </cell>
          <cell r="AE990" t="str">
            <v>JV#</v>
          </cell>
          <cell r="AF990" t="str">
            <v>1232</v>
          </cell>
          <cell r="AG990" t="str">
            <v>FRN</v>
          </cell>
          <cell r="AH990" t="str">
            <v>6630</v>
          </cell>
          <cell r="AI990" t="str">
            <v>RP#</v>
          </cell>
          <cell r="AJ990" t="str">
            <v>000</v>
          </cell>
          <cell r="AK990" t="str">
            <v>CTL</v>
          </cell>
          <cell r="AM990" t="str">
            <v>RF#</v>
          </cell>
          <cell r="AU990" t="str">
            <v>ACCR WD COMM UNPAID INV</v>
          </cell>
          <cell r="AZ990" t="str">
            <v>FPL Fibernet</v>
          </cell>
        </row>
        <row r="991">
          <cell r="A991" t="str">
            <v>107100</v>
          </cell>
          <cell r="B991" t="str">
            <v>0306</v>
          </cell>
          <cell r="C991" t="str">
            <v>06600</v>
          </cell>
          <cell r="D991" t="str">
            <v>0FIBER</v>
          </cell>
          <cell r="E991" t="str">
            <v>306000</v>
          </cell>
          <cell r="F991" t="str">
            <v>0662</v>
          </cell>
          <cell r="G991" t="str">
            <v>65000</v>
          </cell>
          <cell r="H991" t="str">
            <v>A</v>
          </cell>
          <cell r="I991" t="str">
            <v>00000041</v>
          </cell>
          <cell r="J991">
            <v>63</v>
          </cell>
          <cell r="K991">
            <v>306</v>
          </cell>
          <cell r="L991">
            <v>6630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 t="str">
            <v>0662</v>
          </cell>
          <cell r="R991" t="str">
            <v>65000</v>
          </cell>
          <cell r="S991" t="str">
            <v>200212</v>
          </cell>
          <cell r="T991" t="str">
            <v>CA01</v>
          </cell>
          <cell r="U991">
            <v>-4375.05</v>
          </cell>
          <cell r="V991" t="str">
            <v>LDB</v>
          </cell>
          <cell r="W991">
            <v>0</v>
          </cell>
          <cell r="Y991">
            <v>0</v>
          </cell>
          <cell r="Z991">
            <v>0</v>
          </cell>
          <cell r="AA991" t="str">
            <v>BCH</v>
          </cell>
          <cell r="AB991" t="str">
            <v>0034</v>
          </cell>
          <cell r="AC991" t="str">
            <v>WKS</v>
          </cell>
          <cell r="AE991" t="str">
            <v>JV#</v>
          </cell>
          <cell r="AF991" t="str">
            <v>1232</v>
          </cell>
          <cell r="AG991" t="str">
            <v>FRN</v>
          </cell>
          <cell r="AH991" t="str">
            <v>6630</v>
          </cell>
          <cell r="AI991" t="str">
            <v>RP#</v>
          </cell>
          <cell r="AJ991" t="str">
            <v>000</v>
          </cell>
          <cell r="AK991" t="str">
            <v>CTL</v>
          </cell>
          <cell r="AM991" t="str">
            <v>RF#</v>
          </cell>
          <cell r="AU991" t="str">
            <v>ACCR WD COMM UNPAID INV</v>
          </cell>
          <cell r="AZ991" t="str">
            <v>FPL Fibernet</v>
          </cell>
        </row>
        <row r="992">
          <cell r="A992" t="str">
            <v>107100</v>
          </cell>
          <cell r="B992" t="str">
            <v>0314</v>
          </cell>
          <cell r="C992" t="str">
            <v>06600</v>
          </cell>
          <cell r="D992" t="str">
            <v>0FIBER</v>
          </cell>
          <cell r="E992" t="str">
            <v>314000</v>
          </cell>
          <cell r="F992" t="str">
            <v>0662</v>
          </cell>
          <cell r="G992" t="str">
            <v>51450</v>
          </cell>
          <cell r="H992" t="str">
            <v>A</v>
          </cell>
          <cell r="I992" t="str">
            <v>00000041</v>
          </cell>
          <cell r="J992">
            <v>60</v>
          </cell>
          <cell r="K992">
            <v>314</v>
          </cell>
          <cell r="L992">
            <v>6630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 t="str">
            <v>0662</v>
          </cell>
          <cell r="R992" t="str">
            <v>51450</v>
          </cell>
          <cell r="S992" t="str">
            <v>200212</v>
          </cell>
          <cell r="T992" t="str">
            <v>SA01</v>
          </cell>
          <cell r="U992">
            <v>6063.1</v>
          </cell>
          <cell r="W992">
            <v>0</v>
          </cell>
          <cell r="Y992">
            <v>0</v>
          </cell>
          <cell r="Z992">
            <v>1</v>
          </cell>
          <cell r="AA992" t="str">
            <v>BCH</v>
          </cell>
          <cell r="AB992" t="str">
            <v>450002339</v>
          </cell>
          <cell r="AC992" t="str">
            <v>PO#</v>
          </cell>
          <cell r="AD992" t="str">
            <v>4500094253</v>
          </cell>
          <cell r="AE992" t="str">
            <v>S/R</v>
          </cell>
          <cell r="AF992" t="str">
            <v>337</v>
          </cell>
          <cell r="AI992" t="str">
            <v>PYN</v>
          </cell>
          <cell r="AJ992" t="str">
            <v>YOUNGS COMMUNICATIONS CO</v>
          </cell>
          <cell r="AK992" t="str">
            <v>VND</v>
          </cell>
          <cell r="AL992" t="str">
            <v>591398816</v>
          </cell>
          <cell r="AM992" t="str">
            <v>FAC</v>
          </cell>
          <cell r="AN992" t="str">
            <v>000</v>
          </cell>
          <cell r="AQ992" t="str">
            <v>NVD</v>
          </cell>
          <cell r="AR992" t="str">
            <v>2002-12-</v>
          </cell>
          <cell r="AU992" t="str">
            <v>INVOICE# 7151       YOUNGS COMMUNICATION5000003496</v>
          </cell>
          <cell r="AV992" t="str">
            <v>WF-BATCH</v>
          </cell>
          <cell r="AW992" t="str">
            <v>000</v>
          </cell>
          <cell r="AX992" t="str">
            <v>00</v>
          </cell>
          <cell r="AY992" t="str">
            <v>0</v>
          </cell>
          <cell r="AZ992" t="str">
            <v>FPL Fibernet</v>
          </cell>
        </row>
        <row r="993">
          <cell r="A993" t="str">
            <v>107100</v>
          </cell>
          <cell r="B993" t="str">
            <v>0314</v>
          </cell>
          <cell r="C993" t="str">
            <v>06600</v>
          </cell>
          <cell r="D993" t="str">
            <v>0FIBER</v>
          </cell>
          <cell r="E993" t="str">
            <v>314000</v>
          </cell>
          <cell r="F993" t="str">
            <v>0790</v>
          </cell>
          <cell r="G993" t="str">
            <v>65000</v>
          </cell>
          <cell r="H993" t="str">
            <v>A</v>
          </cell>
          <cell r="I993" t="str">
            <v>00000041</v>
          </cell>
          <cell r="J993">
            <v>63</v>
          </cell>
          <cell r="K993">
            <v>314</v>
          </cell>
          <cell r="L993">
            <v>6630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 t="str">
            <v>0790</v>
          </cell>
          <cell r="R993" t="str">
            <v>65000</v>
          </cell>
          <cell r="S993" t="str">
            <v>200212</v>
          </cell>
          <cell r="T993" t="str">
            <v>CA01</v>
          </cell>
          <cell r="U993">
            <v>4000</v>
          </cell>
          <cell r="V993" t="str">
            <v>LDB</v>
          </cell>
          <cell r="W993">
            <v>0</v>
          </cell>
          <cell r="Y993">
            <v>0</v>
          </cell>
          <cell r="Z993">
            <v>0</v>
          </cell>
          <cell r="AA993" t="str">
            <v>BCH</v>
          </cell>
          <cell r="AB993" t="str">
            <v>0014</v>
          </cell>
          <cell r="AC993" t="str">
            <v>WKS</v>
          </cell>
          <cell r="AE993" t="str">
            <v>JV#</v>
          </cell>
          <cell r="AF993" t="str">
            <v>1232</v>
          </cell>
          <cell r="AG993" t="str">
            <v>FRN</v>
          </cell>
          <cell r="AH993" t="str">
            <v>6630</v>
          </cell>
          <cell r="AI993" t="str">
            <v>RP#</v>
          </cell>
          <cell r="AJ993" t="str">
            <v>000</v>
          </cell>
          <cell r="AK993" t="str">
            <v>CTL</v>
          </cell>
          <cell r="AM993" t="str">
            <v>RF#</v>
          </cell>
          <cell r="AU993" t="str">
            <v>ACCRUAL OF DEC 02 CAPITAL</v>
          </cell>
          <cell r="AZ993" t="str">
            <v>FPL Fibernet</v>
          </cell>
        </row>
        <row r="994">
          <cell r="A994" t="str">
            <v>107100</v>
          </cell>
          <cell r="B994" t="str">
            <v>0314</v>
          </cell>
          <cell r="C994" t="str">
            <v>06600</v>
          </cell>
          <cell r="D994" t="str">
            <v>0FIBER</v>
          </cell>
          <cell r="E994" t="str">
            <v>314000</v>
          </cell>
          <cell r="F994" t="str">
            <v>0790</v>
          </cell>
          <cell r="G994" t="str">
            <v>65000</v>
          </cell>
          <cell r="H994" t="str">
            <v>A</v>
          </cell>
          <cell r="I994" t="str">
            <v>00000041</v>
          </cell>
          <cell r="J994">
            <v>63</v>
          </cell>
          <cell r="K994">
            <v>314</v>
          </cell>
          <cell r="L994">
            <v>6630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 t="str">
            <v>0790</v>
          </cell>
          <cell r="R994" t="str">
            <v>65000</v>
          </cell>
          <cell r="S994" t="str">
            <v>200212</v>
          </cell>
          <cell r="T994" t="str">
            <v>CA01</v>
          </cell>
          <cell r="U994">
            <v>13746</v>
          </cell>
          <cell r="V994" t="str">
            <v>LDB</v>
          </cell>
          <cell r="W994">
            <v>0</v>
          </cell>
          <cell r="Y994">
            <v>0</v>
          </cell>
          <cell r="Z994">
            <v>0</v>
          </cell>
          <cell r="AA994" t="str">
            <v>BCH</v>
          </cell>
          <cell r="AB994" t="str">
            <v>0044</v>
          </cell>
          <cell r="AC994" t="str">
            <v>WKS</v>
          </cell>
          <cell r="AE994" t="str">
            <v>JV#</v>
          </cell>
          <cell r="AF994" t="str">
            <v>1232</v>
          </cell>
          <cell r="AG994" t="str">
            <v>FRN</v>
          </cell>
          <cell r="AH994" t="str">
            <v>6630</v>
          </cell>
          <cell r="AI994" t="str">
            <v>RP#</v>
          </cell>
          <cell r="AJ994" t="str">
            <v>000</v>
          </cell>
          <cell r="AK994" t="str">
            <v>CTL</v>
          </cell>
          <cell r="AM994" t="str">
            <v>RF#</v>
          </cell>
          <cell r="AU994" t="str">
            <v>ACCRUAL OF DEC 02 CAPITAL</v>
          </cell>
          <cell r="AZ994" t="str">
            <v>FPL Fibernet</v>
          </cell>
        </row>
        <row r="995">
          <cell r="A995" t="str">
            <v>107100</v>
          </cell>
          <cell r="B995" t="str">
            <v>0314</v>
          </cell>
          <cell r="C995" t="str">
            <v>06600</v>
          </cell>
          <cell r="D995" t="str">
            <v>0FIBER</v>
          </cell>
          <cell r="E995" t="str">
            <v>314000</v>
          </cell>
          <cell r="F995" t="str">
            <v>0790</v>
          </cell>
          <cell r="G995" t="str">
            <v>65000</v>
          </cell>
          <cell r="H995" t="str">
            <v>A</v>
          </cell>
          <cell r="I995" t="str">
            <v>00000041</v>
          </cell>
          <cell r="J995">
            <v>63</v>
          </cell>
          <cell r="K995">
            <v>314</v>
          </cell>
          <cell r="L995">
            <v>6630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 t="str">
            <v>0790</v>
          </cell>
          <cell r="R995" t="str">
            <v>65000</v>
          </cell>
          <cell r="S995" t="str">
            <v>200212</v>
          </cell>
          <cell r="T995" t="str">
            <v>CA01</v>
          </cell>
          <cell r="U995">
            <v>-4000</v>
          </cell>
          <cell r="V995" t="str">
            <v>LDB</v>
          </cell>
          <cell r="W995">
            <v>0</v>
          </cell>
          <cell r="Y995">
            <v>0</v>
          </cell>
          <cell r="Z995">
            <v>0</v>
          </cell>
          <cell r="AA995" t="str">
            <v>BCH</v>
          </cell>
          <cell r="AB995" t="str">
            <v>0049</v>
          </cell>
          <cell r="AC995" t="str">
            <v>WKS</v>
          </cell>
          <cell r="AE995" t="str">
            <v>JV#</v>
          </cell>
          <cell r="AF995" t="str">
            <v>1232</v>
          </cell>
          <cell r="AG995" t="str">
            <v>FRN</v>
          </cell>
          <cell r="AH995" t="str">
            <v>6630</v>
          </cell>
          <cell r="AI995" t="str">
            <v>RP#</v>
          </cell>
          <cell r="AJ995" t="str">
            <v>000</v>
          </cell>
          <cell r="AK995" t="str">
            <v>CTL</v>
          </cell>
          <cell r="AM995" t="str">
            <v>RF#</v>
          </cell>
          <cell r="AU995" t="str">
            <v>ACCR REVERSAL OF DEC 02</v>
          </cell>
          <cell r="AZ995" t="str">
            <v>FPL Fibernet</v>
          </cell>
        </row>
        <row r="996">
          <cell r="A996" t="str">
            <v>107100</v>
          </cell>
          <cell r="B996" t="str">
            <v>0385</v>
          </cell>
          <cell r="C996" t="str">
            <v>06600</v>
          </cell>
          <cell r="D996" t="str">
            <v>0FIBER</v>
          </cell>
          <cell r="E996" t="str">
            <v>385000</v>
          </cell>
          <cell r="F996" t="str">
            <v>0803</v>
          </cell>
          <cell r="G996" t="str">
            <v>36000</v>
          </cell>
          <cell r="H996" t="str">
            <v>A</v>
          </cell>
          <cell r="I996" t="str">
            <v>00000041</v>
          </cell>
          <cell r="J996">
            <v>60</v>
          </cell>
          <cell r="K996">
            <v>385</v>
          </cell>
          <cell r="L996">
            <v>6630</v>
          </cell>
          <cell r="M996">
            <v>0</v>
          </cell>
          <cell r="N996">
            <v>31</v>
          </cell>
          <cell r="O996">
            <v>3</v>
          </cell>
          <cell r="P996">
            <v>0.313</v>
          </cell>
          <cell r="Q996" t="str">
            <v>0803</v>
          </cell>
          <cell r="R996" t="str">
            <v>36000</v>
          </cell>
          <cell r="S996" t="str">
            <v>200212</v>
          </cell>
          <cell r="T996" t="str">
            <v>PY42</v>
          </cell>
          <cell r="U996">
            <v>286.39999999999998</v>
          </cell>
          <cell r="V996" t="str">
            <v>LDB</v>
          </cell>
          <cell r="W996">
            <v>0</v>
          </cell>
          <cell r="X996" t="str">
            <v>SHR</v>
          </cell>
          <cell r="Y996">
            <v>8</v>
          </cell>
          <cell r="Z996">
            <v>8</v>
          </cell>
          <cell r="AA996" t="str">
            <v>PYP</v>
          </cell>
          <cell r="AB996" t="str">
            <v xml:space="preserve"> 0000025</v>
          </cell>
          <cell r="AC996" t="str">
            <v>PYL</v>
          </cell>
          <cell r="AD996" t="str">
            <v>004382</v>
          </cell>
          <cell r="AE996" t="str">
            <v>EMP</v>
          </cell>
          <cell r="AF996" t="str">
            <v>46869</v>
          </cell>
          <cell r="AG996" t="str">
            <v>JUL</v>
          </cell>
          <cell r="AH996" t="str">
            <v xml:space="preserve"> 000.00</v>
          </cell>
          <cell r="AI996" t="str">
            <v>BCH</v>
          </cell>
          <cell r="AJ996" t="str">
            <v>500</v>
          </cell>
          <cell r="AK996" t="str">
            <v>CLS</v>
          </cell>
          <cell r="AL996" t="str">
            <v>R431</v>
          </cell>
          <cell r="AM996" t="str">
            <v>DTA</v>
          </cell>
          <cell r="AN996" t="str">
            <v xml:space="preserve"> 00000000000.00</v>
          </cell>
          <cell r="AO996" t="str">
            <v>DTH</v>
          </cell>
          <cell r="AP996" t="str">
            <v xml:space="preserve"> 00000000000.00</v>
          </cell>
          <cell r="AV996" t="str">
            <v>000000000</v>
          </cell>
          <cell r="AW996" t="str">
            <v>000</v>
          </cell>
          <cell r="AX996" t="str">
            <v>00</v>
          </cell>
          <cell r="AY996" t="str">
            <v>0</v>
          </cell>
          <cell r="AZ996" t="str">
            <v>FPL Fibernet</v>
          </cell>
        </row>
        <row r="997">
          <cell r="A997" t="str">
            <v>107100</v>
          </cell>
          <cell r="B997" t="str">
            <v>0314</v>
          </cell>
          <cell r="C997" t="str">
            <v>06600</v>
          </cell>
          <cell r="D997" t="str">
            <v>0FIBER</v>
          </cell>
          <cell r="E997" t="str">
            <v>314000</v>
          </cell>
          <cell r="F997" t="str">
            <v>0625</v>
          </cell>
          <cell r="G997" t="str">
            <v>52450</v>
          </cell>
          <cell r="H997" t="str">
            <v>A</v>
          </cell>
          <cell r="I997" t="str">
            <v>00000041</v>
          </cell>
          <cell r="J997">
            <v>63</v>
          </cell>
          <cell r="K997">
            <v>314</v>
          </cell>
          <cell r="L997">
            <v>6631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 t="str">
            <v>0625</v>
          </cell>
          <cell r="R997" t="str">
            <v>52450</v>
          </cell>
          <cell r="S997" t="str">
            <v>200212</v>
          </cell>
          <cell r="T997" t="str">
            <v>SA01</v>
          </cell>
          <cell r="U997">
            <v>14.5</v>
          </cell>
          <cell r="W997">
            <v>0</v>
          </cell>
          <cell r="Y997">
            <v>0</v>
          </cell>
          <cell r="Z997">
            <v>0</v>
          </cell>
          <cell r="AA997" t="str">
            <v>BCH</v>
          </cell>
          <cell r="AB997" t="str">
            <v>450002350</v>
          </cell>
          <cell r="AC997" t="str">
            <v>PO#</v>
          </cell>
          <cell r="AE997" t="str">
            <v>S/R</v>
          </cell>
          <cell r="AI997" t="str">
            <v>PYN</v>
          </cell>
          <cell r="AJ997" t="str">
            <v>SCHELL L D</v>
          </cell>
          <cell r="AK997" t="str">
            <v>VND</v>
          </cell>
          <cell r="AL997" t="str">
            <v>049448139</v>
          </cell>
          <cell r="AM997" t="str">
            <v>FAC</v>
          </cell>
          <cell r="AN997" t="str">
            <v>000</v>
          </cell>
          <cell r="AQ997" t="str">
            <v>NVD</v>
          </cell>
          <cell r="AR997" t="str">
            <v>2002-12-</v>
          </cell>
          <cell r="AU997" t="str">
            <v>L SCHELL MISC       SCHELL L D          1900003324</v>
          </cell>
          <cell r="AV997" t="str">
            <v>WF-BATCH</v>
          </cell>
          <cell r="AW997" t="str">
            <v>000</v>
          </cell>
          <cell r="AX997" t="str">
            <v>00</v>
          </cell>
          <cell r="AY997" t="str">
            <v>0</v>
          </cell>
          <cell r="AZ997" t="str">
            <v>FPL Fibernet</v>
          </cell>
        </row>
        <row r="998">
          <cell r="A998" t="str">
            <v>107100</v>
          </cell>
          <cell r="B998" t="str">
            <v>0314</v>
          </cell>
          <cell r="C998" t="str">
            <v>06600</v>
          </cell>
          <cell r="D998" t="str">
            <v>0FIBER</v>
          </cell>
          <cell r="E998" t="str">
            <v>314000</v>
          </cell>
          <cell r="F998" t="str">
            <v>0662</v>
          </cell>
          <cell r="G998" t="str">
            <v>51450</v>
          </cell>
          <cell r="H998" t="str">
            <v>A</v>
          </cell>
          <cell r="I998" t="str">
            <v>00000041</v>
          </cell>
          <cell r="J998">
            <v>63</v>
          </cell>
          <cell r="K998">
            <v>314</v>
          </cell>
          <cell r="L998">
            <v>6631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 t="str">
            <v>0662</v>
          </cell>
          <cell r="R998" t="str">
            <v>51450</v>
          </cell>
          <cell r="S998" t="str">
            <v>200212</v>
          </cell>
          <cell r="T998" t="str">
            <v>SA01</v>
          </cell>
          <cell r="U998">
            <v>875.05</v>
          </cell>
          <cell r="W998">
            <v>0</v>
          </cell>
          <cell r="Y998">
            <v>0</v>
          </cell>
          <cell r="Z998">
            <v>1</v>
          </cell>
          <cell r="AA998" t="str">
            <v>BCH</v>
          </cell>
          <cell r="AB998" t="str">
            <v>450002350</v>
          </cell>
          <cell r="AC998" t="str">
            <v>PO#</v>
          </cell>
          <cell r="AD998" t="str">
            <v>4500030221</v>
          </cell>
          <cell r="AE998" t="str">
            <v>S/R</v>
          </cell>
          <cell r="AF998" t="str">
            <v>NET</v>
          </cell>
          <cell r="AI998" t="str">
            <v>PYN</v>
          </cell>
          <cell r="AJ998" t="str">
            <v>W D COMMUNICATIONS INC</v>
          </cell>
          <cell r="AK998" t="str">
            <v>VND</v>
          </cell>
          <cell r="AL998" t="str">
            <v>591953252</v>
          </cell>
          <cell r="AM998" t="str">
            <v>FAC</v>
          </cell>
          <cell r="AN998" t="str">
            <v>000</v>
          </cell>
          <cell r="AQ998" t="str">
            <v>NVD</v>
          </cell>
          <cell r="AR998" t="str">
            <v>2002-12-</v>
          </cell>
          <cell r="AU998" t="str">
            <v>INVOICE# 26653      W D COMMUNICATIONS I5000003534</v>
          </cell>
          <cell r="AV998" t="str">
            <v>WF-BATCH</v>
          </cell>
          <cell r="AW998" t="str">
            <v>000</v>
          </cell>
          <cell r="AX998" t="str">
            <v>00</v>
          </cell>
          <cell r="AY998" t="str">
            <v>0</v>
          </cell>
          <cell r="AZ998" t="str">
            <v>FPL Fibernet</v>
          </cell>
        </row>
        <row r="999">
          <cell r="A999" t="str">
            <v>107100</v>
          </cell>
          <cell r="B999" t="str">
            <v>0314</v>
          </cell>
          <cell r="C999" t="str">
            <v>06600</v>
          </cell>
          <cell r="D999" t="str">
            <v>0FIBER</v>
          </cell>
          <cell r="E999" t="str">
            <v>314000</v>
          </cell>
          <cell r="F999" t="str">
            <v>0662</v>
          </cell>
          <cell r="G999" t="str">
            <v>51450</v>
          </cell>
          <cell r="H999" t="str">
            <v>A</v>
          </cell>
          <cell r="I999" t="str">
            <v>00000041</v>
          </cell>
          <cell r="J999">
            <v>63</v>
          </cell>
          <cell r="K999">
            <v>314</v>
          </cell>
          <cell r="L999">
            <v>6631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 t="str">
            <v>0662</v>
          </cell>
          <cell r="R999" t="str">
            <v>51450</v>
          </cell>
          <cell r="S999" t="str">
            <v>200212</v>
          </cell>
          <cell r="T999" t="str">
            <v>SA01</v>
          </cell>
          <cell r="U999">
            <v>2227.4</v>
          </cell>
          <cell r="W999">
            <v>0</v>
          </cell>
          <cell r="Y999">
            <v>0</v>
          </cell>
          <cell r="Z999">
            <v>1</v>
          </cell>
          <cell r="AA999" t="str">
            <v>BCH</v>
          </cell>
          <cell r="AB999" t="str">
            <v>450002350</v>
          </cell>
          <cell r="AC999" t="str">
            <v>PO#</v>
          </cell>
          <cell r="AD999" t="str">
            <v>4500030221</v>
          </cell>
          <cell r="AE999" t="str">
            <v>S/R</v>
          </cell>
          <cell r="AF999" t="str">
            <v>NET</v>
          </cell>
          <cell r="AI999" t="str">
            <v>PYN</v>
          </cell>
          <cell r="AJ999" t="str">
            <v>W D COMMUNICATIONS INC</v>
          </cell>
          <cell r="AK999" t="str">
            <v>VND</v>
          </cell>
          <cell r="AL999" t="str">
            <v>591953252</v>
          </cell>
          <cell r="AM999" t="str">
            <v>FAC</v>
          </cell>
          <cell r="AN999" t="str">
            <v>000</v>
          </cell>
          <cell r="AQ999" t="str">
            <v>NVD</v>
          </cell>
          <cell r="AR999" t="str">
            <v>2002-12-</v>
          </cell>
          <cell r="AU999" t="str">
            <v>INVOICE# 26606      W D COMMUNICATIONS I5000003537</v>
          </cell>
          <cell r="AV999" t="str">
            <v>WF-BATCH</v>
          </cell>
          <cell r="AW999" t="str">
            <v>000</v>
          </cell>
          <cell r="AX999" t="str">
            <v>00</v>
          </cell>
          <cell r="AY999" t="str">
            <v>0</v>
          </cell>
          <cell r="AZ999" t="str">
            <v>FPL Fibernet</v>
          </cell>
        </row>
        <row r="1000">
          <cell r="A1000" t="str">
            <v>107100</v>
          </cell>
          <cell r="B1000" t="str">
            <v>0314</v>
          </cell>
          <cell r="C1000" t="str">
            <v>06600</v>
          </cell>
          <cell r="D1000" t="str">
            <v>0FIBER</v>
          </cell>
          <cell r="E1000" t="str">
            <v>314000</v>
          </cell>
          <cell r="F1000" t="str">
            <v>0790</v>
          </cell>
          <cell r="G1000" t="str">
            <v>65000</v>
          </cell>
          <cell r="H1000" t="str">
            <v>A</v>
          </cell>
          <cell r="I1000" t="str">
            <v>00000041</v>
          </cell>
          <cell r="J1000">
            <v>63</v>
          </cell>
          <cell r="K1000">
            <v>314</v>
          </cell>
          <cell r="L1000">
            <v>6631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 t="str">
            <v>0790</v>
          </cell>
          <cell r="R1000" t="str">
            <v>65000</v>
          </cell>
          <cell r="S1000" t="str">
            <v>200212</v>
          </cell>
          <cell r="T1000" t="str">
            <v>CA01</v>
          </cell>
          <cell r="U1000">
            <v>-41499.25</v>
          </cell>
          <cell r="V1000" t="str">
            <v>LDB</v>
          </cell>
          <cell r="W1000">
            <v>0</v>
          </cell>
          <cell r="Y1000">
            <v>0</v>
          </cell>
          <cell r="Z1000">
            <v>0</v>
          </cell>
          <cell r="AA1000" t="str">
            <v>BCH</v>
          </cell>
          <cell r="AB1000" t="str">
            <v>0023</v>
          </cell>
          <cell r="AC1000" t="str">
            <v>WKS</v>
          </cell>
          <cell r="AE1000" t="str">
            <v>JV#</v>
          </cell>
          <cell r="AF1000" t="str">
            <v>1232</v>
          </cell>
          <cell r="AG1000" t="str">
            <v>FRN</v>
          </cell>
          <cell r="AH1000" t="str">
            <v>6631</v>
          </cell>
          <cell r="AI1000" t="str">
            <v>RP#</v>
          </cell>
          <cell r="AJ1000" t="str">
            <v>000</v>
          </cell>
          <cell r="AK1000" t="str">
            <v>CTL</v>
          </cell>
          <cell r="AM1000" t="str">
            <v>RF#</v>
          </cell>
          <cell r="AU1000" t="str">
            <v>TO PLACE IN SERVICE</v>
          </cell>
          <cell r="AZ1000" t="str">
            <v>FPL Fibernet</v>
          </cell>
        </row>
        <row r="1001">
          <cell r="A1001" t="str">
            <v>107100</v>
          </cell>
          <cell r="B1001" t="str">
            <v>0314</v>
          </cell>
          <cell r="C1001" t="str">
            <v>06600</v>
          </cell>
          <cell r="D1001" t="str">
            <v>0FIBER</v>
          </cell>
          <cell r="E1001" t="str">
            <v>314000</v>
          </cell>
          <cell r="F1001" t="str">
            <v>0662</v>
          </cell>
          <cell r="G1001" t="str">
            <v>51450</v>
          </cell>
          <cell r="H1001" t="str">
            <v>A</v>
          </cell>
          <cell r="I1001" t="str">
            <v>00000041</v>
          </cell>
          <cell r="J1001">
            <v>63</v>
          </cell>
          <cell r="K1001">
            <v>314</v>
          </cell>
          <cell r="L1001">
            <v>6632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 t="str">
            <v>0662</v>
          </cell>
          <cell r="R1001" t="str">
            <v>51450</v>
          </cell>
          <cell r="S1001" t="str">
            <v>200212</v>
          </cell>
          <cell r="T1001" t="str">
            <v>SA01</v>
          </cell>
          <cell r="U1001">
            <v>278.43</v>
          </cell>
          <cell r="W1001">
            <v>0</v>
          </cell>
          <cell r="Y1001">
            <v>0</v>
          </cell>
          <cell r="Z1001">
            <v>1</v>
          </cell>
          <cell r="AA1001" t="str">
            <v>BCH</v>
          </cell>
          <cell r="AB1001" t="str">
            <v>450002361</v>
          </cell>
          <cell r="AC1001" t="str">
            <v>PO#</v>
          </cell>
          <cell r="AD1001" t="str">
            <v>4500030221</v>
          </cell>
          <cell r="AE1001" t="str">
            <v>S/R</v>
          </cell>
          <cell r="AF1001" t="str">
            <v>NET</v>
          </cell>
          <cell r="AI1001" t="str">
            <v>PYN</v>
          </cell>
          <cell r="AJ1001" t="str">
            <v>W D COMMUNICATIONS INC</v>
          </cell>
          <cell r="AK1001" t="str">
            <v>VND</v>
          </cell>
          <cell r="AL1001" t="str">
            <v>591953252</v>
          </cell>
          <cell r="AM1001" t="str">
            <v>FAC</v>
          </cell>
          <cell r="AN1001" t="str">
            <v>000</v>
          </cell>
          <cell r="AQ1001" t="str">
            <v>NVD</v>
          </cell>
          <cell r="AR1001" t="str">
            <v>2002-12-</v>
          </cell>
          <cell r="AU1001" t="str">
            <v>INVOICE# 26837      W D COMMUNICATIONS I5000003715</v>
          </cell>
          <cell r="AV1001" t="str">
            <v>WF-BATCH</v>
          </cell>
          <cell r="AW1001" t="str">
            <v>000</v>
          </cell>
          <cell r="AX1001" t="str">
            <v>00</v>
          </cell>
          <cell r="AY1001" t="str">
            <v>0</v>
          </cell>
          <cell r="AZ1001" t="str">
            <v>FPL Fibernet</v>
          </cell>
        </row>
        <row r="1002">
          <cell r="A1002" t="str">
            <v>107100</v>
          </cell>
          <cell r="B1002" t="str">
            <v>0314</v>
          </cell>
          <cell r="C1002" t="str">
            <v>06600</v>
          </cell>
          <cell r="D1002" t="str">
            <v>0FIBER</v>
          </cell>
          <cell r="E1002" t="str">
            <v>314000</v>
          </cell>
          <cell r="F1002" t="str">
            <v>0662</v>
          </cell>
          <cell r="G1002" t="str">
            <v>51450</v>
          </cell>
          <cell r="H1002" t="str">
            <v>A</v>
          </cell>
          <cell r="I1002" t="str">
            <v>00000041</v>
          </cell>
          <cell r="J1002">
            <v>63</v>
          </cell>
          <cell r="K1002">
            <v>314</v>
          </cell>
          <cell r="L1002">
            <v>6632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 t="str">
            <v>0662</v>
          </cell>
          <cell r="R1002" t="str">
            <v>51450</v>
          </cell>
          <cell r="S1002" t="str">
            <v>200212</v>
          </cell>
          <cell r="T1002" t="str">
            <v>SA01</v>
          </cell>
          <cell r="U1002">
            <v>397.75</v>
          </cell>
          <cell r="W1002">
            <v>0</v>
          </cell>
          <cell r="Y1002">
            <v>0</v>
          </cell>
          <cell r="Z1002">
            <v>1</v>
          </cell>
          <cell r="AA1002" t="str">
            <v>BCH</v>
          </cell>
          <cell r="AB1002" t="str">
            <v>450002361</v>
          </cell>
          <cell r="AC1002" t="str">
            <v>PO#</v>
          </cell>
          <cell r="AD1002" t="str">
            <v>4500030221</v>
          </cell>
          <cell r="AE1002" t="str">
            <v>S/R</v>
          </cell>
          <cell r="AF1002" t="str">
            <v>NET</v>
          </cell>
          <cell r="AI1002" t="str">
            <v>PYN</v>
          </cell>
          <cell r="AJ1002" t="str">
            <v>W D COMMUNICATIONS INC</v>
          </cell>
          <cell r="AK1002" t="str">
            <v>VND</v>
          </cell>
          <cell r="AL1002" t="str">
            <v>591953252</v>
          </cell>
          <cell r="AM1002" t="str">
            <v>FAC</v>
          </cell>
          <cell r="AN1002" t="str">
            <v>000</v>
          </cell>
          <cell r="AQ1002" t="str">
            <v>NVD</v>
          </cell>
          <cell r="AR1002" t="str">
            <v>2002-12-</v>
          </cell>
          <cell r="AU1002" t="str">
            <v>INVOICE# 26789      W D COMMUNICATIONS I5000003714</v>
          </cell>
          <cell r="AV1002" t="str">
            <v>WF-BATCH</v>
          </cell>
          <cell r="AW1002" t="str">
            <v>000</v>
          </cell>
          <cell r="AX1002" t="str">
            <v>00</v>
          </cell>
          <cell r="AY1002" t="str">
            <v>0</v>
          </cell>
          <cell r="AZ1002" t="str">
            <v>FPL Fibernet</v>
          </cell>
        </row>
        <row r="1003">
          <cell r="A1003" t="str">
            <v>107100</v>
          </cell>
          <cell r="B1003" t="str">
            <v>0314</v>
          </cell>
          <cell r="C1003" t="str">
            <v>06600</v>
          </cell>
          <cell r="D1003" t="str">
            <v>0FIBER</v>
          </cell>
          <cell r="E1003" t="str">
            <v>314000</v>
          </cell>
          <cell r="F1003" t="str">
            <v>0662</v>
          </cell>
          <cell r="G1003" t="str">
            <v>51450</v>
          </cell>
          <cell r="H1003" t="str">
            <v>A</v>
          </cell>
          <cell r="I1003" t="str">
            <v>00000041</v>
          </cell>
          <cell r="J1003">
            <v>63</v>
          </cell>
          <cell r="K1003">
            <v>314</v>
          </cell>
          <cell r="L1003">
            <v>6632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 t="str">
            <v>0662</v>
          </cell>
          <cell r="R1003" t="str">
            <v>51450</v>
          </cell>
          <cell r="S1003" t="str">
            <v>200212</v>
          </cell>
          <cell r="T1003" t="str">
            <v>SA01</v>
          </cell>
          <cell r="U1003">
            <v>530</v>
          </cell>
          <cell r="W1003">
            <v>0</v>
          </cell>
          <cell r="Y1003">
            <v>0</v>
          </cell>
          <cell r="Z1003">
            <v>1</v>
          </cell>
          <cell r="AA1003" t="str">
            <v>BCH</v>
          </cell>
          <cell r="AB1003" t="str">
            <v>450002339</v>
          </cell>
          <cell r="AC1003" t="str">
            <v>PO#</v>
          </cell>
          <cell r="AD1003" t="str">
            <v>4500094253</v>
          </cell>
          <cell r="AE1003" t="str">
            <v>S/R</v>
          </cell>
          <cell r="AF1003" t="str">
            <v>337</v>
          </cell>
          <cell r="AI1003" t="str">
            <v>PYN</v>
          </cell>
          <cell r="AJ1003" t="str">
            <v>YOUNGS COMMUNICATIONS CO</v>
          </cell>
          <cell r="AK1003" t="str">
            <v>VND</v>
          </cell>
          <cell r="AL1003" t="str">
            <v>591398816</v>
          </cell>
          <cell r="AM1003" t="str">
            <v>FAC</v>
          </cell>
          <cell r="AN1003" t="str">
            <v>000</v>
          </cell>
          <cell r="AQ1003" t="str">
            <v>NVD</v>
          </cell>
          <cell r="AR1003" t="str">
            <v>2002-12-</v>
          </cell>
          <cell r="AU1003" t="str">
            <v>INVOICE# 72105      YOUNGS COMMUNICATION5000003502</v>
          </cell>
          <cell r="AV1003" t="str">
            <v>WF-BATCH</v>
          </cell>
          <cell r="AW1003" t="str">
            <v>000</v>
          </cell>
          <cell r="AX1003" t="str">
            <v>00</v>
          </cell>
          <cell r="AY1003" t="str">
            <v>0</v>
          </cell>
          <cell r="AZ1003" t="str">
            <v>FPL Fibernet</v>
          </cell>
        </row>
        <row r="1004">
          <cell r="A1004" t="str">
            <v>107100</v>
          </cell>
          <cell r="B1004" t="str">
            <v>0314</v>
          </cell>
          <cell r="C1004" t="str">
            <v>06600</v>
          </cell>
          <cell r="D1004" t="str">
            <v>0FIBER</v>
          </cell>
          <cell r="E1004" t="str">
            <v>314000</v>
          </cell>
          <cell r="F1004" t="str">
            <v>0662</v>
          </cell>
          <cell r="G1004" t="str">
            <v>51450</v>
          </cell>
          <cell r="H1004" t="str">
            <v>A</v>
          </cell>
          <cell r="I1004" t="str">
            <v>00000041</v>
          </cell>
          <cell r="J1004">
            <v>63</v>
          </cell>
          <cell r="K1004">
            <v>314</v>
          </cell>
          <cell r="L1004">
            <v>6632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 t="str">
            <v>0662</v>
          </cell>
          <cell r="R1004" t="str">
            <v>51450</v>
          </cell>
          <cell r="S1004" t="str">
            <v>200212</v>
          </cell>
          <cell r="T1004" t="str">
            <v>SA01</v>
          </cell>
          <cell r="U1004">
            <v>1113.7</v>
          </cell>
          <cell r="W1004">
            <v>0</v>
          </cell>
          <cell r="Y1004">
            <v>0</v>
          </cell>
          <cell r="Z1004">
            <v>1</v>
          </cell>
          <cell r="AA1004" t="str">
            <v>BCH</v>
          </cell>
          <cell r="AB1004" t="str">
            <v>450002361</v>
          </cell>
          <cell r="AC1004" t="str">
            <v>PO#</v>
          </cell>
          <cell r="AD1004" t="str">
            <v>4500030221</v>
          </cell>
          <cell r="AE1004" t="str">
            <v>S/R</v>
          </cell>
          <cell r="AF1004" t="str">
            <v>NET</v>
          </cell>
          <cell r="AI1004" t="str">
            <v>PYN</v>
          </cell>
          <cell r="AJ1004" t="str">
            <v>W D COMMUNICATIONS INC</v>
          </cell>
          <cell r="AK1004" t="str">
            <v>VND</v>
          </cell>
          <cell r="AL1004" t="str">
            <v>591953252</v>
          </cell>
          <cell r="AM1004" t="str">
            <v>FAC</v>
          </cell>
          <cell r="AN1004" t="str">
            <v>000</v>
          </cell>
          <cell r="AQ1004" t="str">
            <v>NVD</v>
          </cell>
          <cell r="AR1004" t="str">
            <v>2002-12-</v>
          </cell>
          <cell r="AU1004" t="str">
            <v>INVOICE# 26810      W D COMMUNICATIONS I5000003705</v>
          </cell>
          <cell r="AV1004" t="str">
            <v>WF-BATCH</v>
          </cell>
          <cell r="AW1004" t="str">
            <v>000</v>
          </cell>
          <cell r="AX1004" t="str">
            <v>00</v>
          </cell>
          <cell r="AY1004" t="str">
            <v>0</v>
          </cell>
          <cell r="AZ1004" t="str">
            <v>FPL Fibernet</v>
          </cell>
        </row>
        <row r="1005">
          <cell r="A1005" t="str">
            <v>107100</v>
          </cell>
          <cell r="B1005" t="str">
            <v>0314</v>
          </cell>
          <cell r="C1005" t="str">
            <v>06600</v>
          </cell>
          <cell r="D1005" t="str">
            <v>0FIBER</v>
          </cell>
          <cell r="E1005" t="str">
            <v>314000</v>
          </cell>
          <cell r="F1005" t="str">
            <v>0662</v>
          </cell>
          <cell r="G1005" t="str">
            <v>51450</v>
          </cell>
          <cell r="H1005" t="str">
            <v>A</v>
          </cell>
          <cell r="I1005" t="str">
            <v>00000041</v>
          </cell>
          <cell r="J1005">
            <v>63</v>
          </cell>
          <cell r="K1005">
            <v>314</v>
          </cell>
          <cell r="L1005">
            <v>6632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 t="str">
            <v>0662</v>
          </cell>
          <cell r="R1005" t="str">
            <v>51450</v>
          </cell>
          <cell r="S1005" t="str">
            <v>200212</v>
          </cell>
          <cell r="T1005" t="str">
            <v>SA01</v>
          </cell>
          <cell r="U1005">
            <v>1193.25</v>
          </cell>
          <cell r="W1005">
            <v>0</v>
          </cell>
          <cell r="Y1005">
            <v>0</v>
          </cell>
          <cell r="Z1005">
            <v>1</v>
          </cell>
          <cell r="AA1005" t="str">
            <v>BCH</v>
          </cell>
          <cell r="AB1005" t="str">
            <v>450002350</v>
          </cell>
          <cell r="AC1005" t="str">
            <v>PO#</v>
          </cell>
          <cell r="AD1005" t="str">
            <v>4500030221</v>
          </cell>
          <cell r="AE1005" t="str">
            <v>S/R</v>
          </cell>
          <cell r="AF1005" t="str">
            <v>NET</v>
          </cell>
          <cell r="AI1005" t="str">
            <v>PYN</v>
          </cell>
          <cell r="AJ1005" t="str">
            <v>W D COMMUNICATIONS INC</v>
          </cell>
          <cell r="AK1005" t="str">
            <v>VND</v>
          </cell>
          <cell r="AL1005" t="str">
            <v>591953252</v>
          </cell>
          <cell r="AM1005" t="str">
            <v>FAC</v>
          </cell>
          <cell r="AN1005" t="str">
            <v>000</v>
          </cell>
          <cell r="AQ1005" t="str">
            <v>NVD</v>
          </cell>
          <cell r="AR1005" t="str">
            <v>2002-12-</v>
          </cell>
          <cell r="AU1005" t="str">
            <v>INVOICE# 26749      W D COMMUNICATIONS I5000003546</v>
          </cell>
          <cell r="AV1005" t="str">
            <v>WF-BATCH</v>
          </cell>
          <cell r="AW1005" t="str">
            <v>000</v>
          </cell>
          <cell r="AX1005" t="str">
            <v>00</v>
          </cell>
          <cell r="AY1005" t="str">
            <v>0</v>
          </cell>
          <cell r="AZ1005" t="str">
            <v>FPL Fibernet</v>
          </cell>
        </row>
        <row r="1006">
          <cell r="A1006" t="str">
            <v>107100</v>
          </cell>
          <cell r="B1006" t="str">
            <v>0314</v>
          </cell>
          <cell r="C1006" t="str">
            <v>06600</v>
          </cell>
          <cell r="D1006" t="str">
            <v>0FIBER</v>
          </cell>
          <cell r="E1006" t="str">
            <v>314000</v>
          </cell>
          <cell r="F1006" t="str">
            <v>0662</v>
          </cell>
          <cell r="G1006" t="str">
            <v>51450</v>
          </cell>
          <cell r="H1006" t="str">
            <v>A</v>
          </cell>
          <cell r="I1006" t="str">
            <v>00000041</v>
          </cell>
          <cell r="J1006">
            <v>63</v>
          </cell>
          <cell r="K1006">
            <v>314</v>
          </cell>
          <cell r="L1006">
            <v>6632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 t="str">
            <v>0662</v>
          </cell>
          <cell r="R1006" t="str">
            <v>51450</v>
          </cell>
          <cell r="S1006" t="str">
            <v>200212</v>
          </cell>
          <cell r="T1006" t="str">
            <v>SA01</v>
          </cell>
          <cell r="U1006">
            <v>1392.13</v>
          </cell>
          <cell r="W1006">
            <v>0</v>
          </cell>
          <cell r="Y1006">
            <v>0</v>
          </cell>
          <cell r="Z1006">
            <v>1</v>
          </cell>
          <cell r="AA1006" t="str">
            <v>BCH</v>
          </cell>
          <cell r="AB1006" t="str">
            <v>450002350</v>
          </cell>
          <cell r="AC1006" t="str">
            <v>PO#</v>
          </cell>
          <cell r="AD1006" t="str">
            <v>4500030221</v>
          </cell>
          <cell r="AE1006" t="str">
            <v>S/R</v>
          </cell>
          <cell r="AF1006" t="str">
            <v>NET</v>
          </cell>
          <cell r="AI1006" t="str">
            <v>PYN</v>
          </cell>
          <cell r="AJ1006" t="str">
            <v>W D COMMUNICATIONS INC</v>
          </cell>
          <cell r="AK1006" t="str">
            <v>VND</v>
          </cell>
          <cell r="AL1006" t="str">
            <v>591953252</v>
          </cell>
          <cell r="AM1006" t="str">
            <v>FAC</v>
          </cell>
          <cell r="AN1006" t="str">
            <v>000</v>
          </cell>
          <cell r="AQ1006" t="str">
            <v>NVD</v>
          </cell>
          <cell r="AR1006" t="str">
            <v>2002-12-</v>
          </cell>
          <cell r="AU1006" t="str">
            <v>INVOICE# 26652      W D COMMUNICATIONS I5000003585</v>
          </cell>
          <cell r="AV1006" t="str">
            <v>WF-BATCH</v>
          </cell>
          <cell r="AW1006" t="str">
            <v>000</v>
          </cell>
          <cell r="AX1006" t="str">
            <v>00</v>
          </cell>
          <cell r="AY1006" t="str">
            <v>0</v>
          </cell>
          <cell r="AZ1006" t="str">
            <v>FPL Fibernet</v>
          </cell>
        </row>
        <row r="1007">
          <cell r="A1007" t="str">
            <v>107100</v>
          </cell>
          <cell r="B1007" t="str">
            <v>0314</v>
          </cell>
          <cell r="C1007" t="str">
            <v>06600</v>
          </cell>
          <cell r="D1007" t="str">
            <v>0FIBER</v>
          </cell>
          <cell r="E1007" t="str">
            <v>314000</v>
          </cell>
          <cell r="F1007" t="str">
            <v>0662</v>
          </cell>
          <cell r="G1007" t="str">
            <v>51450</v>
          </cell>
          <cell r="H1007" t="str">
            <v>A</v>
          </cell>
          <cell r="I1007" t="str">
            <v>00000041</v>
          </cell>
          <cell r="J1007">
            <v>63</v>
          </cell>
          <cell r="K1007">
            <v>314</v>
          </cell>
          <cell r="L1007">
            <v>6632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 t="str">
            <v>0662</v>
          </cell>
          <cell r="R1007" t="str">
            <v>51450</v>
          </cell>
          <cell r="S1007" t="str">
            <v>200212</v>
          </cell>
          <cell r="T1007" t="str">
            <v>SA01</v>
          </cell>
          <cell r="U1007">
            <v>1988.75</v>
          </cell>
          <cell r="W1007">
            <v>0</v>
          </cell>
          <cell r="Y1007">
            <v>0</v>
          </cell>
          <cell r="Z1007">
            <v>1</v>
          </cell>
          <cell r="AA1007" t="str">
            <v>BCH</v>
          </cell>
          <cell r="AB1007" t="str">
            <v>450002350</v>
          </cell>
          <cell r="AC1007" t="str">
            <v>PO#</v>
          </cell>
          <cell r="AD1007" t="str">
            <v>4500030221</v>
          </cell>
          <cell r="AE1007" t="str">
            <v>S/R</v>
          </cell>
          <cell r="AF1007" t="str">
            <v>NET</v>
          </cell>
          <cell r="AI1007" t="str">
            <v>PYN</v>
          </cell>
          <cell r="AJ1007" t="str">
            <v>W D COMMUNICATIONS INC</v>
          </cell>
          <cell r="AK1007" t="str">
            <v>VND</v>
          </cell>
          <cell r="AL1007" t="str">
            <v>591953252</v>
          </cell>
          <cell r="AM1007" t="str">
            <v>FAC</v>
          </cell>
          <cell r="AN1007" t="str">
            <v>000</v>
          </cell>
          <cell r="AQ1007" t="str">
            <v>NVD</v>
          </cell>
          <cell r="AR1007" t="str">
            <v>2002-12-</v>
          </cell>
          <cell r="AU1007" t="str">
            <v>INVOICE# 26555      W D COMMUNICATIONS I5000003544</v>
          </cell>
          <cell r="AV1007" t="str">
            <v>WF-BATCH</v>
          </cell>
          <cell r="AW1007" t="str">
            <v>000</v>
          </cell>
          <cell r="AX1007" t="str">
            <v>00</v>
          </cell>
          <cell r="AY1007" t="str">
            <v>0</v>
          </cell>
          <cell r="AZ1007" t="str">
            <v>FPL Fibernet</v>
          </cell>
        </row>
        <row r="1008">
          <cell r="A1008" t="str">
            <v>107100</v>
          </cell>
          <cell r="B1008" t="str">
            <v>0314</v>
          </cell>
          <cell r="C1008" t="str">
            <v>06600</v>
          </cell>
          <cell r="D1008" t="str">
            <v>0FIBER</v>
          </cell>
          <cell r="E1008" t="str">
            <v>314000</v>
          </cell>
          <cell r="F1008" t="str">
            <v>0662</v>
          </cell>
          <cell r="G1008" t="str">
            <v>51450</v>
          </cell>
          <cell r="H1008" t="str">
            <v>A</v>
          </cell>
          <cell r="I1008" t="str">
            <v>00000041</v>
          </cell>
          <cell r="J1008">
            <v>63</v>
          </cell>
          <cell r="K1008">
            <v>314</v>
          </cell>
          <cell r="L1008">
            <v>6632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 t="str">
            <v>0662</v>
          </cell>
          <cell r="R1008" t="str">
            <v>51450</v>
          </cell>
          <cell r="S1008" t="str">
            <v>200212</v>
          </cell>
          <cell r="T1008" t="str">
            <v>SA01</v>
          </cell>
          <cell r="U1008">
            <v>1988.75</v>
          </cell>
          <cell r="W1008">
            <v>0</v>
          </cell>
          <cell r="Y1008">
            <v>0</v>
          </cell>
          <cell r="Z1008">
            <v>1</v>
          </cell>
          <cell r="AA1008" t="str">
            <v>BCH</v>
          </cell>
          <cell r="AB1008" t="str">
            <v>450002350</v>
          </cell>
          <cell r="AC1008" t="str">
            <v>PO#</v>
          </cell>
          <cell r="AD1008" t="str">
            <v>4500030221</v>
          </cell>
          <cell r="AE1008" t="str">
            <v>S/R</v>
          </cell>
          <cell r="AF1008" t="str">
            <v>NET</v>
          </cell>
          <cell r="AI1008" t="str">
            <v>PYN</v>
          </cell>
          <cell r="AJ1008" t="str">
            <v>W D COMMUNICATIONS INC</v>
          </cell>
          <cell r="AK1008" t="str">
            <v>VND</v>
          </cell>
          <cell r="AL1008" t="str">
            <v>591953252</v>
          </cell>
          <cell r="AM1008" t="str">
            <v>FAC</v>
          </cell>
          <cell r="AN1008" t="str">
            <v>000</v>
          </cell>
          <cell r="AQ1008" t="str">
            <v>NVD</v>
          </cell>
          <cell r="AR1008" t="str">
            <v>2002-12-</v>
          </cell>
          <cell r="AU1008" t="str">
            <v>INVOICE# 26575      W D COMMUNICATIONS I5000003540</v>
          </cell>
          <cell r="AV1008" t="str">
            <v>WF-BATCH</v>
          </cell>
          <cell r="AW1008" t="str">
            <v>000</v>
          </cell>
          <cell r="AX1008" t="str">
            <v>00</v>
          </cell>
          <cell r="AY1008" t="str">
            <v>0</v>
          </cell>
          <cell r="AZ1008" t="str">
            <v>FPL Fibernet</v>
          </cell>
        </row>
        <row r="1009">
          <cell r="A1009" t="str">
            <v>107100</v>
          </cell>
          <cell r="B1009" t="str">
            <v>0314</v>
          </cell>
          <cell r="C1009" t="str">
            <v>06600</v>
          </cell>
          <cell r="D1009" t="str">
            <v>0FIBER</v>
          </cell>
          <cell r="E1009" t="str">
            <v>314000</v>
          </cell>
          <cell r="F1009" t="str">
            <v>0662</v>
          </cell>
          <cell r="G1009" t="str">
            <v>51450</v>
          </cell>
          <cell r="H1009" t="str">
            <v>A</v>
          </cell>
          <cell r="I1009" t="str">
            <v>00000041</v>
          </cell>
          <cell r="J1009">
            <v>63</v>
          </cell>
          <cell r="K1009">
            <v>314</v>
          </cell>
          <cell r="L1009">
            <v>6632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 t="str">
            <v>0662</v>
          </cell>
          <cell r="R1009" t="str">
            <v>51450</v>
          </cell>
          <cell r="S1009" t="str">
            <v>200212</v>
          </cell>
          <cell r="T1009" t="str">
            <v>SA01</v>
          </cell>
          <cell r="U1009">
            <v>1988.75</v>
          </cell>
          <cell r="W1009">
            <v>0</v>
          </cell>
          <cell r="Y1009">
            <v>0</v>
          </cell>
          <cell r="Z1009">
            <v>1</v>
          </cell>
          <cell r="AA1009" t="str">
            <v>BCH</v>
          </cell>
          <cell r="AB1009" t="str">
            <v>450002350</v>
          </cell>
          <cell r="AC1009" t="str">
            <v>PO#</v>
          </cell>
          <cell r="AD1009" t="str">
            <v>4500030221</v>
          </cell>
          <cell r="AE1009" t="str">
            <v>S/R</v>
          </cell>
          <cell r="AF1009" t="str">
            <v>NET</v>
          </cell>
          <cell r="AI1009" t="str">
            <v>PYN</v>
          </cell>
          <cell r="AJ1009" t="str">
            <v>W D COMMUNICATIONS INC</v>
          </cell>
          <cell r="AK1009" t="str">
            <v>VND</v>
          </cell>
          <cell r="AL1009" t="str">
            <v>591953252</v>
          </cell>
          <cell r="AM1009" t="str">
            <v>FAC</v>
          </cell>
          <cell r="AN1009" t="str">
            <v>000</v>
          </cell>
          <cell r="AQ1009" t="str">
            <v>NVD</v>
          </cell>
          <cell r="AR1009" t="str">
            <v>2002-12-</v>
          </cell>
          <cell r="AU1009" t="str">
            <v>INVOICE# 26605      W D COMMUNICATIONS I5000003545</v>
          </cell>
          <cell r="AV1009" t="str">
            <v>WF-BATCH</v>
          </cell>
          <cell r="AW1009" t="str">
            <v>000</v>
          </cell>
          <cell r="AX1009" t="str">
            <v>00</v>
          </cell>
          <cell r="AY1009" t="str">
            <v>0</v>
          </cell>
          <cell r="AZ1009" t="str">
            <v>FPL Fibernet</v>
          </cell>
        </row>
        <row r="1010">
          <cell r="A1010" t="str">
            <v>107100</v>
          </cell>
          <cell r="B1010" t="str">
            <v>0314</v>
          </cell>
          <cell r="C1010" t="str">
            <v>06600</v>
          </cell>
          <cell r="D1010" t="str">
            <v>0FIBER</v>
          </cell>
          <cell r="E1010" t="str">
            <v>314000</v>
          </cell>
          <cell r="F1010" t="str">
            <v>0662</v>
          </cell>
          <cell r="G1010" t="str">
            <v>65000</v>
          </cell>
          <cell r="H1010" t="str">
            <v>A</v>
          </cell>
          <cell r="I1010" t="str">
            <v>00000041</v>
          </cell>
          <cell r="J1010">
            <v>63</v>
          </cell>
          <cell r="K1010">
            <v>314</v>
          </cell>
          <cell r="L1010">
            <v>6632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 t="str">
            <v>0662</v>
          </cell>
          <cell r="R1010" t="str">
            <v>65000</v>
          </cell>
          <cell r="S1010" t="str">
            <v>200212</v>
          </cell>
          <cell r="T1010" t="str">
            <v>CA01</v>
          </cell>
          <cell r="U1010">
            <v>4932.1000000000004</v>
          </cell>
          <cell r="V1010" t="str">
            <v>LDB</v>
          </cell>
          <cell r="W1010">
            <v>0</v>
          </cell>
          <cell r="Y1010">
            <v>0</v>
          </cell>
          <cell r="Z1010">
            <v>0</v>
          </cell>
          <cell r="AA1010" t="str">
            <v>BCH</v>
          </cell>
          <cell r="AB1010" t="str">
            <v>0029</v>
          </cell>
          <cell r="AC1010" t="str">
            <v>WKS</v>
          </cell>
          <cell r="AE1010" t="str">
            <v>JV#</v>
          </cell>
          <cell r="AF1010" t="str">
            <v>1232</v>
          </cell>
          <cell r="AG1010" t="str">
            <v>FRN</v>
          </cell>
          <cell r="AH1010" t="str">
            <v>6632</v>
          </cell>
          <cell r="AI1010" t="str">
            <v>RP#</v>
          </cell>
          <cell r="AJ1010" t="str">
            <v>000</v>
          </cell>
          <cell r="AK1010" t="str">
            <v>CTL</v>
          </cell>
          <cell r="AM1010" t="str">
            <v>RF#</v>
          </cell>
          <cell r="AU1010" t="str">
            <v>ACCR WD COMM UNPAID INV</v>
          </cell>
          <cell r="AZ1010" t="str">
            <v>FPL Fibernet</v>
          </cell>
        </row>
        <row r="1011">
          <cell r="A1011" t="str">
            <v>107100</v>
          </cell>
          <cell r="B1011" t="str">
            <v>0314</v>
          </cell>
          <cell r="C1011" t="str">
            <v>06600</v>
          </cell>
          <cell r="D1011" t="str">
            <v>0FIBER</v>
          </cell>
          <cell r="E1011" t="str">
            <v>314000</v>
          </cell>
          <cell r="F1011" t="str">
            <v>0662</v>
          </cell>
          <cell r="G1011" t="str">
            <v>65000</v>
          </cell>
          <cell r="H1011" t="str">
            <v>A</v>
          </cell>
          <cell r="I1011" t="str">
            <v>00000041</v>
          </cell>
          <cell r="J1011">
            <v>63</v>
          </cell>
          <cell r="K1011">
            <v>314</v>
          </cell>
          <cell r="L1011">
            <v>6632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 t="str">
            <v>0662</v>
          </cell>
          <cell r="R1011" t="str">
            <v>65000</v>
          </cell>
          <cell r="S1011" t="str">
            <v>200212</v>
          </cell>
          <cell r="T1011" t="str">
            <v>CA01</v>
          </cell>
          <cell r="U1011">
            <v>4932.1000000000004</v>
          </cell>
          <cell r="V1011" t="str">
            <v>LDB</v>
          </cell>
          <cell r="W1011">
            <v>0</v>
          </cell>
          <cell r="Y1011">
            <v>0</v>
          </cell>
          <cell r="Z1011">
            <v>0</v>
          </cell>
          <cell r="AA1011" t="str">
            <v>BCH</v>
          </cell>
          <cell r="AB1011" t="str">
            <v>0033</v>
          </cell>
          <cell r="AC1011" t="str">
            <v>WKS</v>
          </cell>
          <cell r="AE1011" t="str">
            <v>JV#</v>
          </cell>
          <cell r="AF1011" t="str">
            <v>1232</v>
          </cell>
          <cell r="AG1011" t="str">
            <v>FRN</v>
          </cell>
          <cell r="AH1011" t="str">
            <v>6632</v>
          </cell>
          <cell r="AI1011" t="str">
            <v>RP#</v>
          </cell>
          <cell r="AJ1011" t="str">
            <v>000</v>
          </cell>
          <cell r="AK1011" t="str">
            <v>CTL</v>
          </cell>
          <cell r="AM1011" t="str">
            <v>RF#</v>
          </cell>
          <cell r="AU1011" t="str">
            <v>ACCR WD COMM UNPAID INV</v>
          </cell>
          <cell r="AZ1011" t="str">
            <v>FPL Fibernet</v>
          </cell>
        </row>
        <row r="1012">
          <cell r="A1012" t="str">
            <v>107100</v>
          </cell>
          <cell r="B1012" t="str">
            <v>0314</v>
          </cell>
          <cell r="C1012" t="str">
            <v>06600</v>
          </cell>
          <cell r="D1012" t="str">
            <v>0FIBER</v>
          </cell>
          <cell r="E1012" t="str">
            <v>314000</v>
          </cell>
          <cell r="F1012" t="str">
            <v>0662</v>
          </cell>
          <cell r="G1012" t="str">
            <v>65000</v>
          </cell>
          <cell r="H1012" t="str">
            <v>A</v>
          </cell>
          <cell r="I1012" t="str">
            <v>00000041</v>
          </cell>
          <cell r="J1012">
            <v>63</v>
          </cell>
          <cell r="K1012">
            <v>314</v>
          </cell>
          <cell r="L1012">
            <v>6632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 t="str">
            <v>0662</v>
          </cell>
          <cell r="R1012" t="str">
            <v>65000</v>
          </cell>
          <cell r="S1012" t="str">
            <v>200212</v>
          </cell>
          <cell r="T1012" t="str">
            <v>CA01</v>
          </cell>
          <cell r="U1012">
            <v>-4932.1000000000004</v>
          </cell>
          <cell r="V1012" t="str">
            <v>LDB</v>
          </cell>
          <cell r="W1012">
            <v>0</v>
          </cell>
          <cell r="Y1012">
            <v>0</v>
          </cell>
          <cell r="Z1012">
            <v>0</v>
          </cell>
          <cell r="AA1012" t="str">
            <v>BCH</v>
          </cell>
          <cell r="AB1012" t="str">
            <v>0034</v>
          </cell>
          <cell r="AC1012" t="str">
            <v>WKS</v>
          </cell>
          <cell r="AE1012" t="str">
            <v>JV#</v>
          </cell>
          <cell r="AF1012" t="str">
            <v>1232</v>
          </cell>
          <cell r="AG1012" t="str">
            <v>FRN</v>
          </cell>
          <cell r="AH1012" t="str">
            <v>6632</v>
          </cell>
          <cell r="AI1012" t="str">
            <v>RP#</v>
          </cell>
          <cell r="AJ1012" t="str">
            <v>000</v>
          </cell>
          <cell r="AK1012" t="str">
            <v>CTL</v>
          </cell>
          <cell r="AM1012" t="str">
            <v>RF#</v>
          </cell>
          <cell r="AU1012" t="str">
            <v>ACCR WD COMM UNPAID INV</v>
          </cell>
          <cell r="AZ1012" t="str">
            <v>FPL Fibernet</v>
          </cell>
        </row>
        <row r="1013">
          <cell r="A1013" t="str">
            <v>107100</v>
          </cell>
          <cell r="B1013" t="str">
            <v>0314</v>
          </cell>
          <cell r="C1013" t="str">
            <v>06600</v>
          </cell>
          <cell r="D1013" t="str">
            <v>0FIBER</v>
          </cell>
          <cell r="E1013" t="str">
            <v>314000</v>
          </cell>
          <cell r="F1013" t="str">
            <v>0675</v>
          </cell>
          <cell r="G1013" t="str">
            <v>52450</v>
          </cell>
          <cell r="H1013" t="str">
            <v>A</v>
          </cell>
          <cell r="I1013" t="str">
            <v>00000041</v>
          </cell>
          <cell r="J1013">
            <v>63</v>
          </cell>
          <cell r="K1013">
            <v>314</v>
          </cell>
          <cell r="L1013">
            <v>6632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 t="str">
            <v>0675</v>
          </cell>
          <cell r="R1013" t="str">
            <v>52450</v>
          </cell>
          <cell r="S1013" t="str">
            <v>200212</v>
          </cell>
          <cell r="T1013" t="str">
            <v>SA01</v>
          </cell>
          <cell r="U1013">
            <v>10.72</v>
          </cell>
          <cell r="W1013">
            <v>0</v>
          </cell>
          <cell r="Y1013">
            <v>0</v>
          </cell>
          <cell r="Z1013">
            <v>0</v>
          </cell>
          <cell r="AA1013" t="str">
            <v>BCH</v>
          </cell>
          <cell r="AB1013" t="str">
            <v>450002351</v>
          </cell>
          <cell r="AC1013" t="str">
            <v>PO#</v>
          </cell>
          <cell r="AE1013" t="str">
            <v>S/R</v>
          </cell>
          <cell r="AI1013" t="str">
            <v>PYN</v>
          </cell>
          <cell r="AJ1013" t="str">
            <v>UNITED PARCEL SVC OF AMER</v>
          </cell>
          <cell r="AK1013" t="str">
            <v>VND</v>
          </cell>
          <cell r="AL1013" t="str">
            <v>362407381</v>
          </cell>
          <cell r="AM1013" t="str">
            <v>FAC</v>
          </cell>
          <cell r="AN1013" t="str">
            <v>000</v>
          </cell>
          <cell r="AQ1013" t="str">
            <v>NVD</v>
          </cell>
          <cell r="AR1013" t="str">
            <v>2002-11-</v>
          </cell>
          <cell r="AU1013" t="str">
            <v>0000R454V3442       UNITED PARCEL SVC OF1900003361</v>
          </cell>
          <cell r="AV1013" t="str">
            <v>WF-BATCH</v>
          </cell>
          <cell r="AW1013" t="str">
            <v>000</v>
          </cell>
          <cell r="AX1013" t="str">
            <v>00</v>
          </cell>
          <cell r="AY1013" t="str">
            <v>0</v>
          </cell>
          <cell r="AZ1013" t="str">
            <v>FPL Fibernet</v>
          </cell>
        </row>
        <row r="1014">
          <cell r="A1014" t="str">
            <v>107100</v>
          </cell>
          <cell r="B1014" t="str">
            <v>0314</v>
          </cell>
          <cell r="C1014" t="str">
            <v>06600</v>
          </cell>
          <cell r="D1014" t="str">
            <v>0FIBER</v>
          </cell>
          <cell r="E1014" t="str">
            <v>314000</v>
          </cell>
          <cell r="F1014" t="str">
            <v>0803</v>
          </cell>
          <cell r="G1014" t="str">
            <v>36000</v>
          </cell>
          <cell r="H1014" t="str">
            <v>A</v>
          </cell>
          <cell r="I1014" t="str">
            <v>00000041</v>
          </cell>
          <cell r="J1014">
            <v>60</v>
          </cell>
          <cell r="K1014">
            <v>314</v>
          </cell>
          <cell r="L1014">
            <v>6632</v>
          </cell>
          <cell r="M1014">
            <v>107</v>
          </cell>
          <cell r="N1014">
            <v>10</v>
          </cell>
          <cell r="O1014">
            <v>0</v>
          </cell>
          <cell r="P1014">
            <v>107.1</v>
          </cell>
          <cell r="Q1014" t="str">
            <v>0803</v>
          </cell>
          <cell r="R1014" t="str">
            <v>36000</v>
          </cell>
          <cell r="S1014" t="str">
            <v>200212</v>
          </cell>
          <cell r="T1014" t="str">
            <v>PY42</v>
          </cell>
          <cell r="U1014">
            <v>68.849999999999994</v>
          </cell>
          <cell r="V1014" t="str">
            <v>LDB</v>
          </cell>
          <cell r="W1014">
            <v>0</v>
          </cell>
          <cell r="X1014" t="str">
            <v>SHR</v>
          </cell>
          <cell r="Y1014">
            <v>2</v>
          </cell>
          <cell r="Z1014">
            <v>2</v>
          </cell>
          <cell r="AA1014" t="str">
            <v>PYP</v>
          </cell>
          <cell r="AB1014" t="str">
            <v xml:space="preserve"> 0000026</v>
          </cell>
          <cell r="AC1014" t="str">
            <v>PYL</v>
          </cell>
          <cell r="AD1014" t="str">
            <v>004368</v>
          </cell>
          <cell r="AE1014" t="str">
            <v>EMP</v>
          </cell>
          <cell r="AF1014" t="str">
            <v>13648</v>
          </cell>
          <cell r="AG1014" t="str">
            <v>JUL</v>
          </cell>
          <cell r="AH1014" t="str">
            <v xml:space="preserve"> 000.00</v>
          </cell>
          <cell r="AI1014" t="str">
            <v>BCH</v>
          </cell>
          <cell r="AJ1014" t="str">
            <v>500</v>
          </cell>
          <cell r="AK1014" t="str">
            <v>CLS</v>
          </cell>
          <cell r="AL1014" t="str">
            <v>R445</v>
          </cell>
          <cell r="AM1014" t="str">
            <v>DTA</v>
          </cell>
          <cell r="AN1014" t="str">
            <v xml:space="preserve"> 00000000000.00</v>
          </cell>
          <cell r="AO1014" t="str">
            <v>DTH</v>
          </cell>
          <cell r="AP1014" t="str">
            <v xml:space="preserve"> 00000000000.00</v>
          </cell>
          <cell r="AV1014" t="str">
            <v>000000000</v>
          </cell>
          <cell r="AW1014" t="str">
            <v>000</v>
          </cell>
          <cell r="AX1014" t="str">
            <v>00</v>
          </cell>
          <cell r="AY1014" t="str">
            <v>0</v>
          </cell>
          <cell r="AZ1014" t="str">
            <v>FPL Fibernet</v>
          </cell>
        </row>
        <row r="1015">
          <cell r="A1015" t="str">
            <v>107100</v>
          </cell>
          <cell r="B1015" t="str">
            <v>0385</v>
          </cell>
          <cell r="C1015" t="str">
            <v>06600</v>
          </cell>
          <cell r="D1015" t="str">
            <v>0FIBER</v>
          </cell>
          <cell r="E1015" t="str">
            <v>385000</v>
          </cell>
          <cell r="F1015" t="str">
            <v>0662</v>
          </cell>
          <cell r="G1015" t="str">
            <v>51450</v>
          </cell>
          <cell r="H1015" t="str">
            <v>A</v>
          </cell>
          <cell r="I1015" t="str">
            <v>00000041</v>
          </cell>
          <cell r="J1015">
            <v>63</v>
          </cell>
          <cell r="K1015">
            <v>385</v>
          </cell>
          <cell r="L1015">
            <v>6632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 t="str">
            <v>0662</v>
          </cell>
          <cell r="R1015" t="str">
            <v>51450</v>
          </cell>
          <cell r="S1015" t="str">
            <v>200212</v>
          </cell>
          <cell r="T1015" t="str">
            <v>SA01</v>
          </cell>
          <cell r="U1015">
            <v>12262.5</v>
          </cell>
          <cell r="W1015">
            <v>0</v>
          </cell>
          <cell r="Y1015">
            <v>0</v>
          </cell>
          <cell r="Z1015">
            <v>1</v>
          </cell>
          <cell r="AA1015" t="str">
            <v>BCH</v>
          </cell>
          <cell r="AB1015" t="str">
            <v>450002350</v>
          </cell>
          <cell r="AC1015" t="str">
            <v>PO#</v>
          </cell>
          <cell r="AD1015" t="str">
            <v>4500094253</v>
          </cell>
          <cell r="AE1015" t="str">
            <v>S/R</v>
          </cell>
          <cell r="AF1015" t="str">
            <v>337</v>
          </cell>
          <cell r="AI1015" t="str">
            <v>PYN</v>
          </cell>
          <cell r="AJ1015" t="str">
            <v>YOUNGS COMMUNICATIONS CO</v>
          </cell>
          <cell r="AK1015" t="str">
            <v>VND</v>
          </cell>
          <cell r="AL1015" t="str">
            <v>591398816</v>
          </cell>
          <cell r="AM1015" t="str">
            <v>FAC</v>
          </cell>
          <cell r="AN1015" t="str">
            <v>000</v>
          </cell>
          <cell r="AQ1015" t="str">
            <v>NVD</v>
          </cell>
          <cell r="AR1015" t="str">
            <v>2002-12-</v>
          </cell>
          <cell r="AU1015" t="str">
            <v>INVOICE# 7086       YOUNGS COMMUNICATION5000003579</v>
          </cell>
          <cell r="AV1015" t="str">
            <v>WF-BATCH</v>
          </cell>
          <cell r="AW1015" t="str">
            <v>000</v>
          </cell>
          <cell r="AX1015" t="str">
            <v>00</v>
          </cell>
          <cell r="AY1015" t="str">
            <v>0</v>
          </cell>
          <cell r="AZ1015" t="str">
            <v>FPL Fibernet</v>
          </cell>
        </row>
        <row r="1016">
          <cell r="A1016" t="str">
            <v>107100</v>
          </cell>
          <cell r="B1016" t="str">
            <v>0313</v>
          </cell>
          <cell r="C1016" t="str">
            <v>06600</v>
          </cell>
          <cell r="D1016" t="str">
            <v>0FIBER</v>
          </cell>
          <cell r="E1016" t="str">
            <v>313000</v>
          </cell>
          <cell r="F1016" t="str">
            <v>0662</v>
          </cell>
          <cell r="G1016" t="str">
            <v>51450</v>
          </cell>
          <cell r="H1016" t="str">
            <v>A</v>
          </cell>
          <cell r="I1016" t="str">
            <v>00000041</v>
          </cell>
          <cell r="J1016">
            <v>63</v>
          </cell>
          <cell r="K1016">
            <v>313</v>
          </cell>
          <cell r="L1016">
            <v>6633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 t="str">
            <v>0662</v>
          </cell>
          <cell r="R1016" t="str">
            <v>51450</v>
          </cell>
          <cell r="S1016" t="str">
            <v>200212</v>
          </cell>
          <cell r="T1016" t="str">
            <v>SA01</v>
          </cell>
          <cell r="U1016">
            <v>477.3</v>
          </cell>
          <cell r="W1016">
            <v>0</v>
          </cell>
          <cell r="Y1016">
            <v>0</v>
          </cell>
          <cell r="Z1016">
            <v>1</v>
          </cell>
          <cell r="AA1016" t="str">
            <v>BCH</v>
          </cell>
          <cell r="AB1016" t="str">
            <v>450002350</v>
          </cell>
          <cell r="AC1016" t="str">
            <v>PO#</v>
          </cell>
          <cell r="AD1016" t="str">
            <v>4500030221</v>
          </cell>
          <cell r="AE1016" t="str">
            <v>S/R</v>
          </cell>
          <cell r="AF1016" t="str">
            <v>NET</v>
          </cell>
          <cell r="AI1016" t="str">
            <v>PYN</v>
          </cell>
          <cell r="AJ1016" t="str">
            <v>W D COMMUNICATIONS INC</v>
          </cell>
          <cell r="AK1016" t="str">
            <v>VND</v>
          </cell>
          <cell r="AL1016" t="str">
            <v>591953252</v>
          </cell>
          <cell r="AM1016" t="str">
            <v>FAC</v>
          </cell>
          <cell r="AN1016" t="str">
            <v>000</v>
          </cell>
          <cell r="AQ1016" t="str">
            <v>NVD</v>
          </cell>
          <cell r="AR1016" t="str">
            <v>2002-12-</v>
          </cell>
          <cell r="AU1016" t="str">
            <v>INVOICE# 26519      W D COMMUNICATIONS I5000003532</v>
          </cell>
          <cell r="AV1016" t="str">
            <v>WF-BATCH</v>
          </cell>
          <cell r="AW1016" t="str">
            <v>000</v>
          </cell>
          <cell r="AX1016" t="str">
            <v>00</v>
          </cell>
          <cell r="AY1016" t="str">
            <v>0</v>
          </cell>
          <cell r="AZ1016" t="str">
            <v>FPL Fibernet</v>
          </cell>
        </row>
        <row r="1017">
          <cell r="A1017" t="str">
            <v>107100</v>
          </cell>
          <cell r="B1017" t="str">
            <v>0313</v>
          </cell>
          <cell r="C1017" t="str">
            <v>06600</v>
          </cell>
          <cell r="D1017" t="str">
            <v>0FIBER</v>
          </cell>
          <cell r="E1017" t="str">
            <v>313000</v>
          </cell>
          <cell r="F1017" t="str">
            <v>0662</v>
          </cell>
          <cell r="G1017" t="str">
            <v>51450</v>
          </cell>
          <cell r="H1017" t="str">
            <v>A</v>
          </cell>
          <cell r="I1017" t="str">
            <v>00000041</v>
          </cell>
          <cell r="J1017">
            <v>63</v>
          </cell>
          <cell r="K1017">
            <v>313</v>
          </cell>
          <cell r="L1017">
            <v>6633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 t="str">
            <v>0662</v>
          </cell>
          <cell r="R1017" t="str">
            <v>51450</v>
          </cell>
          <cell r="S1017" t="str">
            <v>200212</v>
          </cell>
          <cell r="T1017" t="str">
            <v>SA01</v>
          </cell>
          <cell r="U1017">
            <v>598.5</v>
          </cell>
          <cell r="W1017">
            <v>0</v>
          </cell>
          <cell r="Y1017">
            <v>0</v>
          </cell>
          <cell r="Z1017">
            <v>1</v>
          </cell>
          <cell r="AA1017" t="str">
            <v>BCH</v>
          </cell>
          <cell r="AB1017" t="str">
            <v>450002350</v>
          </cell>
          <cell r="AC1017" t="str">
            <v>PO#</v>
          </cell>
          <cell r="AD1017" t="str">
            <v>4500030221</v>
          </cell>
          <cell r="AE1017" t="str">
            <v>S/R</v>
          </cell>
          <cell r="AF1017" t="str">
            <v>NET</v>
          </cell>
          <cell r="AI1017" t="str">
            <v>PYN</v>
          </cell>
          <cell r="AJ1017" t="str">
            <v>W D COMMUNICATIONS INC</v>
          </cell>
          <cell r="AK1017" t="str">
            <v>VND</v>
          </cell>
          <cell r="AL1017" t="str">
            <v>591953252</v>
          </cell>
          <cell r="AM1017" t="str">
            <v>FAC</v>
          </cell>
          <cell r="AN1017" t="str">
            <v>000</v>
          </cell>
          <cell r="AQ1017" t="str">
            <v>NVD</v>
          </cell>
          <cell r="AR1017" t="str">
            <v>2002-12-</v>
          </cell>
          <cell r="AU1017" t="str">
            <v>INVOICE# 26432      W D COMMUNICATIONS I5000003535</v>
          </cell>
          <cell r="AV1017" t="str">
            <v>WF-BATCH</v>
          </cell>
          <cell r="AW1017" t="str">
            <v>000</v>
          </cell>
          <cell r="AX1017" t="str">
            <v>00</v>
          </cell>
          <cell r="AY1017" t="str">
            <v>0</v>
          </cell>
          <cell r="AZ1017" t="str">
            <v>FPL Fibernet</v>
          </cell>
        </row>
        <row r="1018">
          <cell r="A1018" t="str">
            <v>107100</v>
          </cell>
          <cell r="B1018" t="str">
            <v>0313</v>
          </cell>
          <cell r="C1018" t="str">
            <v>06600</v>
          </cell>
          <cell r="D1018" t="str">
            <v>0FIBER</v>
          </cell>
          <cell r="E1018" t="str">
            <v>313000</v>
          </cell>
          <cell r="F1018" t="str">
            <v>0662</v>
          </cell>
          <cell r="G1018" t="str">
            <v>51450</v>
          </cell>
          <cell r="H1018" t="str">
            <v>A</v>
          </cell>
          <cell r="I1018" t="str">
            <v>00000041</v>
          </cell>
          <cell r="J1018">
            <v>63</v>
          </cell>
          <cell r="K1018">
            <v>313</v>
          </cell>
          <cell r="L1018">
            <v>6633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 t="str">
            <v>0662</v>
          </cell>
          <cell r="R1018" t="str">
            <v>51450</v>
          </cell>
          <cell r="S1018" t="str">
            <v>200212</v>
          </cell>
          <cell r="T1018" t="str">
            <v>SA01</v>
          </cell>
          <cell r="U1018">
            <v>795</v>
          </cell>
          <cell r="W1018">
            <v>0</v>
          </cell>
          <cell r="Y1018">
            <v>0</v>
          </cell>
          <cell r="Z1018">
            <v>1</v>
          </cell>
          <cell r="AA1018" t="str">
            <v>BCH</v>
          </cell>
          <cell r="AB1018" t="str">
            <v>450002350</v>
          </cell>
          <cell r="AC1018" t="str">
            <v>PO#</v>
          </cell>
          <cell r="AD1018" t="str">
            <v>4500030221</v>
          </cell>
          <cell r="AE1018" t="str">
            <v>S/R</v>
          </cell>
          <cell r="AF1018" t="str">
            <v>NET</v>
          </cell>
          <cell r="AI1018" t="str">
            <v>PYN</v>
          </cell>
          <cell r="AJ1018" t="str">
            <v>W D COMMUNICATIONS INC</v>
          </cell>
          <cell r="AK1018" t="str">
            <v>VND</v>
          </cell>
          <cell r="AL1018" t="str">
            <v>591953252</v>
          </cell>
          <cell r="AM1018" t="str">
            <v>FAC</v>
          </cell>
          <cell r="AN1018" t="str">
            <v>000</v>
          </cell>
          <cell r="AQ1018" t="str">
            <v>NVD</v>
          </cell>
          <cell r="AR1018" t="str">
            <v>2002-12-</v>
          </cell>
          <cell r="AU1018" t="str">
            <v>INVOICE# 26436      W D COMMUNICATIONS I5000003536</v>
          </cell>
          <cell r="AV1018" t="str">
            <v>WF-BATCH</v>
          </cell>
          <cell r="AW1018" t="str">
            <v>000</v>
          </cell>
          <cell r="AX1018" t="str">
            <v>00</v>
          </cell>
          <cell r="AY1018" t="str">
            <v>0</v>
          </cell>
          <cell r="AZ1018" t="str">
            <v>FPL Fibernet</v>
          </cell>
        </row>
        <row r="1019">
          <cell r="A1019" t="str">
            <v>107100</v>
          </cell>
          <cell r="B1019" t="str">
            <v>0313</v>
          </cell>
          <cell r="C1019" t="str">
            <v>06600</v>
          </cell>
          <cell r="D1019" t="str">
            <v>0FIBER</v>
          </cell>
          <cell r="E1019" t="str">
            <v>313000</v>
          </cell>
          <cell r="F1019" t="str">
            <v>0662</v>
          </cell>
          <cell r="G1019" t="str">
            <v>51450</v>
          </cell>
          <cell r="H1019" t="str">
            <v>A</v>
          </cell>
          <cell r="I1019" t="str">
            <v>00000041</v>
          </cell>
          <cell r="J1019">
            <v>63</v>
          </cell>
          <cell r="K1019">
            <v>313</v>
          </cell>
          <cell r="L1019">
            <v>6633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 t="str">
            <v>0662</v>
          </cell>
          <cell r="R1019" t="str">
            <v>51450</v>
          </cell>
          <cell r="S1019" t="str">
            <v>200212</v>
          </cell>
          <cell r="T1019" t="str">
            <v>SA01</v>
          </cell>
          <cell r="U1019">
            <v>2386.5</v>
          </cell>
          <cell r="W1019">
            <v>0</v>
          </cell>
          <cell r="Y1019">
            <v>0</v>
          </cell>
          <cell r="Z1019">
            <v>1</v>
          </cell>
          <cell r="AA1019" t="str">
            <v>BCH</v>
          </cell>
          <cell r="AB1019" t="str">
            <v>450002350</v>
          </cell>
          <cell r="AC1019" t="str">
            <v>PO#</v>
          </cell>
          <cell r="AD1019" t="str">
            <v>4500030221</v>
          </cell>
          <cell r="AE1019" t="str">
            <v>S/R</v>
          </cell>
          <cell r="AF1019" t="str">
            <v>NET</v>
          </cell>
          <cell r="AI1019" t="str">
            <v>PYN</v>
          </cell>
          <cell r="AJ1019" t="str">
            <v>W D COMMUNICATIONS INC</v>
          </cell>
          <cell r="AK1019" t="str">
            <v>VND</v>
          </cell>
          <cell r="AL1019" t="str">
            <v>591953252</v>
          </cell>
          <cell r="AM1019" t="str">
            <v>FAC</v>
          </cell>
          <cell r="AN1019" t="str">
            <v>000</v>
          </cell>
          <cell r="AQ1019" t="str">
            <v>NVD</v>
          </cell>
          <cell r="AR1019" t="str">
            <v>2002-12-</v>
          </cell>
          <cell r="AU1019" t="str">
            <v>INVOICE# 26348      W D COMMUNICATIONS I5000003548</v>
          </cell>
          <cell r="AV1019" t="str">
            <v>WF-BATCH</v>
          </cell>
          <cell r="AW1019" t="str">
            <v>000</v>
          </cell>
          <cell r="AX1019" t="str">
            <v>00</v>
          </cell>
          <cell r="AY1019" t="str">
            <v>0</v>
          </cell>
          <cell r="AZ1019" t="str">
            <v>FPL Fibernet</v>
          </cell>
        </row>
        <row r="1020">
          <cell r="A1020" t="str">
            <v>107100</v>
          </cell>
          <cell r="B1020" t="str">
            <v>0313</v>
          </cell>
          <cell r="C1020" t="str">
            <v>06600</v>
          </cell>
          <cell r="D1020" t="str">
            <v>0FIBER</v>
          </cell>
          <cell r="E1020" t="str">
            <v>313000</v>
          </cell>
          <cell r="F1020" t="str">
            <v>0662</v>
          </cell>
          <cell r="G1020" t="str">
            <v>65000</v>
          </cell>
          <cell r="H1020" t="str">
            <v>A</v>
          </cell>
          <cell r="I1020" t="str">
            <v>00000041</v>
          </cell>
          <cell r="J1020">
            <v>63</v>
          </cell>
          <cell r="K1020">
            <v>313</v>
          </cell>
          <cell r="L1020">
            <v>6633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 t="str">
            <v>0662</v>
          </cell>
          <cell r="R1020" t="str">
            <v>65000</v>
          </cell>
          <cell r="S1020" t="str">
            <v>200212</v>
          </cell>
          <cell r="T1020" t="str">
            <v>CA01</v>
          </cell>
          <cell r="U1020">
            <v>1987.5</v>
          </cell>
          <cell r="V1020" t="str">
            <v>LDB</v>
          </cell>
          <cell r="W1020">
            <v>0</v>
          </cell>
          <cell r="Y1020">
            <v>0</v>
          </cell>
          <cell r="Z1020">
            <v>0</v>
          </cell>
          <cell r="AA1020" t="str">
            <v>BCH</v>
          </cell>
          <cell r="AB1020" t="str">
            <v>0029</v>
          </cell>
          <cell r="AC1020" t="str">
            <v>WKS</v>
          </cell>
          <cell r="AE1020" t="str">
            <v>JV#</v>
          </cell>
          <cell r="AF1020" t="str">
            <v>1232</v>
          </cell>
          <cell r="AG1020" t="str">
            <v>FRN</v>
          </cell>
          <cell r="AH1020" t="str">
            <v>6633</v>
          </cell>
          <cell r="AI1020" t="str">
            <v>RP#</v>
          </cell>
          <cell r="AJ1020" t="str">
            <v>000</v>
          </cell>
          <cell r="AK1020" t="str">
            <v>CTL</v>
          </cell>
          <cell r="AM1020" t="str">
            <v>RF#</v>
          </cell>
          <cell r="AU1020" t="str">
            <v>ACCR WD COMM UNPAID INV</v>
          </cell>
          <cell r="AZ1020" t="str">
            <v>FPL Fibernet</v>
          </cell>
        </row>
        <row r="1021">
          <cell r="A1021" t="str">
            <v>107100</v>
          </cell>
          <cell r="B1021" t="str">
            <v>0313</v>
          </cell>
          <cell r="C1021" t="str">
            <v>06600</v>
          </cell>
          <cell r="D1021" t="str">
            <v>0FIBER</v>
          </cell>
          <cell r="E1021" t="str">
            <v>313000</v>
          </cell>
          <cell r="F1021" t="str">
            <v>0662</v>
          </cell>
          <cell r="G1021" t="str">
            <v>65000</v>
          </cell>
          <cell r="H1021" t="str">
            <v>A</v>
          </cell>
          <cell r="I1021" t="str">
            <v>00000041</v>
          </cell>
          <cell r="J1021">
            <v>63</v>
          </cell>
          <cell r="K1021">
            <v>313</v>
          </cell>
          <cell r="L1021">
            <v>6633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 t="str">
            <v>0662</v>
          </cell>
          <cell r="R1021" t="str">
            <v>65000</v>
          </cell>
          <cell r="S1021" t="str">
            <v>200212</v>
          </cell>
          <cell r="T1021" t="str">
            <v>CA01</v>
          </cell>
          <cell r="U1021">
            <v>1987.5</v>
          </cell>
          <cell r="V1021" t="str">
            <v>LDB</v>
          </cell>
          <cell r="W1021">
            <v>0</v>
          </cell>
          <cell r="Y1021">
            <v>0</v>
          </cell>
          <cell r="Z1021">
            <v>0</v>
          </cell>
          <cell r="AA1021" t="str">
            <v>BCH</v>
          </cell>
          <cell r="AB1021" t="str">
            <v>0033</v>
          </cell>
          <cell r="AC1021" t="str">
            <v>WKS</v>
          </cell>
          <cell r="AE1021" t="str">
            <v>JV#</v>
          </cell>
          <cell r="AF1021" t="str">
            <v>1232</v>
          </cell>
          <cell r="AG1021" t="str">
            <v>FRN</v>
          </cell>
          <cell r="AH1021" t="str">
            <v>6633</v>
          </cell>
          <cell r="AI1021" t="str">
            <v>RP#</v>
          </cell>
          <cell r="AJ1021" t="str">
            <v>000</v>
          </cell>
          <cell r="AK1021" t="str">
            <v>CTL</v>
          </cell>
          <cell r="AM1021" t="str">
            <v>RF#</v>
          </cell>
          <cell r="AU1021" t="str">
            <v>ACCR WD COMM UNPAID INV</v>
          </cell>
          <cell r="AZ1021" t="str">
            <v>FPL Fibernet</v>
          </cell>
        </row>
        <row r="1022">
          <cell r="A1022" t="str">
            <v>107100</v>
          </cell>
          <cell r="B1022" t="str">
            <v>0313</v>
          </cell>
          <cell r="C1022" t="str">
            <v>06600</v>
          </cell>
          <cell r="D1022" t="str">
            <v>0FIBER</v>
          </cell>
          <cell r="E1022" t="str">
            <v>313000</v>
          </cell>
          <cell r="F1022" t="str">
            <v>0662</v>
          </cell>
          <cell r="G1022" t="str">
            <v>65000</v>
          </cell>
          <cell r="H1022" t="str">
            <v>A</v>
          </cell>
          <cell r="I1022" t="str">
            <v>00000041</v>
          </cell>
          <cell r="J1022">
            <v>63</v>
          </cell>
          <cell r="K1022">
            <v>313</v>
          </cell>
          <cell r="L1022">
            <v>6633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 t="str">
            <v>0662</v>
          </cell>
          <cell r="R1022" t="str">
            <v>65000</v>
          </cell>
          <cell r="S1022" t="str">
            <v>200212</v>
          </cell>
          <cell r="T1022" t="str">
            <v>CA01</v>
          </cell>
          <cell r="U1022">
            <v>-1987.5</v>
          </cell>
          <cell r="V1022" t="str">
            <v>LDB</v>
          </cell>
          <cell r="W1022">
            <v>0</v>
          </cell>
          <cell r="Y1022">
            <v>0</v>
          </cell>
          <cell r="Z1022">
            <v>0</v>
          </cell>
          <cell r="AA1022" t="str">
            <v>BCH</v>
          </cell>
          <cell r="AB1022" t="str">
            <v>0034</v>
          </cell>
          <cell r="AC1022" t="str">
            <v>WKS</v>
          </cell>
          <cell r="AE1022" t="str">
            <v>JV#</v>
          </cell>
          <cell r="AF1022" t="str">
            <v>1232</v>
          </cell>
          <cell r="AG1022" t="str">
            <v>FRN</v>
          </cell>
          <cell r="AH1022" t="str">
            <v>6633</v>
          </cell>
          <cell r="AI1022" t="str">
            <v>RP#</v>
          </cell>
          <cell r="AJ1022" t="str">
            <v>000</v>
          </cell>
          <cell r="AK1022" t="str">
            <v>CTL</v>
          </cell>
          <cell r="AM1022" t="str">
            <v>RF#</v>
          </cell>
          <cell r="AU1022" t="str">
            <v>ACCR WD COMM UNPAID INV</v>
          </cell>
          <cell r="AZ1022" t="str">
            <v>FPL Fibernet</v>
          </cell>
        </row>
        <row r="1023">
          <cell r="A1023" t="str">
            <v>107100</v>
          </cell>
          <cell r="B1023" t="str">
            <v>0313</v>
          </cell>
          <cell r="C1023" t="str">
            <v>06600</v>
          </cell>
          <cell r="D1023" t="str">
            <v>0FIBER</v>
          </cell>
          <cell r="E1023" t="str">
            <v>313000</v>
          </cell>
          <cell r="F1023" t="str">
            <v>0790</v>
          </cell>
          <cell r="G1023" t="str">
            <v>65000</v>
          </cell>
          <cell r="H1023" t="str">
            <v>A</v>
          </cell>
          <cell r="I1023" t="str">
            <v>00000041</v>
          </cell>
          <cell r="J1023">
            <v>63</v>
          </cell>
          <cell r="K1023">
            <v>313</v>
          </cell>
          <cell r="L1023">
            <v>6633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 t="str">
            <v>0790</v>
          </cell>
          <cell r="R1023" t="str">
            <v>65000</v>
          </cell>
          <cell r="S1023" t="str">
            <v>200212</v>
          </cell>
          <cell r="T1023" t="str">
            <v>CA01</v>
          </cell>
          <cell r="U1023">
            <v>17786.5</v>
          </cell>
          <cell r="V1023" t="str">
            <v>LDB</v>
          </cell>
          <cell r="W1023">
            <v>0</v>
          </cell>
          <cell r="Y1023">
            <v>0</v>
          </cell>
          <cell r="Z1023">
            <v>0</v>
          </cell>
          <cell r="AA1023" t="str">
            <v>BCH</v>
          </cell>
          <cell r="AB1023" t="str">
            <v>0014</v>
          </cell>
          <cell r="AC1023" t="str">
            <v>WKS</v>
          </cell>
          <cell r="AE1023" t="str">
            <v>JV#</v>
          </cell>
          <cell r="AF1023" t="str">
            <v>1232</v>
          </cell>
          <cell r="AG1023" t="str">
            <v>FRN</v>
          </cell>
          <cell r="AH1023" t="str">
            <v>6633</v>
          </cell>
          <cell r="AI1023" t="str">
            <v>RP#</v>
          </cell>
          <cell r="AJ1023" t="str">
            <v>000</v>
          </cell>
          <cell r="AK1023" t="str">
            <v>CTL</v>
          </cell>
          <cell r="AM1023" t="str">
            <v>RF#</v>
          </cell>
          <cell r="AU1023" t="str">
            <v>ACCRUAL OF DEC 02 CAPITAL</v>
          </cell>
          <cell r="AZ1023" t="str">
            <v>FPL Fibernet</v>
          </cell>
        </row>
        <row r="1024">
          <cell r="A1024" t="str">
            <v>107100</v>
          </cell>
          <cell r="B1024" t="str">
            <v>0313</v>
          </cell>
          <cell r="C1024" t="str">
            <v>06600</v>
          </cell>
          <cell r="D1024" t="str">
            <v>0FIBER</v>
          </cell>
          <cell r="E1024" t="str">
            <v>313000</v>
          </cell>
          <cell r="F1024" t="str">
            <v>0790</v>
          </cell>
          <cell r="G1024" t="str">
            <v>65000</v>
          </cell>
          <cell r="H1024" t="str">
            <v>A</v>
          </cell>
          <cell r="I1024" t="str">
            <v>00000041</v>
          </cell>
          <cell r="J1024">
            <v>63</v>
          </cell>
          <cell r="K1024">
            <v>313</v>
          </cell>
          <cell r="L1024">
            <v>6633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 t="str">
            <v>0790</v>
          </cell>
          <cell r="R1024" t="str">
            <v>65000</v>
          </cell>
          <cell r="S1024" t="str">
            <v>200212</v>
          </cell>
          <cell r="T1024" t="str">
            <v>CA01</v>
          </cell>
          <cell r="U1024">
            <v>-17786.5</v>
          </cell>
          <cell r="V1024" t="str">
            <v>LDB</v>
          </cell>
          <cell r="W1024">
            <v>0</v>
          </cell>
          <cell r="Y1024">
            <v>0</v>
          </cell>
          <cell r="Z1024">
            <v>0</v>
          </cell>
          <cell r="AA1024" t="str">
            <v>BCH</v>
          </cell>
          <cell r="AB1024" t="str">
            <v>0049</v>
          </cell>
          <cell r="AC1024" t="str">
            <v>WKS</v>
          </cell>
          <cell r="AE1024" t="str">
            <v>JV#</v>
          </cell>
          <cell r="AF1024" t="str">
            <v>1232</v>
          </cell>
          <cell r="AG1024" t="str">
            <v>FRN</v>
          </cell>
          <cell r="AH1024" t="str">
            <v>6633</v>
          </cell>
          <cell r="AI1024" t="str">
            <v>RP#</v>
          </cell>
          <cell r="AJ1024" t="str">
            <v>000</v>
          </cell>
          <cell r="AK1024" t="str">
            <v>CTL</v>
          </cell>
          <cell r="AM1024" t="str">
            <v>RF#</v>
          </cell>
          <cell r="AU1024" t="str">
            <v>ACCR REVERSAL OF DEC 02</v>
          </cell>
          <cell r="AZ1024" t="str">
            <v>FPL Fibernet</v>
          </cell>
        </row>
        <row r="1025">
          <cell r="A1025" t="str">
            <v>107100</v>
          </cell>
          <cell r="B1025" t="str">
            <v>0313</v>
          </cell>
          <cell r="C1025" t="str">
            <v>06600</v>
          </cell>
          <cell r="D1025" t="str">
            <v>0FIBER</v>
          </cell>
          <cell r="E1025" t="str">
            <v>313000</v>
          </cell>
          <cell r="F1025" t="str">
            <v>0790</v>
          </cell>
          <cell r="G1025" t="str">
            <v>65000</v>
          </cell>
          <cell r="H1025" t="str">
            <v>A</v>
          </cell>
          <cell r="I1025" t="str">
            <v>00000041</v>
          </cell>
          <cell r="J1025">
            <v>63</v>
          </cell>
          <cell r="K1025">
            <v>313</v>
          </cell>
          <cell r="L1025">
            <v>6633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 t="str">
            <v>0790</v>
          </cell>
          <cell r="R1025" t="str">
            <v>65000</v>
          </cell>
          <cell r="S1025" t="str">
            <v>200212</v>
          </cell>
          <cell r="T1025" t="str">
            <v>CA01</v>
          </cell>
          <cell r="U1025">
            <v>-22044</v>
          </cell>
          <cell r="V1025" t="str">
            <v>LDB</v>
          </cell>
          <cell r="W1025">
            <v>0</v>
          </cell>
          <cell r="Y1025">
            <v>0</v>
          </cell>
          <cell r="Z1025">
            <v>0</v>
          </cell>
          <cell r="AA1025" t="str">
            <v>BCH</v>
          </cell>
          <cell r="AB1025" t="str">
            <v>0003</v>
          </cell>
          <cell r="AC1025" t="str">
            <v>WKS</v>
          </cell>
          <cell r="AE1025" t="str">
            <v>JV#</v>
          </cell>
          <cell r="AF1025" t="str">
            <v>1232</v>
          </cell>
          <cell r="AG1025" t="str">
            <v>FRN</v>
          </cell>
          <cell r="AH1025" t="str">
            <v>6633</v>
          </cell>
          <cell r="AI1025" t="str">
            <v>RP#</v>
          </cell>
          <cell r="AJ1025" t="str">
            <v>000</v>
          </cell>
          <cell r="AK1025" t="str">
            <v>CTL</v>
          </cell>
          <cell r="AM1025" t="str">
            <v>RF#</v>
          </cell>
          <cell r="AU1025" t="str">
            <v>AC-REV ACCRUAL OF OCT 02 CAPITA</v>
          </cell>
          <cell r="AZ1025" t="str">
            <v>FPL Fibernet</v>
          </cell>
        </row>
        <row r="1026">
          <cell r="A1026" t="str">
            <v>107100</v>
          </cell>
          <cell r="B1026" t="str">
            <v>0313</v>
          </cell>
          <cell r="C1026" t="str">
            <v>06600</v>
          </cell>
          <cell r="D1026" t="str">
            <v>0FIBER</v>
          </cell>
          <cell r="E1026" t="str">
            <v>313000</v>
          </cell>
          <cell r="F1026" t="str">
            <v>0790</v>
          </cell>
          <cell r="G1026" t="str">
            <v>65000</v>
          </cell>
          <cell r="H1026" t="str">
            <v>A</v>
          </cell>
          <cell r="I1026" t="str">
            <v>00000041</v>
          </cell>
          <cell r="J1026">
            <v>63</v>
          </cell>
          <cell r="K1026">
            <v>313</v>
          </cell>
          <cell r="L1026">
            <v>6633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 t="str">
            <v>0790</v>
          </cell>
          <cell r="R1026" t="str">
            <v>65000</v>
          </cell>
          <cell r="S1026" t="str">
            <v>200212</v>
          </cell>
          <cell r="T1026" t="str">
            <v>CA01</v>
          </cell>
          <cell r="U1026">
            <v>-28193.01</v>
          </cell>
          <cell r="V1026" t="str">
            <v>LDB</v>
          </cell>
          <cell r="W1026">
            <v>0</v>
          </cell>
          <cell r="Y1026">
            <v>0</v>
          </cell>
          <cell r="Z1026">
            <v>0</v>
          </cell>
          <cell r="AA1026" t="str">
            <v>BCH</v>
          </cell>
          <cell r="AB1026" t="str">
            <v>0023</v>
          </cell>
          <cell r="AC1026" t="str">
            <v>WKS</v>
          </cell>
          <cell r="AE1026" t="str">
            <v>JV#</v>
          </cell>
          <cell r="AF1026" t="str">
            <v>1232</v>
          </cell>
          <cell r="AG1026" t="str">
            <v>FRN</v>
          </cell>
          <cell r="AH1026" t="str">
            <v>6633</v>
          </cell>
          <cell r="AI1026" t="str">
            <v>RP#</v>
          </cell>
          <cell r="AJ1026" t="str">
            <v>000</v>
          </cell>
          <cell r="AK1026" t="str">
            <v>CTL</v>
          </cell>
          <cell r="AM1026" t="str">
            <v>RF#</v>
          </cell>
          <cell r="AU1026" t="str">
            <v>TO PLACE IN SERVICE</v>
          </cell>
          <cell r="AZ1026" t="str">
            <v>FPL Fibernet</v>
          </cell>
        </row>
        <row r="1027">
          <cell r="A1027" t="str">
            <v>107100</v>
          </cell>
          <cell r="B1027" t="str">
            <v>0312</v>
          </cell>
          <cell r="C1027" t="str">
            <v>06600</v>
          </cell>
          <cell r="D1027" t="str">
            <v>0FIBER</v>
          </cell>
          <cell r="E1027" t="str">
            <v>312000</v>
          </cell>
          <cell r="F1027" t="str">
            <v>0662</v>
          </cell>
          <cell r="G1027" t="str">
            <v>51450</v>
          </cell>
          <cell r="H1027" t="str">
            <v>A</v>
          </cell>
          <cell r="I1027" t="str">
            <v>00000041</v>
          </cell>
          <cell r="J1027">
            <v>63</v>
          </cell>
          <cell r="K1027">
            <v>312</v>
          </cell>
          <cell r="L1027">
            <v>6634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 t="str">
            <v>0662</v>
          </cell>
          <cell r="R1027" t="str">
            <v>51450</v>
          </cell>
          <cell r="S1027" t="str">
            <v>200212</v>
          </cell>
          <cell r="T1027" t="str">
            <v>SA01</v>
          </cell>
          <cell r="U1027">
            <v>1134</v>
          </cell>
          <cell r="W1027">
            <v>0</v>
          </cell>
          <cell r="Y1027">
            <v>0</v>
          </cell>
          <cell r="Z1027">
            <v>1</v>
          </cell>
          <cell r="AA1027" t="str">
            <v>BCH</v>
          </cell>
          <cell r="AB1027" t="str">
            <v>450002339</v>
          </cell>
          <cell r="AC1027" t="str">
            <v>PO#</v>
          </cell>
          <cell r="AD1027" t="str">
            <v>4500038164</v>
          </cell>
          <cell r="AE1027" t="str">
            <v>S/R</v>
          </cell>
          <cell r="AF1027" t="str">
            <v>337</v>
          </cell>
          <cell r="AI1027" t="str">
            <v>PYN</v>
          </cell>
          <cell r="AJ1027" t="str">
            <v>THE FISHEL COMPANY</v>
          </cell>
          <cell r="AK1027" t="str">
            <v>VND</v>
          </cell>
          <cell r="AL1027" t="str">
            <v>314360115</v>
          </cell>
          <cell r="AM1027" t="str">
            <v>FAC</v>
          </cell>
          <cell r="AN1027" t="str">
            <v>000</v>
          </cell>
          <cell r="AQ1027" t="str">
            <v>NVD</v>
          </cell>
          <cell r="AR1027" t="str">
            <v>2002-12-</v>
          </cell>
          <cell r="AU1027" t="str">
            <v>INVOICE# 3702-00109 THE FISHEL COMPANY  5000003466</v>
          </cell>
          <cell r="AV1027" t="str">
            <v>WF-BATCH</v>
          </cell>
          <cell r="AW1027" t="str">
            <v>000</v>
          </cell>
          <cell r="AX1027" t="str">
            <v>00</v>
          </cell>
          <cell r="AY1027" t="str">
            <v>0</v>
          </cell>
          <cell r="AZ1027" t="str">
            <v>FPL Fibernet</v>
          </cell>
        </row>
        <row r="1028">
          <cell r="A1028" t="str">
            <v>107100</v>
          </cell>
          <cell r="B1028" t="str">
            <v>0312</v>
          </cell>
          <cell r="C1028" t="str">
            <v>06600</v>
          </cell>
          <cell r="D1028" t="str">
            <v>0FIBER</v>
          </cell>
          <cell r="E1028" t="str">
            <v>312000</v>
          </cell>
          <cell r="F1028" t="str">
            <v>0790</v>
          </cell>
          <cell r="G1028" t="str">
            <v>65000</v>
          </cell>
          <cell r="H1028" t="str">
            <v>A</v>
          </cell>
          <cell r="I1028" t="str">
            <v>00000041</v>
          </cell>
          <cell r="J1028">
            <v>63</v>
          </cell>
          <cell r="K1028">
            <v>312</v>
          </cell>
          <cell r="L1028">
            <v>6634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 t="str">
            <v>0790</v>
          </cell>
          <cell r="R1028" t="str">
            <v>65000</v>
          </cell>
          <cell r="S1028" t="str">
            <v>200212</v>
          </cell>
          <cell r="T1028" t="str">
            <v>CA01</v>
          </cell>
          <cell r="U1028">
            <v>17000</v>
          </cell>
          <cell r="V1028" t="str">
            <v>LDB</v>
          </cell>
          <cell r="W1028">
            <v>0</v>
          </cell>
          <cell r="Y1028">
            <v>0</v>
          </cell>
          <cell r="Z1028">
            <v>0</v>
          </cell>
          <cell r="AA1028" t="str">
            <v>BCH</v>
          </cell>
          <cell r="AB1028" t="str">
            <v>0014</v>
          </cell>
          <cell r="AC1028" t="str">
            <v>WKS</v>
          </cell>
          <cell r="AE1028" t="str">
            <v>JV#</v>
          </cell>
          <cell r="AF1028" t="str">
            <v>1232</v>
          </cell>
          <cell r="AG1028" t="str">
            <v>FRN</v>
          </cell>
          <cell r="AH1028" t="str">
            <v>6634</v>
          </cell>
          <cell r="AI1028" t="str">
            <v>RP#</v>
          </cell>
          <cell r="AJ1028" t="str">
            <v>000</v>
          </cell>
          <cell r="AK1028" t="str">
            <v>CTL</v>
          </cell>
          <cell r="AM1028" t="str">
            <v>RF#</v>
          </cell>
          <cell r="AU1028" t="str">
            <v>ACCRUAL OF DEC 02 CAPITAL</v>
          </cell>
          <cell r="AZ1028" t="str">
            <v>FPL Fibernet</v>
          </cell>
        </row>
        <row r="1029">
          <cell r="A1029" t="str">
            <v>107100</v>
          </cell>
          <cell r="B1029" t="str">
            <v>0312</v>
          </cell>
          <cell r="C1029" t="str">
            <v>06600</v>
          </cell>
          <cell r="D1029" t="str">
            <v>0FIBER</v>
          </cell>
          <cell r="E1029" t="str">
            <v>312000</v>
          </cell>
          <cell r="F1029" t="str">
            <v>0790</v>
          </cell>
          <cell r="G1029" t="str">
            <v>65000</v>
          </cell>
          <cell r="H1029" t="str">
            <v>A</v>
          </cell>
          <cell r="I1029" t="str">
            <v>00000041</v>
          </cell>
          <cell r="J1029">
            <v>63</v>
          </cell>
          <cell r="K1029">
            <v>312</v>
          </cell>
          <cell r="L1029">
            <v>6634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 t="str">
            <v>0790</v>
          </cell>
          <cell r="R1029" t="str">
            <v>65000</v>
          </cell>
          <cell r="S1029" t="str">
            <v>200212</v>
          </cell>
          <cell r="T1029" t="str">
            <v>CA01</v>
          </cell>
          <cell r="U1029">
            <v>-23740.44</v>
          </cell>
          <cell r="V1029" t="str">
            <v>LDB</v>
          </cell>
          <cell r="W1029">
            <v>0</v>
          </cell>
          <cell r="Y1029">
            <v>0</v>
          </cell>
          <cell r="Z1029">
            <v>0</v>
          </cell>
          <cell r="AA1029" t="str">
            <v>BCH</v>
          </cell>
          <cell r="AB1029" t="str">
            <v>0023</v>
          </cell>
          <cell r="AC1029" t="str">
            <v>WKS</v>
          </cell>
          <cell r="AE1029" t="str">
            <v>JV#</v>
          </cell>
          <cell r="AF1029" t="str">
            <v>1232</v>
          </cell>
          <cell r="AG1029" t="str">
            <v>FRN</v>
          </cell>
          <cell r="AH1029" t="str">
            <v>6634</v>
          </cell>
          <cell r="AI1029" t="str">
            <v>RP#</v>
          </cell>
          <cell r="AJ1029" t="str">
            <v>000</v>
          </cell>
          <cell r="AK1029" t="str">
            <v>CTL</v>
          </cell>
          <cell r="AM1029" t="str">
            <v>RF#</v>
          </cell>
          <cell r="AU1029" t="str">
            <v>TO PLACE IN SERVICE</v>
          </cell>
          <cell r="AZ1029" t="str">
            <v>FPL Fibernet</v>
          </cell>
        </row>
        <row r="1030">
          <cell r="A1030" t="str">
            <v>107100</v>
          </cell>
          <cell r="B1030" t="str">
            <v>0312</v>
          </cell>
          <cell r="C1030" t="str">
            <v>06600</v>
          </cell>
          <cell r="D1030" t="str">
            <v>0FIBER</v>
          </cell>
          <cell r="E1030" t="str">
            <v>312000</v>
          </cell>
          <cell r="F1030" t="str">
            <v>0790</v>
          </cell>
          <cell r="G1030" t="str">
            <v>65000</v>
          </cell>
          <cell r="H1030" t="str">
            <v>A</v>
          </cell>
          <cell r="I1030" t="str">
            <v>00000041</v>
          </cell>
          <cell r="J1030">
            <v>63</v>
          </cell>
          <cell r="K1030">
            <v>312</v>
          </cell>
          <cell r="L1030">
            <v>6634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 t="str">
            <v>0790</v>
          </cell>
          <cell r="R1030" t="str">
            <v>65000</v>
          </cell>
          <cell r="S1030" t="str">
            <v>200212</v>
          </cell>
          <cell r="T1030" t="str">
            <v>CA01</v>
          </cell>
          <cell r="U1030">
            <v>-33117</v>
          </cell>
          <cell r="V1030" t="str">
            <v>LDB</v>
          </cell>
          <cell r="W1030">
            <v>0</v>
          </cell>
          <cell r="Y1030">
            <v>0</v>
          </cell>
          <cell r="Z1030">
            <v>0</v>
          </cell>
          <cell r="AA1030" t="str">
            <v>BCH</v>
          </cell>
          <cell r="AB1030" t="str">
            <v>0003</v>
          </cell>
          <cell r="AC1030" t="str">
            <v>WKS</v>
          </cell>
          <cell r="AE1030" t="str">
            <v>JV#</v>
          </cell>
          <cell r="AF1030" t="str">
            <v>1232</v>
          </cell>
          <cell r="AG1030" t="str">
            <v>FRN</v>
          </cell>
          <cell r="AH1030" t="str">
            <v>6634</v>
          </cell>
          <cell r="AI1030" t="str">
            <v>RP#</v>
          </cell>
          <cell r="AJ1030" t="str">
            <v>000</v>
          </cell>
          <cell r="AK1030" t="str">
            <v>CTL</v>
          </cell>
          <cell r="AM1030" t="str">
            <v>RF#</v>
          </cell>
          <cell r="AU1030" t="str">
            <v>AC-REV ACCRUAL OF OCT 02 CAPITA</v>
          </cell>
          <cell r="AZ1030" t="str">
            <v>FPL Fibernet</v>
          </cell>
        </row>
        <row r="1031">
          <cell r="A1031" t="str">
            <v>107100</v>
          </cell>
          <cell r="B1031" t="str">
            <v>0312</v>
          </cell>
          <cell r="C1031" t="str">
            <v>06600</v>
          </cell>
          <cell r="D1031" t="str">
            <v>0FIBER</v>
          </cell>
          <cell r="E1031" t="str">
            <v>312000</v>
          </cell>
          <cell r="F1031" t="str">
            <v>0675</v>
          </cell>
          <cell r="G1031" t="str">
            <v>65000</v>
          </cell>
          <cell r="H1031" t="str">
            <v>A</v>
          </cell>
          <cell r="I1031" t="str">
            <v>00000041</v>
          </cell>
          <cell r="J1031">
            <v>63</v>
          </cell>
          <cell r="K1031">
            <v>312</v>
          </cell>
          <cell r="L1031">
            <v>6636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 t="str">
            <v>0675</v>
          </cell>
          <cell r="R1031" t="str">
            <v>65000</v>
          </cell>
          <cell r="S1031" t="str">
            <v>200212</v>
          </cell>
          <cell r="T1031" t="str">
            <v>CA01</v>
          </cell>
          <cell r="U1031">
            <v>18.420000000000002</v>
          </cell>
          <cell r="V1031" t="str">
            <v>LDB</v>
          </cell>
          <cell r="W1031">
            <v>0</v>
          </cell>
          <cell r="Y1031">
            <v>0</v>
          </cell>
          <cell r="Z1031">
            <v>0</v>
          </cell>
          <cell r="AA1031" t="str">
            <v>BCH</v>
          </cell>
          <cell r="AB1031" t="str">
            <v>0037</v>
          </cell>
          <cell r="AC1031" t="str">
            <v>WKS</v>
          </cell>
          <cell r="AE1031" t="str">
            <v>JV#</v>
          </cell>
          <cell r="AF1031" t="str">
            <v>1232</v>
          </cell>
          <cell r="AG1031" t="str">
            <v>FRN</v>
          </cell>
          <cell r="AH1031" t="str">
            <v>6636</v>
          </cell>
          <cell r="AI1031" t="str">
            <v>RP#</v>
          </cell>
          <cell r="AJ1031" t="str">
            <v>000</v>
          </cell>
          <cell r="AK1031" t="str">
            <v>CTL</v>
          </cell>
          <cell r="AM1031" t="str">
            <v>RF#</v>
          </cell>
          <cell r="AU1031" t="str">
            <v>RECLASS FROM 3229 ER 95</v>
          </cell>
          <cell r="AZ1031" t="str">
            <v>FPL Fibernet</v>
          </cell>
        </row>
        <row r="1032">
          <cell r="A1032" t="str">
            <v>107100</v>
          </cell>
          <cell r="B1032" t="str">
            <v>0312</v>
          </cell>
          <cell r="C1032" t="str">
            <v>06600</v>
          </cell>
          <cell r="D1032" t="str">
            <v>0FIBER</v>
          </cell>
          <cell r="E1032" t="str">
            <v>312000</v>
          </cell>
          <cell r="F1032" t="str">
            <v>0803</v>
          </cell>
          <cell r="G1032" t="str">
            <v>36000</v>
          </cell>
          <cell r="H1032" t="str">
            <v>A</v>
          </cell>
          <cell r="I1032" t="str">
            <v>00000041</v>
          </cell>
          <cell r="J1032">
            <v>60</v>
          </cell>
          <cell r="K1032">
            <v>312</v>
          </cell>
          <cell r="L1032">
            <v>6636</v>
          </cell>
          <cell r="M1032">
            <v>107</v>
          </cell>
          <cell r="N1032">
            <v>10</v>
          </cell>
          <cell r="O1032">
            <v>0</v>
          </cell>
          <cell r="P1032">
            <v>107.1</v>
          </cell>
          <cell r="Q1032" t="str">
            <v>0803</v>
          </cell>
          <cell r="R1032" t="str">
            <v>36000</v>
          </cell>
          <cell r="S1032" t="str">
            <v>200212</v>
          </cell>
          <cell r="T1032" t="str">
            <v>PY42</v>
          </cell>
          <cell r="U1032">
            <v>175.7</v>
          </cell>
          <cell r="V1032" t="str">
            <v>LDB</v>
          </cell>
          <cell r="W1032">
            <v>0</v>
          </cell>
          <cell r="X1032" t="str">
            <v>SHR</v>
          </cell>
          <cell r="Y1032">
            <v>4</v>
          </cell>
          <cell r="Z1032">
            <v>4</v>
          </cell>
          <cell r="AA1032" t="str">
            <v>PYP</v>
          </cell>
          <cell r="AB1032" t="str">
            <v xml:space="preserve"> 0000025</v>
          </cell>
          <cell r="AC1032" t="str">
            <v>PYL</v>
          </cell>
          <cell r="AD1032" t="str">
            <v>003054</v>
          </cell>
          <cell r="AE1032" t="str">
            <v>EMP</v>
          </cell>
          <cell r="AF1032" t="str">
            <v>70702</v>
          </cell>
          <cell r="AG1032" t="str">
            <v>JUL</v>
          </cell>
          <cell r="AH1032" t="str">
            <v xml:space="preserve"> 000.00</v>
          </cell>
          <cell r="AI1032" t="str">
            <v>BCH</v>
          </cell>
          <cell r="AJ1032" t="str">
            <v>500</v>
          </cell>
          <cell r="AK1032" t="str">
            <v>CLS</v>
          </cell>
          <cell r="AL1032" t="str">
            <v>R513</v>
          </cell>
          <cell r="AM1032" t="str">
            <v>DTA</v>
          </cell>
          <cell r="AN1032" t="str">
            <v xml:space="preserve"> 00000000000.00</v>
          </cell>
          <cell r="AO1032" t="str">
            <v>DTH</v>
          </cell>
          <cell r="AP1032" t="str">
            <v xml:space="preserve"> 00000000000.00</v>
          </cell>
          <cell r="AV1032" t="str">
            <v>000000000</v>
          </cell>
          <cell r="AW1032" t="str">
            <v>000</v>
          </cell>
          <cell r="AX1032" t="str">
            <v>00</v>
          </cell>
          <cell r="AY1032" t="str">
            <v>0</v>
          </cell>
          <cell r="AZ1032" t="str">
            <v>FPL Fibernet</v>
          </cell>
        </row>
        <row r="1033">
          <cell r="A1033" t="str">
            <v>107100</v>
          </cell>
          <cell r="B1033" t="str">
            <v>0312</v>
          </cell>
          <cell r="C1033" t="str">
            <v>06600</v>
          </cell>
          <cell r="D1033" t="str">
            <v>0FIBER</v>
          </cell>
          <cell r="E1033" t="str">
            <v>312000</v>
          </cell>
          <cell r="F1033" t="str">
            <v>0803</v>
          </cell>
          <cell r="G1033" t="str">
            <v>36000</v>
          </cell>
          <cell r="H1033" t="str">
            <v>A</v>
          </cell>
          <cell r="I1033" t="str">
            <v>00000041</v>
          </cell>
          <cell r="J1033">
            <v>60</v>
          </cell>
          <cell r="K1033">
            <v>312</v>
          </cell>
          <cell r="L1033">
            <v>6636</v>
          </cell>
          <cell r="M1033">
            <v>107</v>
          </cell>
          <cell r="N1033">
            <v>10</v>
          </cell>
          <cell r="O1033">
            <v>0</v>
          </cell>
          <cell r="P1033">
            <v>107.1</v>
          </cell>
          <cell r="Q1033" t="str">
            <v>0803</v>
          </cell>
          <cell r="R1033" t="str">
            <v>36000</v>
          </cell>
          <cell r="S1033" t="str">
            <v>200212</v>
          </cell>
          <cell r="T1033" t="str">
            <v>PY42</v>
          </cell>
          <cell r="U1033">
            <v>255.76</v>
          </cell>
          <cell r="V1033" t="str">
            <v>LDB</v>
          </cell>
          <cell r="W1033">
            <v>0</v>
          </cell>
          <cell r="X1033" t="str">
            <v>SHR</v>
          </cell>
          <cell r="Y1033">
            <v>7</v>
          </cell>
          <cell r="Z1033">
            <v>7</v>
          </cell>
          <cell r="AA1033" t="str">
            <v>PYP</v>
          </cell>
          <cell r="AB1033" t="str">
            <v xml:space="preserve"> 0000025</v>
          </cell>
          <cell r="AC1033" t="str">
            <v>PYL</v>
          </cell>
          <cell r="AD1033" t="str">
            <v>004382</v>
          </cell>
          <cell r="AE1033" t="str">
            <v>EMP</v>
          </cell>
          <cell r="AF1033" t="str">
            <v>90017</v>
          </cell>
          <cell r="AG1033" t="str">
            <v>JUL</v>
          </cell>
          <cell r="AH1033" t="str">
            <v xml:space="preserve"> 000.00</v>
          </cell>
          <cell r="AI1033" t="str">
            <v>BCH</v>
          </cell>
          <cell r="AJ1033" t="str">
            <v>500</v>
          </cell>
          <cell r="AK1033" t="str">
            <v>CLS</v>
          </cell>
          <cell r="AL1033" t="str">
            <v>R449</v>
          </cell>
          <cell r="AM1033" t="str">
            <v>DTA</v>
          </cell>
          <cell r="AN1033" t="str">
            <v xml:space="preserve"> 00000000000.00</v>
          </cell>
          <cell r="AO1033" t="str">
            <v>DTH</v>
          </cell>
          <cell r="AP1033" t="str">
            <v xml:space="preserve"> 00000000000.00</v>
          </cell>
          <cell r="AV1033" t="str">
            <v>000000000</v>
          </cell>
          <cell r="AW1033" t="str">
            <v>000</v>
          </cell>
          <cell r="AX1033" t="str">
            <v>00</v>
          </cell>
          <cell r="AY1033" t="str">
            <v>0</v>
          </cell>
          <cell r="AZ1033" t="str">
            <v>FPL Fibernet</v>
          </cell>
        </row>
        <row r="1034">
          <cell r="A1034" t="str">
            <v>107100</v>
          </cell>
          <cell r="B1034" t="str">
            <v>0312</v>
          </cell>
          <cell r="C1034" t="str">
            <v>06600</v>
          </cell>
          <cell r="D1034" t="str">
            <v>0FIBER</v>
          </cell>
          <cell r="E1034" t="str">
            <v>312000</v>
          </cell>
          <cell r="F1034" t="str">
            <v>0803</v>
          </cell>
          <cell r="G1034" t="str">
            <v>36000</v>
          </cell>
          <cell r="H1034" t="str">
            <v>A</v>
          </cell>
          <cell r="I1034" t="str">
            <v>00000041</v>
          </cell>
          <cell r="J1034">
            <v>60</v>
          </cell>
          <cell r="K1034">
            <v>312</v>
          </cell>
          <cell r="L1034">
            <v>6636</v>
          </cell>
          <cell r="M1034">
            <v>107</v>
          </cell>
          <cell r="N1034">
            <v>10</v>
          </cell>
          <cell r="O1034">
            <v>0</v>
          </cell>
          <cell r="P1034">
            <v>107.1</v>
          </cell>
          <cell r="Q1034" t="str">
            <v>0803</v>
          </cell>
          <cell r="R1034" t="str">
            <v>36000</v>
          </cell>
          <cell r="S1034" t="str">
            <v>200212</v>
          </cell>
          <cell r="T1034" t="str">
            <v>PY42</v>
          </cell>
          <cell r="U1034">
            <v>438.45</v>
          </cell>
          <cell r="V1034" t="str">
            <v>LDB</v>
          </cell>
          <cell r="W1034">
            <v>0</v>
          </cell>
          <cell r="X1034" t="str">
            <v>SHR</v>
          </cell>
          <cell r="Y1034">
            <v>12</v>
          </cell>
          <cell r="Z1034">
            <v>12</v>
          </cell>
          <cell r="AA1034" t="str">
            <v>PYP</v>
          </cell>
          <cell r="AB1034" t="str">
            <v xml:space="preserve"> 0000026</v>
          </cell>
          <cell r="AC1034" t="str">
            <v>PYL</v>
          </cell>
          <cell r="AD1034" t="str">
            <v>004382</v>
          </cell>
          <cell r="AE1034" t="str">
            <v>EMP</v>
          </cell>
          <cell r="AF1034" t="str">
            <v>90017</v>
          </cell>
          <cell r="AG1034" t="str">
            <v>JUL</v>
          </cell>
          <cell r="AH1034" t="str">
            <v xml:space="preserve"> 000.00</v>
          </cell>
          <cell r="AI1034" t="str">
            <v>BCH</v>
          </cell>
          <cell r="AJ1034" t="str">
            <v>500</v>
          </cell>
          <cell r="AK1034" t="str">
            <v>CLS</v>
          </cell>
          <cell r="AL1034" t="str">
            <v>R449</v>
          </cell>
          <cell r="AM1034" t="str">
            <v>DTA</v>
          </cell>
          <cell r="AN1034" t="str">
            <v xml:space="preserve"> 00000000000.00</v>
          </cell>
          <cell r="AO1034" t="str">
            <v>DTH</v>
          </cell>
          <cell r="AP1034" t="str">
            <v xml:space="preserve"> 00000000000.00</v>
          </cell>
          <cell r="AV1034" t="str">
            <v>000000000</v>
          </cell>
          <cell r="AW1034" t="str">
            <v>000</v>
          </cell>
          <cell r="AX1034" t="str">
            <v>00</v>
          </cell>
          <cell r="AY1034" t="str">
            <v>0</v>
          </cell>
          <cell r="AZ1034" t="str">
            <v>FPL Fibernet</v>
          </cell>
        </row>
        <row r="1035">
          <cell r="A1035" t="str">
            <v>107100</v>
          </cell>
          <cell r="B1035" t="str">
            <v>0313</v>
          </cell>
          <cell r="C1035" t="str">
            <v>06600</v>
          </cell>
          <cell r="D1035" t="str">
            <v>0FIBER</v>
          </cell>
          <cell r="E1035" t="str">
            <v>313000</v>
          </cell>
          <cell r="F1035" t="str">
            <v>0790</v>
          </cell>
          <cell r="G1035" t="str">
            <v>65000</v>
          </cell>
          <cell r="H1035" t="str">
            <v>A</v>
          </cell>
          <cell r="I1035" t="str">
            <v>00000041</v>
          </cell>
          <cell r="J1035">
            <v>63</v>
          </cell>
          <cell r="K1035">
            <v>313</v>
          </cell>
          <cell r="L1035">
            <v>6637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 t="str">
            <v>0790</v>
          </cell>
          <cell r="R1035" t="str">
            <v>65000</v>
          </cell>
          <cell r="S1035" t="str">
            <v>200212</v>
          </cell>
          <cell r="T1035" t="str">
            <v>CA01</v>
          </cell>
          <cell r="U1035">
            <v>107200</v>
          </cell>
          <cell r="V1035" t="str">
            <v>LDB</v>
          </cell>
          <cell r="W1035">
            <v>0</v>
          </cell>
          <cell r="Y1035">
            <v>0</v>
          </cell>
          <cell r="Z1035">
            <v>0</v>
          </cell>
          <cell r="AA1035" t="str">
            <v>BCH</v>
          </cell>
          <cell r="AB1035" t="str">
            <v>0044</v>
          </cell>
          <cell r="AC1035" t="str">
            <v>WKS</v>
          </cell>
          <cell r="AE1035" t="str">
            <v>JV#</v>
          </cell>
          <cell r="AF1035" t="str">
            <v>1232</v>
          </cell>
          <cell r="AG1035" t="str">
            <v>FRN</v>
          </cell>
          <cell r="AH1035" t="str">
            <v>6637</v>
          </cell>
          <cell r="AI1035" t="str">
            <v>RP#</v>
          </cell>
          <cell r="AJ1035" t="str">
            <v>000</v>
          </cell>
          <cell r="AK1035" t="str">
            <v>CTL</v>
          </cell>
          <cell r="AM1035" t="str">
            <v>RF#</v>
          </cell>
          <cell r="AU1035" t="str">
            <v>ACCRUAL OF DEC 02 CAPITAL</v>
          </cell>
          <cell r="AZ1035" t="str">
            <v>FPL Fibernet</v>
          </cell>
        </row>
        <row r="1036">
          <cell r="A1036" t="str">
            <v>107100</v>
          </cell>
          <cell r="B1036" t="str">
            <v>0313</v>
          </cell>
          <cell r="C1036" t="str">
            <v>06600</v>
          </cell>
          <cell r="D1036" t="str">
            <v>0FIBER</v>
          </cell>
          <cell r="E1036" t="str">
            <v>313000</v>
          </cell>
          <cell r="F1036" t="str">
            <v>0790</v>
          </cell>
          <cell r="G1036" t="str">
            <v>65000</v>
          </cell>
          <cell r="H1036" t="str">
            <v>A</v>
          </cell>
          <cell r="I1036" t="str">
            <v>00000041</v>
          </cell>
          <cell r="J1036">
            <v>63</v>
          </cell>
          <cell r="K1036">
            <v>313</v>
          </cell>
          <cell r="L1036">
            <v>6637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 t="str">
            <v>0790</v>
          </cell>
          <cell r="R1036" t="str">
            <v>65000</v>
          </cell>
          <cell r="S1036" t="str">
            <v>200212</v>
          </cell>
          <cell r="T1036" t="str">
            <v>CA01</v>
          </cell>
          <cell r="U1036">
            <v>203000</v>
          </cell>
          <cell r="V1036" t="str">
            <v>LDB</v>
          </cell>
          <cell r="W1036">
            <v>0</v>
          </cell>
          <cell r="Y1036">
            <v>0</v>
          </cell>
          <cell r="Z1036">
            <v>0</v>
          </cell>
          <cell r="AA1036" t="str">
            <v>BCH</v>
          </cell>
          <cell r="AB1036" t="str">
            <v>0014</v>
          </cell>
          <cell r="AC1036" t="str">
            <v>WKS</v>
          </cell>
          <cell r="AE1036" t="str">
            <v>JV#</v>
          </cell>
          <cell r="AF1036" t="str">
            <v>1232</v>
          </cell>
          <cell r="AG1036" t="str">
            <v>FRN</v>
          </cell>
          <cell r="AH1036" t="str">
            <v>6637</v>
          </cell>
          <cell r="AI1036" t="str">
            <v>RP#</v>
          </cell>
          <cell r="AJ1036" t="str">
            <v>000</v>
          </cell>
          <cell r="AK1036" t="str">
            <v>CTL</v>
          </cell>
          <cell r="AM1036" t="str">
            <v>RF#</v>
          </cell>
          <cell r="AU1036" t="str">
            <v>ACCRUAL OF DEC 02 CAPITAL</v>
          </cell>
          <cell r="AZ1036" t="str">
            <v>FPL Fibernet</v>
          </cell>
        </row>
        <row r="1037">
          <cell r="A1037" t="str">
            <v>107100</v>
          </cell>
          <cell r="B1037" t="str">
            <v>0313</v>
          </cell>
          <cell r="C1037" t="str">
            <v>06600</v>
          </cell>
          <cell r="D1037" t="str">
            <v>0FIBER</v>
          </cell>
          <cell r="E1037" t="str">
            <v>313000</v>
          </cell>
          <cell r="F1037" t="str">
            <v>0790</v>
          </cell>
          <cell r="G1037" t="str">
            <v>65000</v>
          </cell>
          <cell r="H1037" t="str">
            <v>A</v>
          </cell>
          <cell r="I1037" t="str">
            <v>00000041</v>
          </cell>
          <cell r="J1037">
            <v>63</v>
          </cell>
          <cell r="K1037">
            <v>313</v>
          </cell>
          <cell r="L1037">
            <v>6637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 t="str">
            <v>0790</v>
          </cell>
          <cell r="R1037" t="str">
            <v>65000</v>
          </cell>
          <cell r="S1037" t="str">
            <v>200212</v>
          </cell>
          <cell r="T1037" t="str">
            <v>CA01</v>
          </cell>
          <cell r="U1037">
            <v>-203000</v>
          </cell>
          <cell r="V1037" t="str">
            <v>LDB</v>
          </cell>
          <cell r="W1037">
            <v>0</v>
          </cell>
          <cell r="Y1037">
            <v>0</v>
          </cell>
          <cell r="Z1037">
            <v>0</v>
          </cell>
          <cell r="AA1037" t="str">
            <v>BCH</v>
          </cell>
          <cell r="AB1037" t="str">
            <v>0049</v>
          </cell>
          <cell r="AC1037" t="str">
            <v>WKS</v>
          </cell>
          <cell r="AE1037" t="str">
            <v>JV#</v>
          </cell>
          <cell r="AF1037" t="str">
            <v>1232</v>
          </cell>
          <cell r="AG1037" t="str">
            <v>FRN</v>
          </cell>
          <cell r="AH1037" t="str">
            <v>6637</v>
          </cell>
          <cell r="AI1037" t="str">
            <v>RP#</v>
          </cell>
          <cell r="AJ1037" t="str">
            <v>000</v>
          </cell>
          <cell r="AK1037" t="str">
            <v>CTL</v>
          </cell>
          <cell r="AM1037" t="str">
            <v>RF#</v>
          </cell>
          <cell r="AU1037" t="str">
            <v>ACCR REVERSAL OF DEC 02</v>
          </cell>
          <cell r="AZ1037" t="str">
            <v>FPL Fibernet</v>
          </cell>
        </row>
        <row r="1038">
          <cell r="A1038" t="str">
            <v>107100</v>
          </cell>
          <cell r="B1038" t="str">
            <v>0313</v>
          </cell>
          <cell r="C1038" t="str">
            <v>06600</v>
          </cell>
          <cell r="D1038" t="str">
            <v>0FIBER</v>
          </cell>
          <cell r="E1038" t="str">
            <v>313000</v>
          </cell>
          <cell r="F1038" t="str">
            <v>0803</v>
          </cell>
          <cell r="G1038" t="str">
            <v>36000</v>
          </cell>
          <cell r="H1038" t="str">
            <v>A</v>
          </cell>
          <cell r="I1038" t="str">
            <v>00000041</v>
          </cell>
          <cell r="J1038">
            <v>63</v>
          </cell>
          <cell r="K1038">
            <v>313</v>
          </cell>
          <cell r="L1038">
            <v>6637</v>
          </cell>
          <cell r="M1038">
            <v>107</v>
          </cell>
          <cell r="N1038">
            <v>10</v>
          </cell>
          <cell r="O1038">
            <v>0</v>
          </cell>
          <cell r="P1038">
            <v>107.1</v>
          </cell>
          <cell r="Q1038" t="str">
            <v>0803</v>
          </cell>
          <cell r="R1038" t="str">
            <v>36000</v>
          </cell>
          <cell r="S1038" t="str">
            <v>200212</v>
          </cell>
          <cell r="T1038" t="str">
            <v>PY42</v>
          </cell>
          <cell r="U1038">
            <v>830.7</v>
          </cell>
          <cell r="V1038" t="str">
            <v>LDB</v>
          </cell>
          <cell r="W1038">
            <v>0</v>
          </cell>
          <cell r="X1038" t="str">
            <v>SHR</v>
          </cell>
          <cell r="Y1038">
            <v>24</v>
          </cell>
          <cell r="Z1038">
            <v>24</v>
          </cell>
          <cell r="AA1038" t="str">
            <v>PYP</v>
          </cell>
          <cell r="AB1038" t="str">
            <v xml:space="preserve"> 0000001</v>
          </cell>
          <cell r="AC1038" t="str">
            <v>PYL</v>
          </cell>
          <cell r="AD1038" t="str">
            <v>004368</v>
          </cell>
          <cell r="AE1038" t="str">
            <v>EMP</v>
          </cell>
          <cell r="AF1038" t="str">
            <v>35483</v>
          </cell>
          <cell r="AG1038" t="str">
            <v>JUL</v>
          </cell>
          <cell r="AH1038" t="str">
            <v xml:space="preserve"> 000.00</v>
          </cell>
          <cell r="AI1038" t="str">
            <v>BCH</v>
          </cell>
          <cell r="AJ1038" t="str">
            <v>500</v>
          </cell>
          <cell r="AK1038" t="str">
            <v>CLS</v>
          </cell>
          <cell r="AL1038" t="str">
            <v>R445</v>
          </cell>
          <cell r="AM1038" t="str">
            <v>DTA</v>
          </cell>
          <cell r="AN1038" t="str">
            <v xml:space="preserve"> 00000000000.00</v>
          </cell>
          <cell r="AO1038" t="str">
            <v>DTH</v>
          </cell>
          <cell r="AP1038" t="str">
            <v xml:space="preserve"> 00000000000.00</v>
          </cell>
          <cell r="AV1038" t="str">
            <v>000000000</v>
          </cell>
          <cell r="AW1038" t="str">
            <v>000</v>
          </cell>
          <cell r="AX1038" t="str">
            <v>00</v>
          </cell>
          <cell r="AY1038" t="str">
            <v>0</v>
          </cell>
          <cell r="AZ1038" t="str">
            <v>FPL Fibernet</v>
          </cell>
        </row>
        <row r="1039">
          <cell r="A1039" t="str">
            <v>107100</v>
          </cell>
          <cell r="B1039" t="str">
            <v>0385</v>
          </cell>
          <cell r="C1039" t="str">
            <v>06600</v>
          </cell>
          <cell r="D1039" t="str">
            <v>0FIBER</v>
          </cell>
          <cell r="E1039" t="str">
            <v>385000</v>
          </cell>
          <cell r="F1039" t="str">
            <v>0676</v>
          </cell>
          <cell r="G1039" t="str">
            <v>11450</v>
          </cell>
          <cell r="H1039" t="str">
            <v>A</v>
          </cell>
          <cell r="I1039" t="str">
            <v>00000041</v>
          </cell>
          <cell r="J1039">
            <v>60</v>
          </cell>
          <cell r="K1039">
            <v>385</v>
          </cell>
          <cell r="L1039">
            <v>6637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 t="str">
            <v>0676</v>
          </cell>
          <cell r="R1039" t="str">
            <v>11450</v>
          </cell>
          <cell r="S1039" t="str">
            <v>200212</v>
          </cell>
          <cell r="T1039" t="str">
            <v>SA01</v>
          </cell>
          <cell r="U1039">
            <v>0.13</v>
          </cell>
          <cell r="V1039" t="str">
            <v>LDB</v>
          </cell>
          <cell r="W1039">
            <v>0</v>
          </cell>
          <cell r="Y1039">
            <v>0</v>
          </cell>
          <cell r="Z1039">
            <v>1</v>
          </cell>
          <cell r="AA1039" t="str">
            <v>MS#</v>
          </cell>
          <cell r="AB1039" t="str">
            <v xml:space="preserve">   998000404</v>
          </cell>
          <cell r="AC1039" t="str">
            <v>BCH</v>
          </cell>
          <cell r="AD1039" t="str">
            <v>012636</v>
          </cell>
          <cell r="AE1039" t="str">
            <v>TML</v>
          </cell>
          <cell r="AF1039" t="str">
            <v>12027</v>
          </cell>
          <cell r="AG1039" t="str">
            <v>SRL</v>
          </cell>
          <cell r="AH1039" t="str">
            <v>0368</v>
          </cell>
          <cell r="AI1039" t="str">
            <v>DLV</v>
          </cell>
          <cell r="AJ1039" t="str">
            <v>000</v>
          </cell>
          <cell r="AK1039" t="str">
            <v>REL</v>
          </cell>
          <cell r="AL1039" t="str">
            <v>000</v>
          </cell>
          <cell r="AM1039" t="str">
            <v>LN#</v>
          </cell>
          <cell r="AO1039" t="str">
            <v>UOI</v>
          </cell>
          <cell r="AP1039" t="str">
            <v>EA</v>
          </cell>
          <cell r="AU1039" t="str">
            <v>0</v>
          </cell>
          <cell r="AW1039" t="str">
            <v>000</v>
          </cell>
          <cell r="AX1039" t="str">
            <v>00</v>
          </cell>
          <cell r="AY1039" t="str">
            <v>0</v>
          </cell>
          <cell r="AZ1039" t="str">
            <v>FPL Fibernet</v>
          </cell>
        </row>
        <row r="1040">
          <cell r="A1040" t="str">
            <v>107100</v>
          </cell>
          <cell r="B1040" t="str">
            <v>0385</v>
          </cell>
          <cell r="C1040" t="str">
            <v>06600</v>
          </cell>
          <cell r="D1040" t="str">
            <v>0FIBER</v>
          </cell>
          <cell r="E1040" t="str">
            <v>385000</v>
          </cell>
          <cell r="F1040" t="str">
            <v>0676</v>
          </cell>
          <cell r="G1040" t="str">
            <v>11450</v>
          </cell>
          <cell r="H1040" t="str">
            <v>A</v>
          </cell>
          <cell r="I1040" t="str">
            <v>00000041</v>
          </cell>
          <cell r="J1040">
            <v>60</v>
          </cell>
          <cell r="K1040">
            <v>385</v>
          </cell>
          <cell r="L1040">
            <v>6637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 t="str">
            <v>0676</v>
          </cell>
          <cell r="R1040" t="str">
            <v>11450</v>
          </cell>
          <cell r="S1040" t="str">
            <v>200212</v>
          </cell>
          <cell r="T1040" t="str">
            <v>SA01</v>
          </cell>
          <cell r="U1040">
            <v>8.2799999999999994</v>
          </cell>
          <cell r="V1040" t="str">
            <v>LDB</v>
          </cell>
          <cell r="W1040">
            <v>0</v>
          </cell>
          <cell r="Y1040">
            <v>0</v>
          </cell>
          <cell r="Z1040">
            <v>11</v>
          </cell>
          <cell r="AA1040" t="str">
            <v>MS#</v>
          </cell>
          <cell r="AB1040" t="str">
            <v xml:space="preserve">   998000409</v>
          </cell>
          <cell r="AC1040" t="str">
            <v>BCH</v>
          </cell>
          <cell r="AD1040" t="str">
            <v>012636</v>
          </cell>
          <cell r="AE1040" t="str">
            <v>TML</v>
          </cell>
          <cell r="AF1040" t="str">
            <v>12027</v>
          </cell>
          <cell r="AG1040" t="str">
            <v>SRL</v>
          </cell>
          <cell r="AH1040" t="str">
            <v>0368</v>
          </cell>
          <cell r="AI1040" t="str">
            <v>DLV</v>
          </cell>
          <cell r="AJ1040" t="str">
            <v>000</v>
          </cell>
          <cell r="AK1040" t="str">
            <v>REL</v>
          </cell>
          <cell r="AL1040" t="str">
            <v>000</v>
          </cell>
          <cell r="AM1040" t="str">
            <v>LN#</v>
          </cell>
          <cell r="AO1040" t="str">
            <v>UOI</v>
          </cell>
          <cell r="AP1040" t="str">
            <v>EA</v>
          </cell>
          <cell r="AU1040" t="str">
            <v>0</v>
          </cell>
          <cell r="AW1040" t="str">
            <v>000</v>
          </cell>
          <cell r="AX1040" t="str">
            <v>00</v>
          </cell>
          <cell r="AY1040" t="str">
            <v>0</v>
          </cell>
          <cell r="AZ1040" t="str">
            <v>FPL Fibernet</v>
          </cell>
        </row>
        <row r="1041">
          <cell r="A1041" t="str">
            <v>107100</v>
          </cell>
          <cell r="B1041" t="str">
            <v>0385</v>
          </cell>
          <cell r="C1041" t="str">
            <v>06600</v>
          </cell>
          <cell r="D1041" t="str">
            <v>0FIBER</v>
          </cell>
          <cell r="E1041" t="str">
            <v>385000</v>
          </cell>
          <cell r="F1041" t="str">
            <v>0676</v>
          </cell>
          <cell r="G1041" t="str">
            <v>11450</v>
          </cell>
          <cell r="H1041" t="str">
            <v>A</v>
          </cell>
          <cell r="I1041" t="str">
            <v>00000041</v>
          </cell>
          <cell r="J1041">
            <v>60</v>
          </cell>
          <cell r="K1041">
            <v>385</v>
          </cell>
          <cell r="L1041">
            <v>6637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 t="str">
            <v>0676</v>
          </cell>
          <cell r="R1041" t="str">
            <v>11450</v>
          </cell>
          <cell r="S1041" t="str">
            <v>200212</v>
          </cell>
          <cell r="T1041" t="str">
            <v>SA01</v>
          </cell>
          <cell r="U1041">
            <v>119.51</v>
          </cell>
          <cell r="V1041" t="str">
            <v>LDB</v>
          </cell>
          <cell r="W1041">
            <v>0</v>
          </cell>
          <cell r="Y1041">
            <v>0</v>
          </cell>
          <cell r="Z1041">
            <v>11</v>
          </cell>
          <cell r="AA1041" t="str">
            <v>MS#</v>
          </cell>
          <cell r="AB1041" t="str">
            <v xml:space="preserve">   998000407</v>
          </cell>
          <cell r="AC1041" t="str">
            <v>BCH</v>
          </cell>
          <cell r="AD1041" t="str">
            <v>012636</v>
          </cell>
          <cell r="AE1041" t="str">
            <v>TML</v>
          </cell>
          <cell r="AF1041" t="str">
            <v>12027</v>
          </cell>
          <cell r="AG1041" t="str">
            <v>SRL</v>
          </cell>
          <cell r="AH1041" t="str">
            <v>0368</v>
          </cell>
          <cell r="AI1041" t="str">
            <v>DLV</v>
          </cell>
          <cell r="AJ1041" t="str">
            <v>000</v>
          </cell>
          <cell r="AK1041" t="str">
            <v>REL</v>
          </cell>
          <cell r="AL1041" t="str">
            <v>000</v>
          </cell>
          <cell r="AM1041" t="str">
            <v>LN#</v>
          </cell>
          <cell r="AO1041" t="str">
            <v>UOI</v>
          </cell>
          <cell r="AP1041" t="str">
            <v>EA</v>
          </cell>
          <cell r="AU1041" t="str">
            <v>0</v>
          </cell>
          <cell r="AW1041" t="str">
            <v>000</v>
          </cell>
          <cell r="AX1041" t="str">
            <v>00</v>
          </cell>
          <cell r="AY1041" t="str">
            <v>0</v>
          </cell>
          <cell r="AZ1041" t="str">
            <v>FPL Fibernet</v>
          </cell>
        </row>
        <row r="1042">
          <cell r="A1042" t="str">
            <v>107100</v>
          </cell>
          <cell r="B1042" t="str">
            <v>0385</v>
          </cell>
          <cell r="C1042" t="str">
            <v>06600</v>
          </cell>
          <cell r="D1042" t="str">
            <v>0FIBER</v>
          </cell>
          <cell r="E1042" t="str">
            <v>385000</v>
          </cell>
          <cell r="F1042" t="str">
            <v>0676</v>
          </cell>
          <cell r="G1042" t="str">
            <v>11450</v>
          </cell>
          <cell r="H1042" t="str">
            <v>A</v>
          </cell>
          <cell r="I1042" t="str">
            <v>00000041</v>
          </cell>
          <cell r="J1042">
            <v>60</v>
          </cell>
          <cell r="K1042">
            <v>385</v>
          </cell>
          <cell r="L1042">
            <v>6637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 t="str">
            <v>0676</v>
          </cell>
          <cell r="R1042" t="str">
            <v>11450</v>
          </cell>
          <cell r="S1042" t="str">
            <v>200212</v>
          </cell>
          <cell r="T1042" t="str">
            <v>SA01</v>
          </cell>
          <cell r="U1042">
            <v>291.72000000000003</v>
          </cell>
          <cell r="V1042" t="str">
            <v>LDB</v>
          </cell>
          <cell r="W1042">
            <v>0</v>
          </cell>
          <cell r="Y1042">
            <v>0</v>
          </cell>
          <cell r="Z1042">
            <v>156</v>
          </cell>
          <cell r="AA1042" t="str">
            <v>MS#</v>
          </cell>
          <cell r="AB1042" t="str">
            <v xml:space="preserve">   998000366</v>
          </cell>
          <cell r="AC1042" t="str">
            <v>BCH</v>
          </cell>
          <cell r="AD1042" t="str">
            <v>012636</v>
          </cell>
          <cell r="AE1042" t="str">
            <v>TML</v>
          </cell>
          <cell r="AF1042" t="str">
            <v>12027</v>
          </cell>
          <cell r="AG1042" t="str">
            <v>SRL</v>
          </cell>
          <cell r="AH1042" t="str">
            <v>0368</v>
          </cell>
          <cell r="AI1042" t="str">
            <v>DLV</v>
          </cell>
          <cell r="AJ1042" t="str">
            <v>000</v>
          </cell>
          <cell r="AK1042" t="str">
            <v>REL</v>
          </cell>
          <cell r="AL1042" t="str">
            <v>000</v>
          </cell>
          <cell r="AM1042" t="str">
            <v>LN#</v>
          </cell>
          <cell r="AO1042" t="str">
            <v>UOI</v>
          </cell>
          <cell r="AP1042" t="str">
            <v>EA</v>
          </cell>
          <cell r="AU1042" t="str">
            <v>0</v>
          </cell>
          <cell r="AW1042" t="str">
            <v>000</v>
          </cell>
          <cell r="AX1042" t="str">
            <v>00</v>
          </cell>
          <cell r="AY1042" t="str">
            <v>0</v>
          </cell>
          <cell r="AZ1042" t="str">
            <v>FPL Fibernet</v>
          </cell>
        </row>
        <row r="1043">
          <cell r="A1043" t="str">
            <v>107100</v>
          </cell>
          <cell r="B1043" t="str">
            <v>0385</v>
          </cell>
          <cell r="C1043" t="str">
            <v>06600</v>
          </cell>
          <cell r="D1043" t="str">
            <v>0FIBER</v>
          </cell>
          <cell r="E1043" t="str">
            <v>385000</v>
          </cell>
          <cell r="F1043" t="str">
            <v>0676</v>
          </cell>
          <cell r="G1043" t="str">
            <v>11450</v>
          </cell>
          <cell r="H1043" t="str">
            <v>A</v>
          </cell>
          <cell r="I1043" t="str">
            <v>00000041</v>
          </cell>
          <cell r="J1043">
            <v>60</v>
          </cell>
          <cell r="K1043">
            <v>385</v>
          </cell>
          <cell r="L1043">
            <v>6637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 t="str">
            <v>0676</v>
          </cell>
          <cell r="R1043" t="str">
            <v>11450</v>
          </cell>
          <cell r="S1043" t="str">
            <v>200212</v>
          </cell>
          <cell r="T1043" t="str">
            <v>SA01</v>
          </cell>
          <cell r="U1043">
            <v>398.6</v>
          </cell>
          <cell r="V1043" t="str">
            <v>LDB</v>
          </cell>
          <cell r="W1043">
            <v>0</v>
          </cell>
          <cell r="Y1043">
            <v>0</v>
          </cell>
          <cell r="Z1043">
            <v>11</v>
          </cell>
          <cell r="AA1043" t="str">
            <v>MS#</v>
          </cell>
          <cell r="AB1043" t="str">
            <v xml:space="preserve">   998000318</v>
          </cell>
          <cell r="AC1043" t="str">
            <v>BCH</v>
          </cell>
          <cell r="AD1043" t="str">
            <v>012636</v>
          </cell>
          <cell r="AE1043" t="str">
            <v>TML</v>
          </cell>
          <cell r="AF1043" t="str">
            <v>12027</v>
          </cell>
          <cell r="AG1043" t="str">
            <v>SRL</v>
          </cell>
          <cell r="AH1043" t="str">
            <v>0368</v>
          </cell>
          <cell r="AI1043" t="str">
            <v>DLV</v>
          </cell>
          <cell r="AJ1043" t="str">
            <v>000</v>
          </cell>
          <cell r="AK1043" t="str">
            <v>REL</v>
          </cell>
          <cell r="AL1043" t="str">
            <v>000</v>
          </cell>
          <cell r="AM1043" t="str">
            <v>LN#</v>
          </cell>
          <cell r="AO1043" t="str">
            <v>UOI</v>
          </cell>
          <cell r="AP1043" t="str">
            <v>EA</v>
          </cell>
          <cell r="AU1043" t="str">
            <v>0</v>
          </cell>
          <cell r="AW1043" t="str">
            <v>000</v>
          </cell>
          <cell r="AX1043" t="str">
            <v>00</v>
          </cell>
          <cell r="AY1043" t="str">
            <v>0</v>
          </cell>
          <cell r="AZ1043" t="str">
            <v>FPL Fibernet</v>
          </cell>
        </row>
        <row r="1044">
          <cell r="A1044" t="str">
            <v>107100</v>
          </cell>
          <cell r="B1044" t="str">
            <v>0385</v>
          </cell>
          <cell r="C1044" t="str">
            <v>06600</v>
          </cell>
          <cell r="D1044" t="str">
            <v>0FIBER</v>
          </cell>
          <cell r="E1044" t="str">
            <v>385000</v>
          </cell>
          <cell r="F1044" t="str">
            <v>0676</v>
          </cell>
          <cell r="G1044" t="str">
            <v>11450</v>
          </cell>
          <cell r="H1044" t="str">
            <v>A</v>
          </cell>
          <cell r="I1044" t="str">
            <v>00000041</v>
          </cell>
          <cell r="J1044">
            <v>60</v>
          </cell>
          <cell r="K1044">
            <v>385</v>
          </cell>
          <cell r="L1044">
            <v>6637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 t="str">
            <v>0676</v>
          </cell>
          <cell r="R1044" t="str">
            <v>11450</v>
          </cell>
          <cell r="S1044" t="str">
            <v>200212</v>
          </cell>
          <cell r="T1044" t="str">
            <v>SA01</v>
          </cell>
          <cell r="U1044">
            <v>492</v>
          </cell>
          <cell r="V1044" t="str">
            <v>LDB</v>
          </cell>
          <cell r="W1044">
            <v>0</v>
          </cell>
          <cell r="Y1044">
            <v>0</v>
          </cell>
          <cell r="Z1044">
            <v>49200</v>
          </cell>
          <cell r="AA1044" t="str">
            <v>MS#</v>
          </cell>
          <cell r="AB1044" t="str">
            <v xml:space="preserve">   998000449</v>
          </cell>
          <cell r="AC1044" t="str">
            <v>BCH</v>
          </cell>
          <cell r="AD1044" t="str">
            <v>012637</v>
          </cell>
          <cell r="AE1044" t="str">
            <v>TML</v>
          </cell>
          <cell r="AF1044" t="str">
            <v>12027</v>
          </cell>
          <cell r="AG1044" t="str">
            <v>SRL</v>
          </cell>
          <cell r="AH1044" t="str">
            <v>0350</v>
          </cell>
          <cell r="AI1044" t="str">
            <v>DLV</v>
          </cell>
          <cell r="AJ1044" t="str">
            <v>000</v>
          </cell>
          <cell r="AK1044" t="str">
            <v>REL</v>
          </cell>
          <cell r="AL1044" t="str">
            <v>000</v>
          </cell>
          <cell r="AM1044" t="str">
            <v>LN#</v>
          </cell>
          <cell r="AO1044" t="str">
            <v>UOI</v>
          </cell>
          <cell r="AP1044" t="str">
            <v>FT</v>
          </cell>
          <cell r="AU1044" t="str">
            <v>0</v>
          </cell>
          <cell r="AW1044" t="str">
            <v>000</v>
          </cell>
          <cell r="AX1044" t="str">
            <v>00</v>
          </cell>
          <cell r="AY1044" t="str">
            <v>0</v>
          </cell>
          <cell r="AZ1044" t="str">
            <v>FPL Fibernet</v>
          </cell>
        </row>
        <row r="1045">
          <cell r="A1045" t="str">
            <v>107100</v>
          </cell>
          <cell r="B1045" t="str">
            <v>0385</v>
          </cell>
          <cell r="C1045" t="str">
            <v>06600</v>
          </cell>
          <cell r="D1045" t="str">
            <v>0FIBER</v>
          </cell>
          <cell r="E1045" t="str">
            <v>385000</v>
          </cell>
          <cell r="F1045" t="str">
            <v>0676</v>
          </cell>
          <cell r="G1045" t="str">
            <v>11450</v>
          </cell>
          <cell r="H1045" t="str">
            <v>A</v>
          </cell>
          <cell r="I1045" t="str">
            <v>00000041</v>
          </cell>
          <cell r="J1045">
            <v>60</v>
          </cell>
          <cell r="K1045">
            <v>385</v>
          </cell>
          <cell r="L1045">
            <v>6637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 t="str">
            <v>0676</v>
          </cell>
          <cell r="R1045" t="str">
            <v>11450</v>
          </cell>
          <cell r="S1045" t="str">
            <v>200212</v>
          </cell>
          <cell r="T1045" t="str">
            <v>SA01</v>
          </cell>
          <cell r="U1045">
            <v>500</v>
          </cell>
          <cell r="V1045" t="str">
            <v>LDB</v>
          </cell>
          <cell r="W1045">
            <v>0</v>
          </cell>
          <cell r="Y1045">
            <v>0</v>
          </cell>
          <cell r="Z1045">
            <v>12500</v>
          </cell>
          <cell r="AA1045" t="str">
            <v>MS#</v>
          </cell>
          <cell r="AB1045" t="str">
            <v xml:space="preserve">   998000535</v>
          </cell>
          <cell r="AC1045" t="str">
            <v>BCH</v>
          </cell>
          <cell r="AD1045" t="str">
            <v>012636</v>
          </cell>
          <cell r="AE1045" t="str">
            <v>TML</v>
          </cell>
          <cell r="AF1045" t="str">
            <v>12027</v>
          </cell>
          <cell r="AG1045" t="str">
            <v>SRL</v>
          </cell>
          <cell r="AH1045" t="str">
            <v>0368</v>
          </cell>
          <cell r="AI1045" t="str">
            <v>DLV</v>
          </cell>
          <cell r="AJ1045" t="str">
            <v>000</v>
          </cell>
          <cell r="AK1045" t="str">
            <v>REL</v>
          </cell>
          <cell r="AL1045" t="str">
            <v>000</v>
          </cell>
          <cell r="AM1045" t="str">
            <v>LN#</v>
          </cell>
          <cell r="AO1045" t="str">
            <v>UOI</v>
          </cell>
          <cell r="AP1045" t="str">
            <v>FT</v>
          </cell>
          <cell r="AU1045" t="str">
            <v>0</v>
          </cell>
          <cell r="AW1045" t="str">
            <v>000</v>
          </cell>
          <cell r="AX1045" t="str">
            <v>00</v>
          </cell>
          <cell r="AY1045" t="str">
            <v>0</v>
          </cell>
          <cell r="AZ1045" t="str">
            <v>FPL Fibernet</v>
          </cell>
        </row>
        <row r="1046">
          <cell r="A1046" t="str">
            <v>107100</v>
          </cell>
          <cell r="B1046" t="str">
            <v>0385</v>
          </cell>
          <cell r="C1046" t="str">
            <v>06600</v>
          </cell>
          <cell r="D1046" t="str">
            <v>0FIBER</v>
          </cell>
          <cell r="E1046" t="str">
            <v>385000</v>
          </cell>
          <cell r="F1046" t="str">
            <v>0676</v>
          </cell>
          <cell r="G1046" t="str">
            <v>11450</v>
          </cell>
          <cell r="H1046" t="str">
            <v>A</v>
          </cell>
          <cell r="I1046" t="str">
            <v>00000041</v>
          </cell>
          <cell r="J1046">
            <v>60</v>
          </cell>
          <cell r="K1046">
            <v>385</v>
          </cell>
          <cell r="L1046">
            <v>6637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 t="str">
            <v>0676</v>
          </cell>
          <cell r="R1046" t="str">
            <v>11450</v>
          </cell>
          <cell r="S1046" t="str">
            <v>200212</v>
          </cell>
          <cell r="T1046" t="str">
            <v>SA01</v>
          </cell>
          <cell r="U1046">
            <v>556.79999999999995</v>
          </cell>
          <cell r="V1046" t="str">
            <v>LDB</v>
          </cell>
          <cell r="W1046">
            <v>0</v>
          </cell>
          <cell r="Y1046">
            <v>0</v>
          </cell>
          <cell r="Z1046">
            <v>48</v>
          </cell>
          <cell r="AA1046" t="str">
            <v>MS#</v>
          </cell>
          <cell r="AB1046" t="str">
            <v xml:space="preserve">   998000317</v>
          </cell>
          <cell r="AC1046" t="str">
            <v>BCH</v>
          </cell>
          <cell r="AD1046" t="str">
            <v>012636</v>
          </cell>
          <cell r="AE1046" t="str">
            <v>TML</v>
          </cell>
          <cell r="AF1046" t="str">
            <v>12027</v>
          </cell>
          <cell r="AG1046" t="str">
            <v>SRL</v>
          </cell>
          <cell r="AH1046" t="str">
            <v>0368</v>
          </cell>
          <cell r="AI1046" t="str">
            <v>DLV</v>
          </cell>
          <cell r="AJ1046" t="str">
            <v>000</v>
          </cell>
          <cell r="AK1046" t="str">
            <v>REL</v>
          </cell>
          <cell r="AL1046" t="str">
            <v>000</v>
          </cell>
          <cell r="AM1046" t="str">
            <v>LN#</v>
          </cell>
          <cell r="AO1046" t="str">
            <v>UOI</v>
          </cell>
          <cell r="AP1046" t="str">
            <v>EA</v>
          </cell>
          <cell r="AU1046" t="str">
            <v>0</v>
          </cell>
          <cell r="AW1046" t="str">
            <v>000</v>
          </cell>
          <cell r="AX1046" t="str">
            <v>00</v>
          </cell>
          <cell r="AY1046" t="str">
            <v>0</v>
          </cell>
          <cell r="AZ1046" t="str">
            <v>FPL Fibernet</v>
          </cell>
        </row>
        <row r="1047">
          <cell r="A1047" t="str">
            <v>107100</v>
          </cell>
          <cell r="B1047" t="str">
            <v>0385</v>
          </cell>
          <cell r="C1047" t="str">
            <v>06600</v>
          </cell>
          <cell r="D1047" t="str">
            <v>0FIBER</v>
          </cell>
          <cell r="E1047" t="str">
            <v>385000</v>
          </cell>
          <cell r="F1047" t="str">
            <v>0676</v>
          </cell>
          <cell r="G1047" t="str">
            <v>11450</v>
          </cell>
          <cell r="H1047" t="str">
            <v>A</v>
          </cell>
          <cell r="I1047" t="str">
            <v>00000041</v>
          </cell>
          <cell r="J1047">
            <v>60</v>
          </cell>
          <cell r="K1047">
            <v>385</v>
          </cell>
          <cell r="L1047">
            <v>6637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 t="str">
            <v>0676</v>
          </cell>
          <cell r="R1047" t="str">
            <v>11450</v>
          </cell>
          <cell r="S1047" t="str">
            <v>200212</v>
          </cell>
          <cell r="T1047" t="str">
            <v>SA01</v>
          </cell>
          <cell r="U1047">
            <v>3068.45</v>
          </cell>
          <cell r="V1047" t="str">
            <v>LDB</v>
          </cell>
          <cell r="W1047">
            <v>0</v>
          </cell>
          <cell r="Y1047">
            <v>0</v>
          </cell>
          <cell r="Z1047">
            <v>11</v>
          </cell>
          <cell r="AA1047" t="str">
            <v>MS#</v>
          </cell>
          <cell r="AB1047" t="str">
            <v xml:space="preserve">   998000309</v>
          </cell>
          <cell r="AC1047" t="str">
            <v>BCH</v>
          </cell>
          <cell r="AD1047" t="str">
            <v>012367</v>
          </cell>
          <cell r="AE1047" t="str">
            <v>TML</v>
          </cell>
          <cell r="AF1047" t="str">
            <v>12026</v>
          </cell>
          <cell r="AG1047" t="str">
            <v>SRL</v>
          </cell>
          <cell r="AH1047" t="str">
            <v>0368</v>
          </cell>
          <cell r="AI1047" t="str">
            <v>DLV</v>
          </cell>
          <cell r="AJ1047" t="str">
            <v>000</v>
          </cell>
          <cell r="AK1047" t="str">
            <v>REL</v>
          </cell>
          <cell r="AL1047" t="str">
            <v>000</v>
          </cell>
          <cell r="AM1047" t="str">
            <v>LN#</v>
          </cell>
          <cell r="AO1047" t="str">
            <v>UOI</v>
          </cell>
          <cell r="AP1047" t="str">
            <v>EA</v>
          </cell>
          <cell r="AU1047" t="str">
            <v>0</v>
          </cell>
          <cell r="AW1047" t="str">
            <v>000</v>
          </cell>
          <cell r="AX1047" t="str">
            <v>00</v>
          </cell>
          <cell r="AY1047" t="str">
            <v>0</v>
          </cell>
          <cell r="AZ1047" t="str">
            <v>FPL Fibernet</v>
          </cell>
        </row>
        <row r="1048">
          <cell r="A1048" t="str">
            <v>107100</v>
          </cell>
          <cell r="B1048" t="str">
            <v>0385</v>
          </cell>
          <cell r="C1048" t="str">
            <v>06600</v>
          </cell>
          <cell r="D1048" t="str">
            <v>0FIBER</v>
          </cell>
          <cell r="E1048" t="str">
            <v>385000</v>
          </cell>
          <cell r="F1048" t="str">
            <v>0676</v>
          </cell>
          <cell r="G1048" t="str">
            <v>11450</v>
          </cell>
          <cell r="H1048" t="str">
            <v>A</v>
          </cell>
          <cell r="I1048" t="str">
            <v>00000041</v>
          </cell>
          <cell r="J1048">
            <v>60</v>
          </cell>
          <cell r="K1048">
            <v>385</v>
          </cell>
          <cell r="L1048">
            <v>6637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 t="str">
            <v>0676</v>
          </cell>
          <cell r="R1048" t="str">
            <v>11450</v>
          </cell>
          <cell r="S1048" t="str">
            <v>200212</v>
          </cell>
          <cell r="T1048" t="str">
            <v>SA01</v>
          </cell>
          <cell r="U1048">
            <v>12740</v>
          </cell>
          <cell r="V1048" t="str">
            <v>LDB</v>
          </cell>
          <cell r="W1048">
            <v>0</v>
          </cell>
          <cell r="Y1048">
            <v>0</v>
          </cell>
          <cell r="Z1048">
            <v>45500</v>
          </cell>
          <cell r="AA1048" t="str">
            <v>MS#</v>
          </cell>
          <cell r="AB1048" t="str">
            <v xml:space="preserve">   998000098</v>
          </cell>
          <cell r="AC1048" t="str">
            <v>BCH</v>
          </cell>
          <cell r="AD1048" t="str">
            <v>012367</v>
          </cell>
          <cell r="AE1048" t="str">
            <v>TML</v>
          </cell>
          <cell r="AF1048" t="str">
            <v>12026</v>
          </cell>
          <cell r="AG1048" t="str">
            <v>SRL</v>
          </cell>
          <cell r="AH1048" t="str">
            <v>0368</v>
          </cell>
          <cell r="AI1048" t="str">
            <v>DLV</v>
          </cell>
          <cell r="AJ1048" t="str">
            <v>000</v>
          </cell>
          <cell r="AK1048" t="str">
            <v>REL</v>
          </cell>
          <cell r="AL1048" t="str">
            <v>000</v>
          </cell>
          <cell r="AM1048" t="str">
            <v>LN#</v>
          </cell>
          <cell r="AO1048" t="str">
            <v>UOI</v>
          </cell>
          <cell r="AP1048" t="str">
            <v>FT</v>
          </cell>
          <cell r="AU1048" t="str">
            <v>0</v>
          </cell>
          <cell r="AW1048" t="str">
            <v>000</v>
          </cell>
          <cell r="AX1048" t="str">
            <v>00</v>
          </cell>
          <cell r="AY1048" t="str">
            <v>0</v>
          </cell>
          <cell r="AZ1048" t="str">
            <v>FPL Fibernet</v>
          </cell>
        </row>
        <row r="1049">
          <cell r="A1049" t="str">
            <v>107100</v>
          </cell>
          <cell r="B1049" t="str">
            <v>0385</v>
          </cell>
          <cell r="C1049" t="str">
            <v>06600</v>
          </cell>
          <cell r="D1049" t="str">
            <v>0FIBER</v>
          </cell>
          <cell r="E1049" t="str">
            <v>385000</v>
          </cell>
          <cell r="F1049" t="str">
            <v>0803</v>
          </cell>
          <cell r="G1049" t="str">
            <v>36000</v>
          </cell>
          <cell r="H1049" t="str">
            <v>A</v>
          </cell>
          <cell r="I1049" t="str">
            <v>00000041</v>
          </cell>
          <cell r="J1049">
            <v>60</v>
          </cell>
          <cell r="K1049">
            <v>385</v>
          </cell>
          <cell r="L1049">
            <v>6637</v>
          </cell>
          <cell r="M1049">
            <v>107</v>
          </cell>
          <cell r="N1049">
            <v>10</v>
          </cell>
          <cell r="O1049">
            <v>0</v>
          </cell>
          <cell r="P1049">
            <v>107.1</v>
          </cell>
          <cell r="Q1049" t="str">
            <v>0803</v>
          </cell>
          <cell r="R1049" t="str">
            <v>36000</v>
          </cell>
          <cell r="S1049" t="str">
            <v>200212</v>
          </cell>
          <cell r="T1049" t="str">
            <v>PY42</v>
          </cell>
          <cell r="U1049">
            <v>286.39999999999998</v>
          </cell>
          <cell r="V1049" t="str">
            <v>LDB</v>
          </cell>
          <cell r="W1049">
            <v>0</v>
          </cell>
          <cell r="X1049" t="str">
            <v>SHR</v>
          </cell>
          <cell r="Y1049">
            <v>8</v>
          </cell>
          <cell r="Z1049">
            <v>8</v>
          </cell>
          <cell r="AA1049" t="str">
            <v>PYP</v>
          </cell>
          <cell r="AB1049" t="str">
            <v xml:space="preserve"> 0000026</v>
          </cell>
          <cell r="AC1049" t="str">
            <v>PYL</v>
          </cell>
          <cell r="AD1049" t="str">
            <v>004382</v>
          </cell>
          <cell r="AE1049" t="str">
            <v>EMP</v>
          </cell>
          <cell r="AF1049" t="str">
            <v>46869</v>
          </cell>
          <cell r="AG1049" t="str">
            <v>JUL</v>
          </cell>
          <cell r="AH1049" t="str">
            <v xml:space="preserve"> 000.00</v>
          </cell>
          <cell r="AI1049" t="str">
            <v>BCH</v>
          </cell>
          <cell r="AJ1049" t="str">
            <v>500</v>
          </cell>
          <cell r="AK1049" t="str">
            <v>CLS</v>
          </cell>
          <cell r="AL1049" t="str">
            <v>R431</v>
          </cell>
          <cell r="AM1049" t="str">
            <v>DTA</v>
          </cell>
          <cell r="AN1049" t="str">
            <v xml:space="preserve"> 00000000000.00</v>
          </cell>
          <cell r="AO1049" t="str">
            <v>DTH</v>
          </cell>
          <cell r="AP1049" t="str">
            <v xml:space="preserve"> 00000000000.00</v>
          </cell>
          <cell r="AV1049" t="str">
            <v>000000000</v>
          </cell>
          <cell r="AW1049" t="str">
            <v>000</v>
          </cell>
          <cell r="AX1049" t="str">
            <v>00</v>
          </cell>
          <cell r="AY1049" t="str">
            <v>0</v>
          </cell>
          <cell r="AZ1049" t="str">
            <v>FPL Fibernet</v>
          </cell>
        </row>
        <row r="1050">
          <cell r="A1050" t="str">
            <v>107100</v>
          </cell>
          <cell r="B1050" t="str">
            <v>0385</v>
          </cell>
          <cell r="C1050" t="str">
            <v>06600</v>
          </cell>
          <cell r="D1050" t="str">
            <v>0FIBER</v>
          </cell>
          <cell r="E1050" t="str">
            <v>385000</v>
          </cell>
          <cell r="F1050" t="str">
            <v>0662</v>
          </cell>
          <cell r="G1050" t="str">
            <v>65000</v>
          </cell>
          <cell r="H1050" t="str">
            <v>A</v>
          </cell>
          <cell r="I1050" t="str">
            <v>00000041</v>
          </cell>
          <cell r="J1050">
            <v>63</v>
          </cell>
          <cell r="K1050">
            <v>385</v>
          </cell>
          <cell r="L1050">
            <v>6639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 t="str">
            <v>0662</v>
          </cell>
          <cell r="R1050" t="str">
            <v>65000</v>
          </cell>
          <cell r="S1050" t="str">
            <v>200212</v>
          </cell>
          <cell r="T1050" t="str">
            <v>CA01</v>
          </cell>
          <cell r="U1050">
            <v>3420.99</v>
          </cell>
          <cell r="V1050" t="str">
            <v>LDB</v>
          </cell>
          <cell r="W1050">
            <v>0</v>
          </cell>
          <cell r="Y1050">
            <v>0</v>
          </cell>
          <cell r="Z1050">
            <v>0</v>
          </cell>
          <cell r="AA1050" t="str">
            <v>BCH</v>
          </cell>
          <cell r="AB1050" t="str">
            <v>0037</v>
          </cell>
          <cell r="AC1050" t="str">
            <v>WKS</v>
          </cell>
          <cell r="AE1050" t="str">
            <v>JV#</v>
          </cell>
          <cell r="AF1050" t="str">
            <v>1232</v>
          </cell>
          <cell r="AG1050" t="str">
            <v>FRN</v>
          </cell>
          <cell r="AH1050" t="str">
            <v>6639</v>
          </cell>
          <cell r="AI1050" t="str">
            <v>RP#</v>
          </cell>
          <cell r="AJ1050" t="str">
            <v>000</v>
          </cell>
          <cell r="AK1050" t="str">
            <v>CTL</v>
          </cell>
          <cell r="AM1050" t="str">
            <v>RF#</v>
          </cell>
          <cell r="AU1050" t="str">
            <v>RECLASS FROM 3229 ER 95</v>
          </cell>
          <cell r="AZ1050" t="str">
            <v>FPL Fibernet</v>
          </cell>
        </row>
        <row r="1051">
          <cell r="A1051" t="str">
            <v>107100</v>
          </cell>
          <cell r="B1051" t="str">
            <v>0385</v>
          </cell>
          <cell r="C1051" t="str">
            <v>06600</v>
          </cell>
          <cell r="D1051" t="str">
            <v>0FIBER</v>
          </cell>
          <cell r="E1051" t="str">
            <v>385000</v>
          </cell>
          <cell r="F1051" t="str">
            <v>0803</v>
          </cell>
          <cell r="G1051" t="str">
            <v>36000</v>
          </cell>
          <cell r="H1051" t="str">
            <v>A</v>
          </cell>
          <cell r="I1051" t="str">
            <v>00000041</v>
          </cell>
          <cell r="J1051">
            <v>60</v>
          </cell>
          <cell r="K1051">
            <v>385</v>
          </cell>
          <cell r="L1051">
            <v>6639</v>
          </cell>
          <cell r="M1051">
            <v>107</v>
          </cell>
          <cell r="N1051">
            <v>10</v>
          </cell>
          <cell r="O1051">
            <v>0</v>
          </cell>
          <cell r="P1051">
            <v>107.1</v>
          </cell>
          <cell r="Q1051" t="str">
            <v>0803</v>
          </cell>
          <cell r="R1051" t="str">
            <v>36000</v>
          </cell>
          <cell r="S1051" t="str">
            <v>200212</v>
          </cell>
          <cell r="T1051" t="str">
            <v>PY42</v>
          </cell>
          <cell r="U1051">
            <v>75</v>
          </cell>
          <cell r="V1051" t="str">
            <v>LDB</v>
          </cell>
          <cell r="W1051">
            <v>0</v>
          </cell>
          <cell r="X1051" t="str">
            <v>SHR</v>
          </cell>
          <cell r="Y1051">
            <v>2</v>
          </cell>
          <cell r="Z1051">
            <v>2</v>
          </cell>
          <cell r="AA1051" t="str">
            <v>PYP</v>
          </cell>
          <cell r="AB1051" t="str">
            <v xml:space="preserve"> 0000025</v>
          </cell>
          <cell r="AC1051" t="str">
            <v>PYL</v>
          </cell>
          <cell r="AD1051" t="str">
            <v>004382</v>
          </cell>
          <cell r="AE1051" t="str">
            <v>EMP</v>
          </cell>
          <cell r="AF1051" t="str">
            <v>29440</v>
          </cell>
          <cell r="AG1051" t="str">
            <v>JUL</v>
          </cell>
          <cell r="AH1051" t="str">
            <v xml:space="preserve"> 000.00</v>
          </cell>
          <cell r="AI1051" t="str">
            <v>BCH</v>
          </cell>
          <cell r="AJ1051" t="str">
            <v>500</v>
          </cell>
          <cell r="AK1051" t="str">
            <v>CLS</v>
          </cell>
          <cell r="AL1051" t="str">
            <v>R449</v>
          </cell>
          <cell r="AM1051" t="str">
            <v>DTA</v>
          </cell>
          <cell r="AN1051" t="str">
            <v xml:space="preserve"> 00000000000.00</v>
          </cell>
          <cell r="AO1051" t="str">
            <v>DTH</v>
          </cell>
          <cell r="AP1051" t="str">
            <v xml:space="preserve"> 00000000000.00</v>
          </cell>
          <cell r="AV1051" t="str">
            <v>000000000</v>
          </cell>
          <cell r="AW1051" t="str">
            <v>000</v>
          </cell>
          <cell r="AX1051" t="str">
            <v>00</v>
          </cell>
          <cell r="AY1051" t="str">
            <v>0</v>
          </cell>
          <cell r="AZ1051" t="str">
            <v>FPL Fibernet</v>
          </cell>
        </row>
        <row r="1052">
          <cell r="A1052" t="str">
            <v>107100</v>
          </cell>
          <cell r="B1052" t="str">
            <v>0385</v>
          </cell>
          <cell r="C1052" t="str">
            <v>06600</v>
          </cell>
          <cell r="D1052" t="str">
            <v>0FIBER</v>
          </cell>
          <cell r="E1052" t="str">
            <v>385000</v>
          </cell>
          <cell r="F1052" t="str">
            <v>0802</v>
          </cell>
          <cell r="G1052" t="str">
            <v>31000</v>
          </cell>
          <cell r="H1052" t="str">
            <v>A</v>
          </cell>
          <cell r="I1052" t="str">
            <v>00000041</v>
          </cell>
          <cell r="J1052">
            <v>60</v>
          </cell>
          <cell r="K1052">
            <v>385</v>
          </cell>
          <cell r="L1052">
            <v>6640</v>
          </cell>
          <cell r="M1052">
            <v>107</v>
          </cell>
          <cell r="N1052">
            <v>10</v>
          </cell>
          <cell r="O1052">
            <v>0</v>
          </cell>
          <cell r="P1052">
            <v>107.1</v>
          </cell>
          <cell r="Q1052" t="str">
            <v>0802</v>
          </cell>
          <cell r="R1052" t="str">
            <v>31000</v>
          </cell>
          <cell r="S1052" t="str">
            <v>200212</v>
          </cell>
          <cell r="T1052" t="str">
            <v>PY42</v>
          </cell>
          <cell r="U1052">
            <v>346.2</v>
          </cell>
          <cell r="V1052" t="str">
            <v>LDB</v>
          </cell>
          <cell r="W1052">
            <v>0</v>
          </cell>
          <cell r="X1052" t="str">
            <v>SHR</v>
          </cell>
          <cell r="Y1052">
            <v>16</v>
          </cell>
          <cell r="Z1052">
            <v>16</v>
          </cell>
          <cell r="AA1052" t="str">
            <v>PYP</v>
          </cell>
          <cell r="AB1052" t="str">
            <v xml:space="preserve"> 0000025</v>
          </cell>
          <cell r="AC1052" t="str">
            <v>PYL</v>
          </cell>
          <cell r="AD1052" t="str">
            <v>004385</v>
          </cell>
          <cell r="AE1052" t="str">
            <v>EMP</v>
          </cell>
          <cell r="AF1052" t="str">
            <v>NWADI</v>
          </cell>
          <cell r="AG1052" t="str">
            <v>JUL</v>
          </cell>
          <cell r="AH1052" t="str">
            <v xml:space="preserve"> 000.00</v>
          </cell>
          <cell r="AI1052" t="str">
            <v>BCH</v>
          </cell>
          <cell r="AJ1052" t="str">
            <v>500</v>
          </cell>
          <cell r="AK1052" t="str">
            <v>CLS</v>
          </cell>
          <cell r="AL1052" t="str">
            <v>1XD9</v>
          </cell>
          <cell r="AM1052" t="str">
            <v>DTA</v>
          </cell>
          <cell r="AN1052" t="str">
            <v xml:space="preserve"> 00000000000.00</v>
          </cell>
          <cell r="AO1052" t="str">
            <v>DTH</v>
          </cell>
          <cell r="AP1052" t="str">
            <v xml:space="preserve"> 00000000000.00</v>
          </cell>
          <cell r="AV1052" t="str">
            <v>000000000</v>
          </cell>
          <cell r="AW1052" t="str">
            <v>000</v>
          </cell>
          <cell r="AX1052" t="str">
            <v>00</v>
          </cell>
          <cell r="AY1052" t="str">
            <v>0</v>
          </cell>
          <cell r="AZ1052" t="str">
            <v>FPL Fibernet</v>
          </cell>
        </row>
        <row r="1053">
          <cell r="A1053" t="str">
            <v>107100</v>
          </cell>
          <cell r="B1053" t="str">
            <v>0385</v>
          </cell>
          <cell r="C1053" t="str">
            <v>06600</v>
          </cell>
          <cell r="D1053" t="str">
            <v>0FIBER</v>
          </cell>
          <cell r="E1053" t="str">
            <v>385000</v>
          </cell>
          <cell r="F1053" t="str">
            <v>0803</v>
          </cell>
          <cell r="G1053" t="str">
            <v>36000</v>
          </cell>
          <cell r="H1053" t="str">
            <v>A</v>
          </cell>
          <cell r="I1053" t="str">
            <v>00000041</v>
          </cell>
          <cell r="J1053">
            <v>60</v>
          </cell>
          <cell r="K1053">
            <v>385</v>
          </cell>
          <cell r="L1053">
            <v>6640</v>
          </cell>
          <cell r="M1053">
            <v>107</v>
          </cell>
          <cell r="N1053">
            <v>10</v>
          </cell>
          <cell r="O1053">
            <v>0</v>
          </cell>
          <cell r="P1053">
            <v>107.1</v>
          </cell>
          <cell r="Q1053" t="str">
            <v>0803</v>
          </cell>
          <cell r="R1053" t="str">
            <v>36000</v>
          </cell>
          <cell r="S1053" t="str">
            <v>200212</v>
          </cell>
          <cell r="T1053" t="str">
            <v>PY42</v>
          </cell>
          <cell r="U1053">
            <v>37.5</v>
          </cell>
          <cell r="V1053" t="str">
            <v>LDB</v>
          </cell>
          <cell r="W1053">
            <v>0</v>
          </cell>
          <cell r="X1053" t="str">
            <v>SHR</v>
          </cell>
          <cell r="Y1053">
            <v>1</v>
          </cell>
          <cell r="Z1053">
            <v>1</v>
          </cell>
          <cell r="AA1053" t="str">
            <v>PYP</v>
          </cell>
          <cell r="AB1053" t="str">
            <v xml:space="preserve"> 0000025</v>
          </cell>
          <cell r="AC1053" t="str">
            <v>PYL</v>
          </cell>
          <cell r="AD1053" t="str">
            <v>004382</v>
          </cell>
          <cell r="AE1053" t="str">
            <v>EMP</v>
          </cell>
          <cell r="AF1053" t="str">
            <v>29440</v>
          </cell>
          <cell r="AG1053" t="str">
            <v>JUL</v>
          </cell>
          <cell r="AH1053" t="str">
            <v xml:space="preserve"> 000.00</v>
          </cell>
          <cell r="AI1053" t="str">
            <v>BCH</v>
          </cell>
          <cell r="AJ1053" t="str">
            <v>500</v>
          </cell>
          <cell r="AK1053" t="str">
            <v>CLS</v>
          </cell>
          <cell r="AL1053" t="str">
            <v>R449</v>
          </cell>
          <cell r="AM1053" t="str">
            <v>DTA</v>
          </cell>
          <cell r="AN1053" t="str">
            <v xml:space="preserve"> 00000000000.00</v>
          </cell>
          <cell r="AO1053" t="str">
            <v>DTH</v>
          </cell>
          <cell r="AP1053" t="str">
            <v xml:space="preserve"> 00000000000.00</v>
          </cell>
          <cell r="AV1053" t="str">
            <v>000000000</v>
          </cell>
          <cell r="AW1053" t="str">
            <v>000</v>
          </cell>
          <cell r="AX1053" t="str">
            <v>00</v>
          </cell>
          <cell r="AY1053" t="str">
            <v>0</v>
          </cell>
          <cell r="AZ1053" t="str">
            <v>FPL Fibernet</v>
          </cell>
        </row>
        <row r="1054">
          <cell r="A1054" t="str">
            <v>107100</v>
          </cell>
          <cell r="B1054" t="str">
            <v>0385</v>
          </cell>
          <cell r="C1054" t="str">
            <v>06600</v>
          </cell>
          <cell r="D1054" t="str">
            <v>0FIBER</v>
          </cell>
          <cell r="E1054" t="str">
            <v>385000</v>
          </cell>
          <cell r="F1054" t="str">
            <v>0803</v>
          </cell>
          <cell r="G1054" t="str">
            <v>36000</v>
          </cell>
          <cell r="H1054" t="str">
            <v>A</v>
          </cell>
          <cell r="I1054" t="str">
            <v>00000041</v>
          </cell>
          <cell r="J1054">
            <v>60</v>
          </cell>
          <cell r="K1054">
            <v>385</v>
          </cell>
          <cell r="L1054">
            <v>6640</v>
          </cell>
          <cell r="M1054">
            <v>107</v>
          </cell>
          <cell r="N1054">
            <v>10</v>
          </cell>
          <cell r="O1054">
            <v>0</v>
          </cell>
          <cell r="P1054">
            <v>107.1</v>
          </cell>
          <cell r="Q1054" t="str">
            <v>0803</v>
          </cell>
          <cell r="R1054" t="str">
            <v>36000</v>
          </cell>
          <cell r="S1054" t="str">
            <v>200212</v>
          </cell>
          <cell r="T1054" t="str">
            <v>PY42</v>
          </cell>
          <cell r="U1054">
            <v>143.19999999999999</v>
          </cell>
          <cell r="V1054" t="str">
            <v>LDB</v>
          </cell>
          <cell r="W1054">
            <v>0</v>
          </cell>
          <cell r="X1054" t="str">
            <v>SHR</v>
          </cell>
          <cell r="Y1054">
            <v>4</v>
          </cell>
          <cell r="Z1054">
            <v>4</v>
          </cell>
          <cell r="AA1054" t="str">
            <v>PYP</v>
          </cell>
          <cell r="AB1054" t="str">
            <v xml:space="preserve"> 0000026</v>
          </cell>
          <cell r="AC1054" t="str">
            <v>PYL</v>
          </cell>
          <cell r="AD1054" t="str">
            <v>004382</v>
          </cell>
          <cell r="AE1054" t="str">
            <v>EMP</v>
          </cell>
          <cell r="AF1054" t="str">
            <v>46869</v>
          </cell>
          <cell r="AG1054" t="str">
            <v>JUL</v>
          </cell>
          <cell r="AH1054" t="str">
            <v xml:space="preserve"> 000.00</v>
          </cell>
          <cell r="AI1054" t="str">
            <v>BCH</v>
          </cell>
          <cell r="AJ1054" t="str">
            <v>500</v>
          </cell>
          <cell r="AK1054" t="str">
            <v>CLS</v>
          </cell>
          <cell r="AL1054" t="str">
            <v>R431</v>
          </cell>
          <cell r="AM1054" t="str">
            <v>DTA</v>
          </cell>
          <cell r="AN1054" t="str">
            <v xml:space="preserve"> 00000000000.00</v>
          </cell>
          <cell r="AO1054" t="str">
            <v>DTH</v>
          </cell>
          <cell r="AP1054" t="str">
            <v xml:space="preserve"> 00000000000.00</v>
          </cell>
          <cell r="AV1054" t="str">
            <v>000000000</v>
          </cell>
          <cell r="AW1054" t="str">
            <v>000</v>
          </cell>
          <cell r="AX1054" t="str">
            <v>00</v>
          </cell>
          <cell r="AY1054" t="str">
            <v>0</v>
          </cell>
          <cell r="AZ1054" t="str">
            <v>FPL Fibernet</v>
          </cell>
        </row>
        <row r="1055">
          <cell r="A1055" t="str">
            <v>107100</v>
          </cell>
          <cell r="B1055" t="str">
            <v>0312</v>
          </cell>
          <cell r="C1055" t="str">
            <v>06600</v>
          </cell>
          <cell r="D1055" t="str">
            <v>0FIBER</v>
          </cell>
          <cell r="E1055" t="str">
            <v>312000</v>
          </cell>
          <cell r="F1055" t="str">
            <v>0803</v>
          </cell>
          <cell r="G1055" t="str">
            <v>65000</v>
          </cell>
          <cell r="H1055" t="str">
            <v>A</v>
          </cell>
          <cell r="I1055" t="str">
            <v>00000041</v>
          </cell>
          <cell r="J1055">
            <v>63</v>
          </cell>
          <cell r="K1055">
            <v>312</v>
          </cell>
          <cell r="L1055">
            <v>6641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 t="str">
            <v>0803</v>
          </cell>
          <cell r="R1055" t="str">
            <v>65000</v>
          </cell>
          <cell r="S1055" t="str">
            <v>200212</v>
          </cell>
          <cell r="T1055" t="str">
            <v>CA01</v>
          </cell>
          <cell r="U1055">
            <v>1311.99</v>
          </cell>
          <cell r="V1055" t="str">
            <v>LDB</v>
          </cell>
          <cell r="W1055">
            <v>0</v>
          </cell>
          <cell r="Y1055">
            <v>0</v>
          </cell>
          <cell r="Z1055">
            <v>0</v>
          </cell>
          <cell r="AA1055" t="str">
            <v>BCH</v>
          </cell>
          <cell r="AB1055" t="str">
            <v>0037</v>
          </cell>
          <cell r="AC1055" t="str">
            <v>WKS</v>
          </cell>
          <cell r="AE1055" t="str">
            <v>JV#</v>
          </cell>
          <cell r="AF1055" t="str">
            <v>1232</v>
          </cell>
          <cell r="AG1055" t="str">
            <v>FRN</v>
          </cell>
          <cell r="AH1055" t="str">
            <v>6641</v>
          </cell>
          <cell r="AI1055" t="str">
            <v>RP#</v>
          </cell>
          <cell r="AJ1055" t="str">
            <v>000</v>
          </cell>
          <cell r="AK1055" t="str">
            <v>CTL</v>
          </cell>
          <cell r="AM1055" t="str">
            <v>RF#</v>
          </cell>
          <cell r="AU1055" t="str">
            <v>RECLASS FROM 3229 ER 95</v>
          </cell>
          <cell r="AZ1055" t="str">
            <v>FPL Fibernet</v>
          </cell>
        </row>
        <row r="1056">
          <cell r="A1056" t="str">
            <v>107100</v>
          </cell>
          <cell r="B1056" t="str">
            <v>0306</v>
          </cell>
          <cell r="C1056" t="str">
            <v>06600</v>
          </cell>
          <cell r="D1056" t="str">
            <v>0FIBER</v>
          </cell>
          <cell r="E1056" t="str">
            <v>313000</v>
          </cell>
          <cell r="F1056" t="str">
            <v>0790</v>
          </cell>
          <cell r="G1056" t="str">
            <v>65000</v>
          </cell>
          <cell r="H1056" t="str">
            <v>A</v>
          </cell>
          <cell r="I1056" t="str">
            <v>00000041</v>
          </cell>
          <cell r="J1056">
            <v>63</v>
          </cell>
          <cell r="K1056">
            <v>306</v>
          </cell>
          <cell r="L1056">
            <v>6642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 t="str">
            <v>0790</v>
          </cell>
          <cell r="R1056" t="str">
            <v>65000</v>
          </cell>
          <cell r="S1056" t="str">
            <v>200212</v>
          </cell>
          <cell r="T1056" t="str">
            <v>CA01</v>
          </cell>
          <cell r="U1056">
            <v>7708.68</v>
          </cell>
          <cell r="V1056" t="str">
            <v>LDB</v>
          </cell>
          <cell r="W1056">
            <v>0</v>
          </cell>
          <cell r="Y1056">
            <v>0</v>
          </cell>
          <cell r="Z1056">
            <v>0</v>
          </cell>
          <cell r="AA1056" t="str">
            <v>BCH</v>
          </cell>
          <cell r="AB1056" t="str">
            <v>0037</v>
          </cell>
          <cell r="AC1056" t="str">
            <v>WKS</v>
          </cell>
          <cell r="AE1056" t="str">
            <v>JV#</v>
          </cell>
          <cell r="AF1056" t="str">
            <v>1232</v>
          </cell>
          <cell r="AG1056" t="str">
            <v>FRN</v>
          </cell>
          <cell r="AH1056" t="str">
            <v>6642</v>
          </cell>
          <cell r="AI1056" t="str">
            <v>RP#</v>
          </cell>
          <cell r="AJ1056" t="str">
            <v>000</v>
          </cell>
          <cell r="AK1056" t="str">
            <v>CTL</v>
          </cell>
          <cell r="AM1056" t="str">
            <v>RF#</v>
          </cell>
          <cell r="AU1056" t="str">
            <v>RECLASS FROM 3229 ER 95</v>
          </cell>
          <cell r="AZ1056" t="str">
            <v>FPL Fibernet</v>
          </cell>
        </row>
        <row r="1057">
          <cell r="A1057" t="str">
            <v>107100</v>
          </cell>
          <cell r="B1057" t="str">
            <v>0306</v>
          </cell>
          <cell r="C1057" t="str">
            <v>06600</v>
          </cell>
          <cell r="D1057" t="str">
            <v>0FIBER</v>
          </cell>
          <cell r="E1057" t="str">
            <v>313000</v>
          </cell>
          <cell r="F1057" t="str">
            <v>0790</v>
          </cell>
          <cell r="G1057" t="str">
            <v>65000</v>
          </cell>
          <cell r="H1057" t="str">
            <v>A</v>
          </cell>
          <cell r="I1057" t="str">
            <v>00000041</v>
          </cell>
          <cell r="J1057">
            <v>63</v>
          </cell>
          <cell r="K1057">
            <v>306</v>
          </cell>
          <cell r="L1057">
            <v>6642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 t="str">
            <v>0790</v>
          </cell>
          <cell r="R1057" t="str">
            <v>65000</v>
          </cell>
          <cell r="S1057" t="str">
            <v>200212</v>
          </cell>
          <cell r="T1057" t="str">
            <v>CA01</v>
          </cell>
          <cell r="U1057">
            <v>33931</v>
          </cell>
          <cell r="V1057" t="str">
            <v>LDB</v>
          </cell>
          <cell r="W1057">
            <v>0</v>
          </cell>
          <cell r="Y1057">
            <v>0</v>
          </cell>
          <cell r="Z1057">
            <v>0</v>
          </cell>
          <cell r="AA1057" t="str">
            <v>BCH</v>
          </cell>
          <cell r="AB1057" t="str">
            <v>0014</v>
          </cell>
          <cell r="AC1057" t="str">
            <v>WKS</v>
          </cell>
          <cell r="AE1057" t="str">
            <v>JV#</v>
          </cell>
          <cell r="AF1057" t="str">
            <v>1232</v>
          </cell>
          <cell r="AG1057" t="str">
            <v>FRN</v>
          </cell>
          <cell r="AH1057" t="str">
            <v>6642</v>
          </cell>
          <cell r="AI1057" t="str">
            <v>RP#</v>
          </cell>
          <cell r="AJ1057" t="str">
            <v>000</v>
          </cell>
          <cell r="AK1057" t="str">
            <v>CTL</v>
          </cell>
          <cell r="AM1057" t="str">
            <v>RF#</v>
          </cell>
          <cell r="AU1057" t="str">
            <v>ACCRUAL OF DEC 02 CAPITAL</v>
          </cell>
          <cell r="AZ1057" t="str">
            <v>FPL Fibernet</v>
          </cell>
        </row>
        <row r="1058">
          <cell r="A1058" t="str">
            <v>107100</v>
          </cell>
          <cell r="B1058" t="str">
            <v>0306</v>
          </cell>
          <cell r="C1058" t="str">
            <v>06600</v>
          </cell>
          <cell r="D1058" t="str">
            <v>0FIBER</v>
          </cell>
          <cell r="E1058" t="str">
            <v>313000</v>
          </cell>
          <cell r="F1058" t="str">
            <v>0803</v>
          </cell>
          <cell r="G1058" t="str">
            <v>36000</v>
          </cell>
          <cell r="H1058" t="str">
            <v>A</v>
          </cell>
          <cell r="I1058" t="str">
            <v>00000041</v>
          </cell>
          <cell r="J1058">
            <v>60</v>
          </cell>
          <cell r="K1058">
            <v>306</v>
          </cell>
          <cell r="L1058">
            <v>6642</v>
          </cell>
          <cell r="M1058">
            <v>107</v>
          </cell>
          <cell r="N1058">
            <v>10</v>
          </cell>
          <cell r="O1058">
            <v>0</v>
          </cell>
          <cell r="P1058">
            <v>107.1</v>
          </cell>
          <cell r="Q1058" t="str">
            <v>0803</v>
          </cell>
          <cell r="R1058" t="str">
            <v>36000</v>
          </cell>
          <cell r="S1058" t="str">
            <v>200212</v>
          </cell>
          <cell r="T1058" t="str">
            <v>PY42</v>
          </cell>
          <cell r="U1058">
            <v>150</v>
          </cell>
          <cell r="V1058" t="str">
            <v>LDB</v>
          </cell>
          <cell r="W1058">
            <v>0</v>
          </cell>
          <cell r="X1058" t="str">
            <v>SHR</v>
          </cell>
          <cell r="Y1058">
            <v>4</v>
          </cell>
          <cell r="Z1058">
            <v>4</v>
          </cell>
          <cell r="AA1058" t="str">
            <v>PYP</v>
          </cell>
          <cell r="AB1058" t="str">
            <v xml:space="preserve"> 0000001</v>
          </cell>
          <cell r="AC1058" t="str">
            <v>PYL</v>
          </cell>
          <cell r="AD1058" t="str">
            <v>004382</v>
          </cell>
          <cell r="AE1058" t="str">
            <v>EMP</v>
          </cell>
          <cell r="AF1058" t="str">
            <v>29440</v>
          </cell>
          <cell r="AG1058" t="str">
            <v>JUL</v>
          </cell>
          <cell r="AH1058" t="str">
            <v xml:space="preserve"> 000.00</v>
          </cell>
          <cell r="AI1058" t="str">
            <v>BCH</v>
          </cell>
          <cell r="AJ1058" t="str">
            <v>500</v>
          </cell>
          <cell r="AK1058" t="str">
            <v>CLS</v>
          </cell>
          <cell r="AL1058" t="str">
            <v>R449</v>
          </cell>
          <cell r="AM1058" t="str">
            <v>DTA</v>
          </cell>
          <cell r="AN1058" t="str">
            <v xml:space="preserve"> 00000000000.00</v>
          </cell>
          <cell r="AO1058" t="str">
            <v>DTH</v>
          </cell>
          <cell r="AP1058" t="str">
            <v xml:space="preserve"> 00000000000.00</v>
          </cell>
          <cell r="AV1058" t="str">
            <v>000000000</v>
          </cell>
          <cell r="AW1058" t="str">
            <v>000</v>
          </cell>
          <cell r="AX1058" t="str">
            <v>00</v>
          </cell>
          <cell r="AY1058" t="str">
            <v>0</v>
          </cell>
          <cell r="AZ1058" t="str">
            <v>FPL Fibernet</v>
          </cell>
        </row>
        <row r="1059">
          <cell r="A1059" t="str">
            <v>107100</v>
          </cell>
          <cell r="B1059" t="str">
            <v>0313</v>
          </cell>
          <cell r="C1059" t="str">
            <v>06600</v>
          </cell>
          <cell r="D1059" t="str">
            <v>0FIBER</v>
          </cell>
          <cell r="E1059" t="str">
            <v>313000</v>
          </cell>
          <cell r="F1059" t="str">
            <v>0662</v>
          </cell>
          <cell r="G1059" t="str">
            <v>65000</v>
          </cell>
          <cell r="H1059" t="str">
            <v>A</v>
          </cell>
          <cell r="I1059" t="str">
            <v>00000041</v>
          </cell>
          <cell r="J1059">
            <v>63</v>
          </cell>
          <cell r="K1059">
            <v>313</v>
          </cell>
          <cell r="L1059">
            <v>6643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 t="str">
            <v>0662</v>
          </cell>
          <cell r="R1059" t="str">
            <v>65000</v>
          </cell>
          <cell r="S1059" t="str">
            <v>200212</v>
          </cell>
          <cell r="T1059" t="str">
            <v>CA01</v>
          </cell>
          <cell r="U1059">
            <v>8439.75</v>
          </cell>
          <cell r="V1059" t="str">
            <v>LDB</v>
          </cell>
          <cell r="W1059">
            <v>0</v>
          </cell>
          <cell r="Y1059">
            <v>0</v>
          </cell>
          <cell r="Z1059">
            <v>0</v>
          </cell>
          <cell r="AA1059" t="str">
            <v>BCH</v>
          </cell>
          <cell r="AB1059" t="str">
            <v>0037</v>
          </cell>
          <cell r="AC1059" t="str">
            <v>WKS</v>
          </cell>
          <cell r="AE1059" t="str">
            <v>JV#</v>
          </cell>
          <cell r="AF1059" t="str">
            <v>1232</v>
          </cell>
          <cell r="AG1059" t="str">
            <v>FRN</v>
          </cell>
          <cell r="AH1059" t="str">
            <v>6643</v>
          </cell>
          <cell r="AI1059" t="str">
            <v>RP#</v>
          </cell>
          <cell r="AJ1059" t="str">
            <v>000</v>
          </cell>
          <cell r="AK1059" t="str">
            <v>CTL</v>
          </cell>
          <cell r="AM1059" t="str">
            <v>RF#</v>
          </cell>
          <cell r="AU1059" t="str">
            <v>RECLASS FROM 3229-ER 95</v>
          </cell>
          <cell r="AZ1059" t="str">
            <v>FPL Fibernet</v>
          </cell>
        </row>
        <row r="1060">
          <cell r="A1060" t="str">
            <v>107100</v>
          </cell>
          <cell r="B1060" t="str">
            <v>0313</v>
          </cell>
          <cell r="C1060" t="str">
            <v>06600</v>
          </cell>
          <cell r="D1060" t="str">
            <v>0FIBER</v>
          </cell>
          <cell r="E1060" t="str">
            <v>313000</v>
          </cell>
          <cell r="F1060" t="str">
            <v>0790</v>
          </cell>
          <cell r="G1060" t="str">
            <v>65000</v>
          </cell>
          <cell r="H1060" t="str">
            <v>A</v>
          </cell>
          <cell r="I1060" t="str">
            <v>00000041</v>
          </cell>
          <cell r="J1060">
            <v>63</v>
          </cell>
          <cell r="K1060">
            <v>313</v>
          </cell>
          <cell r="L1060">
            <v>6643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 t="str">
            <v>0790</v>
          </cell>
          <cell r="R1060" t="str">
            <v>65000</v>
          </cell>
          <cell r="S1060" t="str">
            <v>200212</v>
          </cell>
          <cell r="T1060" t="str">
            <v>CA01</v>
          </cell>
          <cell r="U1060">
            <v>80000</v>
          </cell>
          <cell r="V1060" t="str">
            <v>LDB</v>
          </cell>
          <cell r="W1060">
            <v>0</v>
          </cell>
          <cell r="Y1060">
            <v>0</v>
          </cell>
          <cell r="Z1060">
            <v>0</v>
          </cell>
          <cell r="AA1060" t="str">
            <v>BCH</v>
          </cell>
          <cell r="AB1060" t="str">
            <v>0014</v>
          </cell>
          <cell r="AC1060" t="str">
            <v>WKS</v>
          </cell>
          <cell r="AE1060" t="str">
            <v>JV#</v>
          </cell>
          <cell r="AF1060" t="str">
            <v>1232</v>
          </cell>
          <cell r="AG1060" t="str">
            <v>FRN</v>
          </cell>
          <cell r="AH1060" t="str">
            <v>6643</v>
          </cell>
          <cell r="AI1060" t="str">
            <v>RP#</v>
          </cell>
          <cell r="AJ1060" t="str">
            <v>000</v>
          </cell>
          <cell r="AK1060" t="str">
            <v>CTL</v>
          </cell>
          <cell r="AM1060" t="str">
            <v>RF#</v>
          </cell>
          <cell r="AU1060" t="str">
            <v>ACCRUAL OF DEC 02 CAPITAL</v>
          </cell>
          <cell r="AZ1060" t="str">
            <v>FPL Fibernet</v>
          </cell>
        </row>
        <row r="1061">
          <cell r="A1061" t="str">
            <v>107100</v>
          </cell>
          <cell r="B1061" t="str">
            <v>0313</v>
          </cell>
          <cell r="C1061" t="str">
            <v>06600</v>
          </cell>
          <cell r="D1061" t="str">
            <v>0FIBER</v>
          </cell>
          <cell r="E1061" t="str">
            <v>313000</v>
          </cell>
          <cell r="F1061" t="str">
            <v>0803</v>
          </cell>
          <cell r="G1061" t="str">
            <v>36000</v>
          </cell>
          <cell r="H1061" t="str">
            <v>A</v>
          </cell>
          <cell r="I1061" t="str">
            <v>00000041</v>
          </cell>
          <cell r="J1061">
            <v>60</v>
          </cell>
          <cell r="K1061">
            <v>313</v>
          </cell>
          <cell r="L1061">
            <v>6643</v>
          </cell>
          <cell r="M1061">
            <v>107</v>
          </cell>
          <cell r="N1061">
            <v>10</v>
          </cell>
          <cell r="O1061">
            <v>0</v>
          </cell>
          <cell r="P1061">
            <v>107.1</v>
          </cell>
          <cell r="Q1061" t="str">
            <v>0803</v>
          </cell>
          <cell r="R1061" t="str">
            <v>36000</v>
          </cell>
          <cell r="S1061" t="str">
            <v>200212</v>
          </cell>
          <cell r="T1061" t="str">
            <v>PY42</v>
          </cell>
          <cell r="U1061">
            <v>375</v>
          </cell>
          <cell r="V1061" t="str">
            <v>LDB</v>
          </cell>
          <cell r="W1061">
            <v>0</v>
          </cell>
          <cell r="X1061" t="str">
            <v>SHR</v>
          </cell>
          <cell r="Y1061">
            <v>10</v>
          </cell>
          <cell r="Z1061">
            <v>10</v>
          </cell>
          <cell r="AA1061" t="str">
            <v>PYP</v>
          </cell>
          <cell r="AB1061" t="str">
            <v xml:space="preserve"> 0000001</v>
          </cell>
          <cell r="AC1061" t="str">
            <v>PYL</v>
          </cell>
          <cell r="AD1061" t="str">
            <v>004382</v>
          </cell>
          <cell r="AE1061" t="str">
            <v>EMP</v>
          </cell>
          <cell r="AF1061" t="str">
            <v>29440</v>
          </cell>
          <cell r="AG1061" t="str">
            <v>JUL</v>
          </cell>
          <cell r="AH1061" t="str">
            <v xml:space="preserve"> 000.00</v>
          </cell>
          <cell r="AI1061" t="str">
            <v>BCH</v>
          </cell>
          <cell r="AJ1061" t="str">
            <v>500</v>
          </cell>
          <cell r="AK1061" t="str">
            <v>CLS</v>
          </cell>
          <cell r="AL1061" t="str">
            <v>R449</v>
          </cell>
          <cell r="AM1061" t="str">
            <v>DTA</v>
          </cell>
          <cell r="AN1061" t="str">
            <v xml:space="preserve"> 00000000000.00</v>
          </cell>
          <cell r="AO1061" t="str">
            <v>DTH</v>
          </cell>
          <cell r="AP1061" t="str">
            <v xml:space="preserve"> 00000000000.00</v>
          </cell>
          <cell r="AV1061" t="str">
            <v>000000000</v>
          </cell>
          <cell r="AW1061" t="str">
            <v>000</v>
          </cell>
          <cell r="AX1061" t="str">
            <v>00</v>
          </cell>
          <cell r="AY1061" t="str">
            <v>0</v>
          </cell>
          <cell r="AZ1061" t="str">
            <v>FPL Fibernet</v>
          </cell>
        </row>
        <row r="1062">
          <cell r="A1062" t="str">
            <v>107100</v>
          </cell>
          <cell r="B1062" t="str">
            <v>0314</v>
          </cell>
          <cell r="C1062" t="str">
            <v>06600</v>
          </cell>
          <cell r="D1062" t="str">
            <v>0FIBER</v>
          </cell>
          <cell r="E1062" t="str">
            <v>314000</v>
          </cell>
          <cell r="F1062" t="str">
            <v>0803</v>
          </cell>
          <cell r="G1062" t="str">
            <v>36000</v>
          </cell>
          <cell r="H1062" t="str">
            <v>A</v>
          </cell>
          <cell r="I1062" t="str">
            <v>00000041</v>
          </cell>
          <cell r="J1062">
            <v>60</v>
          </cell>
          <cell r="K1062">
            <v>314</v>
          </cell>
          <cell r="L1062">
            <v>6644</v>
          </cell>
          <cell r="M1062">
            <v>107</v>
          </cell>
          <cell r="N1062">
            <v>10</v>
          </cell>
          <cell r="O1062">
            <v>0</v>
          </cell>
          <cell r="P1062">
            <v>107.1</v>
          </cell>
          <cell r="Q1062" t="str">
            <v>0803</v>
          </cell>
          <cell r="R1062" t="str">
            <v>36000</v>
          </cell>
          <cell r="S1062" t="str">
            <v>200212</v>
          </cell>
          <cell r="T1062" t="str">
            <v>PY42</v>
          </cell>
          <cell r="U1062">
            <v>112.5</v>
          </cell>
          <cell r="V1062" t="str">
            <v>LDB</v>
          </cell>
          <cell r="W1062">
            <v>0</v>
          </cell>
          <cell r="X1062" t="str">
            <v>SHR</v>
          </cell>
          <cell r="Y1062">
            <v>3</v>
          </cell>
          <cell r="Z1062">
            <v>3</v>
          </cell>
          <cell r="AA1062" t="str">
            <v>PYP</v>
          </cell>
          <cell r="AB1062" t="str">
            <v xml:space="preserve"> 0000001</v>
          </cell>
          <cell r="AC1062" t="str">
            <v>PYL</v>
          </cell>
          <cell r="AD1062" t="str">
            <v>004382</v>
          </cell>
          <cell r="AE1062" t="str">
            <v>EMP</v>
          </cell>
          <cell r="AF1062" t="str">
            <v>29440</v>
          </cell>
          <cell r="AG1062" t="str">
            <v>JUL</v>
          </cell>
          <cell r="AH1062" t="str">
            <v xml:space="preserve"> 000.00</v>
          </cell>
          <cell r="AI1062" t="str">
            <v>BCH</v>
          </cell>
          <cell r="AJ1062" t="str">
            <v>500</v>
          </cell>
          <cell r="AK1062" t="str">
            <v>CLS</v>
          </cell>
          <cell r="AL1062" t="str">
            <v>R449</v>
          </cell>
          <cell r="AM1062" t="str">
            <v>DTA</v>
          </cell>
          <cell r="AN1062" t="str">
            <v xml:space="preserve"> 00000000000.00</v>
          </cell>
          <cell r="AO1062" t="str">
            <v>DTH</v>
          </cell>
          <cell r="AP1062" t="str">
            <v xml:space="preserve"> 00000000000.00</v>
          </cell>
          <cell r="AV1062" t="str">
            <v>000000000</v>
          </cell>
          <cell r="AW1062" t="str">
            <v>000</v>
          </cell>
          <cell r="AX1062" t="str">
            <v>00</v>
          </cell>
          <cell r="AY1062" t="str">
            <v>0</v>
          </cell>
          <cell r="AZ1062" t="str">
            <v>FPL Fibernet</v>
          </cell>
        </row>
        <row r="1063">
          <cell r="A1063" t="str">
            <v>107100</v>
          </cell>
          <cell r="B1063" t="str">
            <v>0399</v>
          </cell>
          <cell r="C1063" t="str">
            <v>06600</v>
          </cell>
          <cell r="D1063" t="str">
            <v>0FIBER</v>
          </cell>
          <cell r="E1063" t="str">
            <v>399000</v>
          </cell>
          <cell r="F1063" t="str">
            <v>0802</v>
          </cell>
          <cell r="G1063" t="str">
            <v>65000</v>
          </cell>
          <cell r="H1063" t="str">
            <v>A</v>
          </cell>
          <cell r="I1063" t="str">
            <v>00000041</v>
          </cell>
          <cell r="J1063">
            <v>63</v>
          </cell>
          <cell r="K1063">
            <v>399</v>
          </cell>
          <cell r="L1063">
            <v>6644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 t="str">
            <v>0802</v>
          </cell>
          <cell r="R1063" t="str">
            <v>65000</v>
          </cell>
          <cell r="S1063" t="str">
            <v>200212</v>
          </cell>
          <cell r="T1063" t="str">
            <v>CA01</v>
          </cell>
          <cell r="U1063">
            <v>302.93</v>
          </cell>
          <cell r="V1063" t="str">
            <v>LDB</v>
          </cell>
          <cell r="W1063">
            <v>0</v>
          </cell>
          <cell r="Y1063">
            <v>0</v>
          </cell>
          <cell r="Z1063">
            <v>0</v>
          </cell>
          <cell r="AA1063" t="str">
            <v>BCH</v>
          </cell>
          <cell r="AB1063" t="str">
            <v>0037</v>
          </cell>
          <cell r="AC1063" t="str">
            <v>WKS</v>
          </cell>
          <cell r="AE1063" t="str">
            <v>JV#</v>
          </cell>
          <cell r="AF1063" t="str">
            <v>1232</v>
          </cell>
          <cell r="AG1063" t="str">
            <v>FRN</v>
          </cell>
          <cell r="AH1063" t="str">
            <v>6644</v>
          </cell>
          <cell r="AI1063" t="str">
            <v>RP#</v>
          </cell>
          <cell r="AJ1063" t="str">
            <v>000</v>
          </cell>
          <cell r="AK1063" t="str">
            <v>CTL</v>
          </cell>
          <cell r="AM1063" t="str">
            <v>RF#</v>
          </cell>
          <cell r="AU1063" t="str">
            <v>RECLASS FROM 3229 ER 95</v>
          </cell>
          <cell r="AZ1063" t="str">
            <v>FPL Fibernet</v>
          </cell>
        </row>
        <row r="1064">
          <cell r="A1064" t="str">
            <v>107100</v>
          </cell>
          <cell r="B1064" t="str">
            <v>0350</v>
          </cell>
          <cell r="C1064" t="str">
            <v>06997</v>
          </cell>
          <cell r="D1064" t="str">
            <v>0OTHER</v>
          </cell>
          <cell r="E1064" t="str">
            <v>350000</v>
          </cell>
          <cell r="F1064" t="str">
            <v>0790</v>
          </cell>
          <cell r="G1064" t="str">
            <v>65000</v>
          </cell>
          <cell r="H1064" t="str">
            <v>A</v>
          </cell>
          <cell r="I1064" t="str">
            <v>00000041</v>
          </cell>
          <cell r="J1064">
            <v>64</v>
          </cell>
          <cell r="K1064">
            <v>350</v>
          </cell>
          <cell r="L1064">
            <v>6997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 t="str">
            <v>0790</v>
          </cell>
          <cell r="R1064" t="str">
            <v>65000</v>
          </cell>
          <cell r="S1064" t="str">
            <v>200212</v>
          </cell>
          <cell r="T1064" t="str">
            <v>CA01</v>
          </cell>
          <cell r="U1064">
            <v>-1086008.3899999999</v>
          </cell>
          <cell r="V1064" t="str">
            <v>LDB</v>
          </cell>
          <cell r="W1064">
            <v>0</v>
          </cell>
          <cell r="Y1064">
            <v>0</v>
          </cell>
          <cell r="Z1064">
            <v>0</v>
          </cell>
          <cell r="AA1064" t="str">
            <v>BCH</v>
          </cell>
          <cell r="AB1064" t="str">
            <v>0023</v>
          </cell>
          <cell r="AC1064" t="str">
            <v>WKS</v>
          </cell>
          <cell r="AE1064" t="str">
            <v>JV#</v>
          </cell>
          <cell r="AF1064" t="str">
            <v>1232</v>
          </cell>
          <cell r="AG1064" t="str">
            <v>FRN</v>
          </cell>
          <cell r="AH1064" t="str">
            <v>6997</v>
          </cell>
          <cell r="AI1064" t="str">
            <v>RP#</v>
          </cell>
          <cell r="AJ1064" t="str">
            <v>000</v>
          </cell>
          <cell r="AK1064" t="str">
            <v>CTL</v>
          </cell>
          <cell r="AM1064" t="str">
            <v>RF#</v>
          </cell>
          <cell r="AU1064" t="str">
            <v>TO PLACE IN SERVICE</v>
          </cell>
          <cell r="AZ1064" t="str">
            <v>FPL Fibernet</v>
          </cell>
        </row>
        <row r="1065">
          <cell r="A1065" t="str">
            <v>107100</v>
          </cell>
          <cell r="B1065" t="str">
            <v>0335</v>
          </cell>
          <cell r="C1065" t="str">
            <v>06998</v>
          </cell>
          <cell r="D1065" t="str">
            <v>0OTHER</v>
          </cell>
          <cell r="E1065" t="str">
            <v>335000</v>
          </cell>
          <cell r="F1065" t="str">
            <v>0676</v>
          </cell>
          <cell r="G1065" t="str">
            <v>65000</v>
          </cell>
          <cell r="H1065" t="str">
            <v>A</v>
          </cell>
          <cell r="I1065" t="str">
            <v>00000041</v>
          </cell>
          <cell r="J1065">
            <v>64</v>
          </cell>
          <cell r="K1065">
            <v>335</v>
          </cell>
          <cell r="L1065">
            <v>6998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 t="str">
            <v>0676</v>
          </cell>
          <cell r="R1065" t="str">
            <v>65000</v>
          </cell>
          <cell r="S1065" t="str">
            <v>200212</v>
          </cell>
          <cell r="T1065" t="str">
            <v>CA01</v>
          </cell>
          <cell r="U1065">
            <v>1376172.47</v>
          </cell>
          <cell r="V1065" t="str">
            <v>LDB</v>
          </cell>
          <cell r="W1065">
            <v>0</v>
          </cell>
          <cell r="Y1065">
            <v>0</v>
          </cell>
          <cell r="Z1065">
            <v>0</v>
          </cell>
          <cell r="AA1065" t="str">
            <v>BCH</v>
          </cell>
          <cell r="AB1065" t="str">
            <v>0010</v>
          </cell>
          <cell r="AC1065" t="str">
            <v>WKS</v>
          </cell>
          <cell r="AE1065" t="str">
            <v>JV#</v>
          </cell>
          <cell r="AF1065" t="str">
            <v>1232</v>
          </cell>
          <cell r="AG1065" t="str">
            <v>FRN</v>
          </cell>
          <cell r="AH1065" t="str">
            <v>6998</v>
          </cell>
          <cell r="AI1065" t="str">
            <v>RP#</v>
          </cell>
          <cell r="AJ1065" t="str">
            <v>000</v>
          </cell>
          <cell r="AK1065" t="str">
            <v>CTL</v>
          </cell>
          <cell r="AM1065" t="str">
            <v>RF#</v>
          </cell>
          <cell r="AU1065" t="str">
            <v>CORR WO# SPARES INV ADJ</v>
          </cell>
          <cell r="AZ1065" t="str">
            <v>FPL Fibernet</v>
          </cell>
        </row>
        <row r="1066">
          <cell r="A1066" t="str">
            <v>107100</v>
          </cell>
          <cell r="B1066" t="str">
            <v>0336</v>
          </cell>
          <cell r="C1066" t="str">
            <v>06998</v>
          </cell>
          <cell r="D1066" t="str">
            <v>0OTHER</v>
          </cell>
          <cell r="E1066" t="str">
            <v>336000</v>
          </cell>
          <cell r="F1066" t="str">
            <v>0677</v>
          </cell>
          <cell r="G1066" t="str">
            <v>65000</v>
          </cell>
          <cell r="H1066" t="str">
            <v>A</v>
          </cell>
          <cell r="I1066" t="str">
            <v>00000041</v>
          </cell>
          <cell r="J1066">
            <v>64</v>
          </cell>
          <cell r="K1066">
            <v>336</v>
          </cell>
          <cell r="L1066">
            <v>6998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 t="str">
            <v>0677</v>
          </cell>
          <cell r="R1066" t="str">
            <v>65000</v>
          </cell>
          <cell r="S1066" t="str">
            <v>200212</v>
          </cell>
          <cell r="T1066" t="str">
            <v>CA01</v>
          </cell>
          <cell r="U1066">
            <v>6208.76</v>
          </cell>
          <cell r="V1066" t="str">
            <v>LDB</v>
          </cell>
          <cell r="W1066">
            <v>0</v>
          </cell>
          <cell r="Y1066">
            <v>0</v>
          </cell>
          <cell r="Z1066">
            <v>0</v>
          </cell>
          <cell r="AA1066" t="str">
            <v>BCH</v>
          </cell>
          <cell r="AB1066" t="str">
            <v>0061</v>
          </cell>
          <cell r="AC1066" t="str">
            <v>WKS</v>
          </cell>
          <cell r="AE1066" t="str">
            <v>JV#</v>
          </cell>
          <cell r="AF1066" t="str">
            <v>1232</v>
          </cell>
          <cell r="AG1066" t="str">
            <v>FRN</v>
          </cell>
          <cell r="AH1066" t="str">
            <v>6998</v>
          </cell>
          <cell r="AI1066" t="str">
            <v>RP#</v>
          </cell>
          <cell r="AJ1066" t="str">
            <v>000</v>
          </cell>
          <cell r="AK1066" t="str">
            <v>CTL</v>
          </cell>
          <cell r="AM1066" t="str">
            <v>RF#</v>
          </cell>
          <cell r="AU1066" t="str">
            <v>TELCO SALES INC</v>
          </cell>
          <cell r="AZ1066" t="str">
            <v>FPL Fibernet</v>
          </cell>
        </row>
        <row r="1067">
          <cell r="A1067" t="str">
            <v>107100</v>
          </cell>
          <cell r="B1067" t="str">
            <v>0338</v>
          </cell>
          <cell r="C1067" t="str">
            <v>06998</v>
          </cell>
          <cell r="D1067" t="str">
            <v>0OTHER</v>
          </cell>
          <cell r="E1067" t="str">
            <v>338000</v>
          </cell>
          <cell r="F1067" t="str">
            <v>0790</v>
          </cell>
          <cell r="G1067" t="str">
            <v>65000</v>
          </cell>
          <cell r="H1067" t="str">
            <v>A</v>
          </cell>
          <cell r="I1067" t="str">
            <v>00000041</v>
          </cell>
          <cell r="J1067">
            <v>64</v>
          </cell>
          <cell r="K1067">
            <v>338</v>
          </cell>
          <cell r="L1067">
            <v>6998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 t="str">
            <v>0790</v>
          </cell>
          <cell r="R1067" t="str">
            <v>65000</v>
          </cell>
          <cell r="S1067" t="str">
            <v>200212</v>
          </cell>
          <cell r="T1067" t="str">
            <v>CA01</v>
          </cell>
          <cell r="U1067">
            <v>-1115027.3500000001</v>
          </cell>
          <cell r="V1067" t="str">
            <v>LDB</v>
          </cell>
          <cell r="W1067">
            <v>0</v>
          </cell>
          <cell r="Y1067">
            <v>0</v>
          </cell>
          <cell r="Z1067">
            <v>0</v>
          </cell>
          <cell r="AA1067" t="str">
            <v>BCH</v>
          </cell>
          <cell r="AB1067" t="str">
            <v>0023</v>
          </cell>
          <cell r="AC1067" t="str">
            <v>WKS</v>
          </cell>
          <cell r="AE1067" t="str">
            <v>JV#</v>
          </cell>
          <cell r="AF1067" t="str">
            <v>1232</v>
          </cell>
          <cell r="AG1067" t="str">
            <v>FRN</v>
          </cell>
          <cell r="AH1067" t="str">
            <v>6998</v>
          </cell>
          <cell r="AI1067" t="str">
            <v>RP#</v>
          </cell>
          <cell r="AJ1067" t="str">
            <v>000</v>
          </cell>
          <cell r="AK1067" t="str">
            <v>CTL</v>
          </cell>
          <cell r="AM1067" t="str">
            <v>RF#</v>
          </cell>
          <cell r="AU1067" t="str">
            <v>TO PLACE IN SERVICE</v>
          </cell>
          <cell r="AZ1067" t="str">
            <v>FPL Fibernet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0</v>
          </cell>
          <cell r="B2">
            <v>55408.98</v>
          </cell>
        </row>
        <row r="3">
          <cell r="A3" t="str">
            <v>1005</v>
          </cell>
          <cell r="B3">
            <v>28076.92</v>
          </cell>
        </row>
        <row r="4">
          <cell r="A4" t="str">
            <v>3213</v>
          </cell>
          <cell r="B4">
            <v>71866.759999999995</v>
          </cell>
        </row>
        <row r="5">
          <cell r="A5" t="str">
            <v>3218</v>
          </cell>
          <cell r="B5">
            <v>37959.410000000003</v>
          </cell>
        </row>
        <row r="6">
          <cell r="A6" t="str">
            <v>3219</v>
          </cell>
          <cell r="B6">
            <v>29586.93</v>
          </cell>
        </row>
        <row r="7">
          <cell r="A7" t="str">
            <v>3231</v>
          </cell>
          <cell r="B7">
            <v>35807.11</v>
          </cell>
        </row>
        <row r="8">
          <cell r="A8" t="str">
            <v>3333</v>
          </cell>
          <cell r="B8">
            <v>13282.17</v>
          </cell>
        </row>
        <row r="9">
          <cell r="A9" t="str">
            <v>6002</v>
          </cell>
          <cell r="B9">
            <v>14482.35</v>
          </cell>
        </row>
        <row r="10">
          <cell r="A10" t="str">
            <v>6004</v>
          </cell>
          <cell r="B10">
            <v>-179605.44</v>
          </cell>
        </row>
        <row r="11">
          <cell r="A11" t="str">
            <v>6005</v>
          </cell>
          <cell r="B11">
            <v>4731.03</v>
          </cell>
        </row>
        <row r="12">
          <cell r="A12" t="str">
            <v>6006</v>
          </cell>
          <cell r="B12">
            <v>5388.08</v>
          </cell>
        </row>
        <row r="13">
          <cell r="A13" t="str">
            <v>6007</v>
          </cell>
          <cell r="B13">
            <v>2221.4300000000094</v>
          </cell>
        </row>
        <row r="14">
          <cell r="A14" t="str">
            <v>6008</v>
          </cell>
          <cell r="B14">
            <v>181.19</v>
          </cell>
        </row>
        <row r="15">
          <cell r="A15" t="str">
            <v>6036</v>
          </cell>
          <cell r="B15">
            <v>63949.39</v>
          </cell>
        </row>
        <row r="16">
          <cell r="A16" t="str">
            <v>6042</v>
          </cell>
          <cell r="B16">
            <v>736.19</v>
          </cell>
        </row>
        <row r="17">
          <cell r="A17" t="str">
            <v>6061</v>
          </cell>
          <cell r="B17">
            <v>118.95</v>
          </cell>
        </row>
        <row r="18">
          <cell r="A18" t="str">
            <v>6062</v>
          </cell>
          <cell r="B18">
            <v>1699</v>
          </cell>
        </row>
        <row r="19">
          <cell r="A19" t="str">
            <v>6063</v>
          </cell>
          <cell r="B19">
            <v>1850</v>
          </cell>
        </row>
        <row r="20">
          <cell r="A20" t="str">
            <v>6064</v>
          </cell>
          <cell r="B20">
            <v>5694.2300000000132</v>
          </cell>
        </row>
        <row r="21">
          <cell r="A21" t="str">
            <v>6065</v>
          </cell>
          <cell r="B21">
            <v>1629.4</v>
          </cell>
        </row>
        <row r="22">
          <cell r="A22" t="str">
            <v>6067</v>
          </cell>
          <cell r="B22">
            <v>16616.759999999998</v>
          </cell>
        </row>
        <row r="23">
          <cell r="A23" t="str">
            <v>6068</v>
          </cell>
          <cell r="B23">
            <v>0</v>
          </cell>
        </row>
        <row r="24">
          <cell r="A24" t="str">
            <v>6069</v>
          </cell>
          <cell r="B24">
            <v>1358</v>
          </cell>
        </row>
        <row r="25">
          <cell r="A25" t="str">
            <v>6073</v>
          </cell>
          <cell r="B25">
            <v>-25</v>
          </cell>
        </row>
        <row r="26">
          <cell r="A26" t="str">
            <v>6075</v>
          </cell>
          <cell r="B26">
            <v>623.05999999999995</v>
          </cell>
        </row>
        <row r="27">
          <cell r="A27" t="str">
            <v>6076</v>
          </cell>
          <cell r="B27">
            <v>419</v>
          </cell>
        </row>
        <row r="28">
          <cell r="A28" t="str">
            <v>6077</v>
          </cell>
          <cell r="B28">
            <v>16463.599999999999</v>
          </cell>
        </row>
        <row r="29">
          <cell r="A29" t="str">
            <v>6078</v>
          </cell>
          <cell r="B29">
            <v>927.37</v>
          </cell>
        </row>
        <row r="30">
          <cell r="A30" t="str">
            <v>6102</v>
          </cell>
          <cell r="B30">
            <v>1820.92</v>
          </cell>
        </row>
        <row r="31">
          <cell r="A31" t="str">
            <v>6116</v>
          </cell>
          <cell r="B31">
            <v>61008.63</v>
          </cell>
        </row>
        <row r="32">
          <cell r="A32" t="str">
            <v>6119</v>
          </cell>
          <cell r="B32">
            <v>-61008.63</v>
          </cell>
        </row>
        <row r="33">
          <cell r="A33" t="str">
            <v>6124</v>
          </cell>
          <cell r="B33">
            <v>793.38</v>
          </cell>
        </row>
        <row r="34">
          <cell r="A34" t="str">
            <v>6133</v>
          </cell>
          <cell r="B34">
            <v>1799.45</v>
          </cell>
        </row>
        <row r="35">
          <cell r="A35" t="str">
            <v>6134</v>
          </cell>
          <cell r="B35">
            <v>-6093.75</v>
          </cell>
        </row>
        <row r="36">
          <cell r="A36" t="str">
            <v>6135</v>
          </cell>
          <cell r="B36">
            <v>197.33</v>
          </cell>
        </row>
        <row r="37">
          <cell r="A37" t="str">
            <v>6136</v>
          </cell>
          <cell r="B37">
            <v>3576.13</v>
          </cell>
        </row>
        <row r="38">
          <cell r="A38" t="str">
            <v>6139</v>
          </cell>
          <cell r="B38">
            <v>-15362.51</v>
          </cell>
        </row>
        <row r="39">
          <cell r="A39" t="str">
            <v>6140</v>
          </cell>
          <cell r="B39">
            <v>945.81</v>
          </cell>
        </row>
        <row r="40">
          <cell r="A40" t="str">
            <v>6141</v>
          </cell>
          <cell r="B40">
            <v>131687.54</v>
          </cell>
        </row>
        <row r="41">
          <cell r="A41" t="str">
            <v>6146</v>
          </cell>
          <cell r="B41">
            <v>-34921.339999999997</v>
          </cell>
        </row>
        <row r="42">
          <cell r="A42" t="str">
            <v>6147</v>
          </cell>
          <cell r="B42">
            <v>-14.62</v>
          </cell>
        </row>
        <row r="43">
          <cell r="A43" t="str">
            <v>6149</v>
          </cell>
          <cell r="B43">
            <v>1967.82</v>
          </cell>
        </row>
        <row r="44">
          <cell r="A44" t="str">
            <v>6152</v>
          </cell>
          <cell r="B44">
            <v>7838.21</v>
          </cell>
        </row>
        <row r="45">
          <cell r="A45" t="str">
            <v>6153</v>
          </cell>
          <cell r="B45">
            <v>1882.46</v>
          </cell>
        </row>
        <row r="46">
          <cell r="A46" t="str">
            <v>6154</v>
          </cell>
          <cell r="B46">
            <v>0</v>
          </cell>
        </row>
        <row r="47">
          <cell r="A47" t="str">
            <v>6157</v>
          </cell>
          <cell r="B47">
            <v>63921.53</v>
          </cell>
        </row>
        <row r="48">
          <cell r="A48" t="str">
            <v>6158</v>
          </cell>
          <cell r="B48">
            <v>9450.7900000000009</v>
          </cell>
        </row>
        <row r="49">
          <cell r="A49" t="str">
            <v>6161</v>
          </cell>
          <cell r="B49">
            <v>63516.13</v>
          </cell>
        </row>
        <row r="50">
          <cell r="A50" t="str">
            <v>6162</v>
          </cell>
          <cell r="B50">
            <v>2386.21</v>
          </cell>
        </row>
        <row r="51">
          <cell r="A51" t="str">
            <v>6163</v>
          </cell>
          <cell r="B51">
            <v>3524.87</v>
          </cell>
        </row>
        <row r="52">
          <cell r="A52" t="str">
            <v>6164</v>
          </cell>
          <cell r="B52">
            <v>-2.9558577807620168E-12</v>
          </cell>
        </row>
        <row r="53">
          <cell r="A53" t="str">
            <v>6170</v>
          </cell>
          <cell r="B53">
            <v>588.41999999999996</v>
          </cell>
        </row>
        <row r="54">
          <cell r="A54" t="str">
            <v>6171</v>
          </cell>
          <cell r="B54">
            <v>267.3</v>
          </cell>
        </row>
        <row r="55">
          <cell r="A55" t="str">
            <v>6172</v>
          </cell>
          <cell r="B55">
            <v>3472.46</v>
          </cell>
        </row>
        <row r="56">
          <cell r="A56" t="str">
            <v>6173</v>
          </cell>
          <cell r="B56">
            <v>0.1</v>
          </cell>
        </row>
        <row r="57">
          <cell r="A57" t="str">
            <v>6174</v>
          </cell>
          <cell r="B57">
            <v>13477.36</v>
          </cell>
        </row>
        <row r="58">
          <cell r="A58" t="str">
            <v>6177</v>
          </cell>
          <cell r="B58">
            <v>500.33</v>
          </cell>
        </row>
        <row r="59">
          <cell r="A59" t="str">
            <v>6178</v>
          </cell>
          <cell r="B59">
            <v>77</v>
          </cell>
        </row>
        <row r="60">
          <cell r="A60" t="str">
            <v>6179</v>
          </cell>
          <cell r="B60">
            <v>1134.7</v>
          </cell>
        </row>
        <row r="61">
          <cell r="A61" t="str">
            <v>6180</v>
          </cell>
          <cell r="B61">
            <v>432.16</v>
          </cell>
        </row>
        <row r="62">
          <cell r="A62" t="str">
            <v>6181</v>
          </cell>
          <cell r="B62">
            <v>5892.73</v>
          </cell>
        </row>
        <row r="63">
          <cell r="A63" t="str">
            <v>6182</v>
          </cell>
          <cell r="B63">
            <v>49079.82</v>
          </cell>
        </row>
        <row r="64">
          <cell r="A64" t="str">
            <v>6183</v>
          </cell>
          <cell r="B64">
            <v>47864.98</v>
          </cell>
        </row>
        <row r="65">
          <cell r="A65" t="str">
            <v>6184</v>
          </cell>
          <cell r="B65">
            <v>18072.16</v>
          </cell>
        </row>
        <row r="66">
          <cell r="A66" t="str">
            <v>6185</v>
          </cell>
          <cell r="B66">
            <v>8701.4899999999489</v>
          </cell>
        </row>
        <row r="67">
          <cell r="A67" t="str">
            <v>6188</v>
          </cell>
          <cell r="B67">
            <v>106188.42</v>
          </cell>
        </row>
        <row r="68">
          <cell r="A68" t="str">
            <v>6189</v>
          </cell>
          <cell r="B68">
            <v>429.6</v>
          </cell>
        </row>
        <row r="69">
          <cell r="A69" t="str">
            <v>6190</v>
          </cell>
          <cell r="B69">
            <v>1354.31</v>
          </cell>
        </row>
        <row r="70">
          <cell r="A70" t="str">
            <v>6191</v>
          </cell>
          <cell r="B70">
            <v>4933.0600000000004</v>
          </cell>
        </row>
        <row r="71">
          <cell r="A71" t="str">
            <v>6192</v>
          </cell>
          <cell r="B71">
            <v>27038.79</v>
          </cell>
        </row>
        <row r="72">
          <cell r="A72" t="str">
            <v>6193</v>
          </cell>
          <cell r="B72">
            <v>1750.93</v>
          </cell>
        </row>
        <row r="73">
          <cell r="A73" t="str">
            <v>6194</v>
          </cell>
          <cell r="B73">
            <v>71.599999999999994</v>
          </cell>
        </row>
        <row r="74">
          <cell r="A74" t="str">
            <v>6195</v>
          </cell>
          <cell r="B74">
            <v>101908.32</v>
          </cell>
        </row>
        <row r="75">
          <cell r="A75" t="str">
            <v>6201</v>
          </cell>
          <cell r="B75">
            <v>69800.53</v>
          </cell>
        </row>
        <row r="76">
          <cell r="A76" t="str">
            <v>6202</v>
          </cell>
          <cell r="B76">
            <v>-47065.39</v>
          </cell>
        </row>
        <row r="77">
          <cell r="A77" t="str">
            <v>6308</v>
          </cell>
          <cell r="B77">
            <v>0</v>
          </cell>
        </row>
        <row r="78">
          <cell r="A78" t="str">
            <v>6311</v>
          </cell>
          <cell r="B78">
            <v>0</v>
          </cell>
        </row>
        <row r="79">
          <cell r="A79" t="str">
            <v>6312</v>
          </cell>
          <cell r="B79">
            <v>-25</v>
          </cell>
        </row>
        <row r="80">
          <cell r="A80" t="str">
            <v>6317</v>
          </cell>
          <cell r="B80">
            <v>-3408.04</v>
          </cell>
        </row>
        <row r="81">
          <cell r="A81" t="str">
            <v>6321</v>
          </cell>
          <cell r="B81">
            <v>0</v>
          </cell>
        </row>
        <row r="82">
          <cell r="A82" t="str">
            <v>6324</v>
          </cell>
          <cell r="B82">
            <v>33613.94</v>
          </cell>
        </row>
        <row r="83">
          <cell r="A83" t="str">
            <v>6328</v>
          </cell>
          <cell r="B83">
            <v>33550</v>
          </cell>
        </row>
        <row r="84">
          <cell r="A84" t="str">
            <v>6343</v>
          </cell>
          <cell r="B84">
            <v>54850</v>
          </cell>
        </row>
        <row r="85">
          <cell r="A85" t="str">
            <v>6344</v>
          </cell>
          <cell r="B85">
            <v>808.46</v>
          </cell>
        </row>
        <row r="86">
          <cell r="A86" t="str">
            <v>6346</v>
          </cell>
          <cell r="B86">
            <v>-6000</v>
          </cell>
        </row>
        <row r="87">
          <cell r="A87" t="str">
            <v>6350</v>
          </cell>
          <cell r="B87">
            <v>-2439.4499999999998</v>
          </cell>
        </row>
        <row r="88">
          <cell r="A88" t="str">
            <v>6355</v>
          </cell>
          <cell r="B88">
            <v>30</v>
          </cell>
        </row>
        <row r="89">
          <cell r="A89" t="str">
            <v>6356</v>
          </cell>
          <cell r="B89">
            <v>26</v>
          </cell>
        </row>
        <row r="90">
          <cell r="A90" t="str">
            <v>6358</v>
          </cell>
          <cell r="B90">
            <v>2719.48</v>
          </cell>
        </row>
        <row r="91">
          <cell r="A91" t="str">
            <v>6600</v>
          </cell>
          <cell r="B91">
            <v>0</v>
          </cell>
        </row>
        <row r="92">
          <cell r="A92" t="str">
            <v>6602</v>
          </cell>
          <cell r="B92">
            <v>888.29999999999927</v>
          </cell>
        </row>
        <row r="93">
          <cell r="A93" t="str">
            <v>6603</v>
          </cell>
          <cell r="B93">
            <v>0</v>
          </cell>
        </row>
        <row r="94">
          <cell r="A94" t="str">
            <v>6613</v>
          </cell>
          <cell r="B94">
            <v>0</v>
          </cell>
        </row>
        <row r="95">
          <cell r="A95" t="str">
            <v>6615</v>
          </cell>
          <cell r="B95">
            <v>0</v>
          </cell>
        </row>
        <row r="96">
          <cell r="A96" t="str">
            <v>6616</v>
          </cell>
          <cell r="B96">
            <v>0</v>
          </cell>
        </row>
        <row r="97">
          <cell r="A97" t="str">
            <v>6617</v>
          </cell>
          <cell r="B97">
            <v>0</v>
          </cell>
        </row>
        <row r="98">
          <cell r="A98" t="str">
            <v>6620</v>
          </cell>
          <cell r="B98">
            <v>468.1</v>
          </cell>
        </row>
        <row r="99">
          <cell r="A99" t="str">
            <v>6621</v>
          </cell>
          <cell r="B99">
            <v>0</v>
          </cell>
        </row>
        <row r="100">
          <cell r="A100" t="str">
            <v>6622</v>
          </cell>
          <cell r="B100">
            <v>974.43</v>
          </cell>
        </row>
        <row r="101">
          <cell r="A101" t="str">
            <v>6624</v>
          </cell>
          <cell r="B101">
            <v>1460.03</v>
          </cell>
        </row>
        <row r="102">
          <cell r="A102" t="str">
            <v>6626</v>
          </cell>
          <cell r="B102">
            <v>20346.509999999998</v>
          </cell>
        </row>
        <row r="103">
          <cell r="A103" t="str">
            <v>6627</v>
          </cell>
          <cell r="B103">
            <v>2963.54</v>
          </cell>
        </row>
        <row r="104">
          <cell r="A104" t="str">
            <v>6628</v>
          </cell>
          <cell r="B104">
            <v>73597.279999999999</v>
          </cell>
        </row>
        <row r="105">
          <cell r="A105" t="str">
            <v>6630</v>
          </cell>
          <cell r="B105">
            <v>15508.02</v>
          </cell>
        </row>
        <row r="106">
          <cell r="A106" t="str">
            <v>6632</v>
          </cell>
          <cell r="B106">
            <v>17023.75</v>
          </cell>
        </row>
        <row r="107">
          <cell r="A107" t="str">
            <v>6633</v>
          </cell>
          <cell r="B107">
            <v>0</v>
          </cell>
        </row>
        <row r="108">
          <cell r="A108" t="str">
            <v>6634</v>
          </cell>
          <cell r="B108">
            <v>450</v>
          </cell>
        </row>
        <row r="109">
          <cell r="A109" t="str">
            <v>6636</v>
          </cell>
          <cell r="B109">
            <v>25867.279999999999</v>
          </cell>
        </row>
        <row r="110">
          <cell r="A110" t="str">
            <v>6637</v>
          </cell>
          <cell r="B110">
            <v>99251.83</v>
          </cell>
        </row>
        <row r="111">
          <cell r="A111" t="str">
            <v>6640</v>
          </cell>
          <cell r="B111">
            <v>4953.55</v>
          </cell>
        </row>
        <row r="112">
          <cell r="A112" t="str">
            <v>6641</v>
          </cell>
          <cell r="B112">
            <v>26120.91</v>
          </cell>
        </row>
        <row r="113">
          <cell r="A113" t="str">
            <v>6642</v>
          </cell>
          <cell r="B113">
            <v>29749.35</v>
          </cell>
        </row>
        <row r="114">
          <cell r="A114" t="str">
            <v>6643</v>
          </cell>
          <cell r="B114">
            <v>52192.43</v>
          </cell>
        </row>
        <row r="115">
          <cell r="A115" t="str">
            <v>6644</v>
          </cell>
          <cell r="B115">
            <v>47.17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put"/>
      <sheetName val="Index"/>
      <sheetName val="(A)Book to Tax Recon"/>
      <sheetName val="(B-1) Trial Balance"/>
      <sheetName val="(B-2) 263 A Capitalization"/>
      <sheetName val="(B-3 Prepaid Insurance"/>
      <sheetName val="(B-4) Mgmt Income"/>
      <sheetName val="(D-1)State Depreciation Summary"/>
      <sheetName val="(D-2) Book Depreciation"/>
      <sheetName val="(D-3) Fed Depreciation"/>
      <sheetName val="(D-4) AMT Depreciation"/>
      <sheetName val="(D-5) ACE Depreciation"/>
      <sheetName val="(D-6) CA Regular"/>
      <sheetName val="(D-7) CA AMT Depreciation"/>
      <sheetName val="(D-8) CA ACE Depreciation"/>
      <sheetName val="(D-9) CA ADRMP"/>
      <sheetName val="(D-10) ME Regular"/>
      <sheetName val="(D-11) State Regular"/>
      <sheetName val="(D-12) State AMT"/>
      <sheetName val="(D-13) State ACE"/>
      <sheetName val="(G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ESI Energy, LLC</v>
          </cell>
          <cell r="E1" t="str">
            <v xml:space="preserve"> </v>
          </cell>
          <cell r="G1" t="str">
            <v xml:space="preserve"> </v>
          </cell>
        </row>
        <row r="2">
          <cell r="A2" t="str">
            <v>Consolidating Current Tax Provision</v>
          </cell>
          <cell r="AS2" t="str">
            <v xml:space="preserve"> </v>
          </cell>
          <cell r="EQ2" t="str">
            <v>2003_FPL Energy SD Wind_Provision.TIF</v>
          </cell>
        </row>
        <row r="3">
          <cell r="A3" t="str">
            <v>For the YTD Period Ended 12/31/03</v>
          </cell>
          <cell r="B3" t="str">
            <v>Consol.</v>
          </cell>
          <cell r="K3" t="str">
            <v>ESI LP, Inc</v>
          </cell>
          <cell r="AQ3" t="str">
            <v>FPLE Lake</v>
          </cell>
          <cell r="BO3" t="str">
            <v>(Ridgetop Power)</v>
          </cell>
          <cell r="CC3" t="str">
            <v>Upton</v>
          </cell>
          <cell r="CI3" t="str">
            <v>FPLE MH</v>
          </cell>
          <cell r="CM3" t="str">
            <v>FPLE Pecos</v>
          </cell>
          <cell r="CO3" t="str">
            <v xml:space="preserve">FPLE </v>
          </cell>
          <cell r="CQ3" t="str">
            <v>FPLE</v>
          </cell>
          <cell r="CS3" t="str">
            <v xml:space="preserve">FPLE </v>
          </cell>
          <cell r="CU3" t="str">
            <v>FPLE</v>
          </cell>
          <cell r="CW3" t="str">
            <v xml:space="preserve"> </v>
          </cell>
          <cell r="DE3" t="str">
            <v>Penn Wind</v>
          </cell>
          <cell r="DG3" t="str">
            <v>Hancock</v>
          </cell>
          <cell r="DI3" t="str">
            <v>FPLE Const.</v>
          </cell>
          <cell r="DK3" t="str">
            <v>FPLE Virginia</v>
          </cell>
          <cell r="EC3" t="str">
            <v>American</v>
          </cell>
          <cell r="EG3" t="str">
            <v>Green</v>
          </cell>
          <cell r="EI3" t="str">
            <v>Cabazon</v>
          </cell>
          <cell r="EM3" t="str">
            <v>Sky River</v>
          </cell>
          <cell r="EO3" t="str">
            <v xml:space="preserve">FPLE </v>
          </cell>
        </row>
        <row r="4">
          <cell r="B4" t="str">
            <v>Total</v>
          </cell>
          <cell r="E4" t="str">
            <v>ESI Pure</v>
          </cell>
          <cell r="G4" t="str">
            <v>ESI Bay</v>
          </cell>
          <cell r="I4" t="str">
            <v>ESI Double C</v>
          </cell>
          <cell r="K4" t="str">
            <v>Doswell Only</v>
          </cell>
          <cell r="M4" t="str">
            <v>ESI Ebens.</v>
          </cell>
          <cell r="O4" t="str">
            <v>Hyp VIII</v>
          </cell>
          <cell r="Q4" t="str">
            <v>Hyp IX</v>
          </cell>
          <cell r="S4" t="str">
            <v>ESI KF</v>
          </cell>
          <cell r="U4" t="str">
            <v>MES</v>
          </cell>
          <cell r="W4" t="str">
            <v>Mont. Co.</v>
          </cell>
          <cell r="Y4" t="str">
            <v>ESI Mult.</v>
          </cell>
          <cell r="AA4" t="str">
            <v>ESI Pitts</v>
          </cell>
          <cell r="AC4" t="str">
            <v>CH Posdef</v>
          </cell>
          <cell r="AE4" t="str">
            <v>ESI Sierra</v>
          </cell>
          <cell r="AG4" t="str">
            <v>Sky River</v>
          </cell>
          <cell r="AI4" t="str">
            <v>ESI Virginia</v>
          </cell>
          <cell r="AK4" t="str">
            <v>ESI Victory</v>
          </cell>
          <cell r="AM4" t="str">
            <v>ESI Chero</v>
          </cell>
          <cell r="AO4" t="str">
            <v>ESI Mojave</v>
          </cell>
          <cell r="AQ4" t="str">
            <v>Benton Acq</v>
          </cell>
          <cell r="AS4" t="str">
            <v>Oper. Svc.</v>
          </cell>
          <cell r="AU4" t="str">
            <v>Sullivan Street</v>
          </cell>
          <cell r="AW4" t="str">
            <v>Northern Cross</v>
          </cell>
          <cell r="AY4" t="str">
            <v>Altamont Acq.</v>
          </cell>
          <cell r="BA4" t="str">
            <v>Tehachapi Acq.</v>
          </cell>
          <cell r="BC4" t="str">
            <v>NE Energy GP</v>
          </cell>
          <cell r="BE4" t="str">
            <v>NE Energy LP</v>
          </cell>
          <cell r="BG4" t="str">
            <v>NE Fuel Mgmt</v>
          </cell>
          <cell r="BI4" t="str">
            <v>Hawkeye</v>
          </cell>
          <cell r="BK4" t="str">
            <v>West Texas</v>
          </cell>
          <cell r="BM4" t="str">
            <v>ESI Vansycle</v>
          </cell>
          <cell r="BO4" t="str">
            <v>ESI Cannon Acq</v>
          </cell>
          <cell r="BQ4" t="str">
            <v>Paris</v>
          </cell>
          <cell r="BS4" t="str">
            <v>Pacific Crest</v>
          </cell>
          <cell r="BU4" t="str">
            <v>Mojave Op Svc</v>
          </cell>
          <cell r="BW4" t="str">
            <v>FPLE Morwind</v>
          </cell>
          <cell r="BY4" t="str">
            <v>FPLE Bastrop</v>
          </cell>
          <cell r="CA4" t="str">
            <v>Gray County</v>
          </cell>
          <cell r="CC4" t="str">
            <v>King Mountain</v>
          </cell>
          <cell r="CE4" t="str">
            <v>FPLE Badger</v>
          </cell>
          <cell r="CG4" t="str">
            <v>UFG Holdings</v>
          </cell>
          <cell r="CI4" t="str">
            <v>700, LLC</v>
          </cell>
          <cell r="CK4" t="str">
            <v>MH50</v>
          </cell>
          <cell r="CM4" t="str">
            <v>Wind I GP</v>
          </cell>
          <cell r="CO4" t="str">
            <v>Forney</v>
          </cell>
          <cell r="CQ4" t="str">
            <v>Stateline</v>
          </cell>
          <cell r="CS4" t="str">
            <v>Calhoun</v>
          </cell>
          <cell r="CU4" t="str">
            <v>Blythe</v>
          </cell>
          <cell r="CW4" t="str">
            <v>RISE</v>
          </cell>
          <cell r="CY4" t="str">
            <v>Backbone</v>
          </cell>
          <cell r="DA4" t="str">
            <v>Delaware Mtn</v>
          </cell>
          <cell r="DC4" t="str">
            <v>Indian Mesa</v>
          </cell>
          <cell r="DE4" t="str">
            <v>Green Mtn.</v>
          </cell>
          <cell r="DG4" t="str">
            <v>County</v>
          </cell>
          <cell r="DI4" t="str">
            <v>Funding</v>
          </cell>
          <cell r="DK4" t="str">
            <v>Funding Corp</v>
          </cell>
          <cell r="DM4" t="str">
            <v>Highwinds</v>
          </cell>
          <cell r="DO4" t="str">
            <v>New Mexico</v>
          </cell>
          <cell r="DQ4" t="str">
            <v>Seabrook</v>
          </cell>
          <cell r="DS4" t="str">
            <v>Oklahoma</v>
          </cell>
          <cell r="DU4" t="str">
            <v>N Dakota</v>
          </cell>
          <cell r="DW4" t="str">
            <v>S  Dakota</v>
          </cell>
          <cell r="DY4" t="str">
            <v>Sooner</v>
          </cell>
          <cell r="EA4" t="str">
            <v>Wyoming</v>
          </cell>
          <cell r="EC4" t="str">
            <v>Wind</v>
          </cell>
          <cell r="EE4" t="str">
            <v>Waymart</v>
          </cell>
          <cell r="EG4" t="str">
            <v>Power</v>
          </cell>
          <cell r="EI4" t="str">
            <v>Wind</v>
          </cell>
          <cell r="EK4" t="str">
            <v>WPP 93</v>
          </cell>
          <cell r="EM4" t="str">
            <v>Real Property</v>
          </cell>
          <cell r="EO4" t="str">
            <v>Bayswater</v>
          </cell>
        </row>
        <row r="5">
          <cell r="A5" t="str">
            <v>YTD Gross Earnings</v>
          </cell>
          <cell r="B5">
            <v>218405816.88959694</v>
          </cell>
          <cell r="E5">
            <v>5758125.835</v>
          </cell>
          <cell r="G5">
            <v>1456276.99</v>
          </cell>
          <cell r="I5">
            <v>0</v>
          </cell>
          <cell r="K5">
            <v>40989142</v>
          </cell>
          <cell r="M5">
            <v>0</v>
          </cell>
          <cell r="O5">
            <v>5016688.2149999999</v>
          </cell>
          <cell r="Q5">
            <v>4788482.4800000004</v>
          </cell>
          <cell r="S5">
            <v>0</v>
          </cell>
          <cell r="U5">
            <v>0</v>
          </cell>
          <cell r="W5">
            <v>0</v>
          </cell>
          <cell r="Y5">
            <v>-96349.11</v>
          </cell>
          <cell r="AA5">
            <v>-2343.5500000000002</v>
          </cell>
          <cell r="AC5">
            <v>14548512.899999999</v>
          </cell>
          <cell r="AE5">
            <v>0</v>
          </cell>
          <cell r="AG5">
            <v>327043.5</v>
          </cell>
          <cell r="AI5">
            <v>0</v>
          </cell>
          <cell r="AK5">
            <v>520198.16</v>
          </cell>
        </row>
        <row r="6">
          <cell r="A6" t="str">
            <v>2001 True-up Entry Recorded in 2002</v>
          </cell>
          <cell r="B6">
            <v>414233.78</v>
          </cell>
          <cell r="E6">
            <v>0</v>
          </cell>
          <cell r="G6">
            <v>195400.78</v>
          </cell>
          <cell r="I6">
            <v>0</v>
          </cell>
          <cell r="K6">
            <v>0</v>
          </cell>
          <cell r="M6">
            <v>0</v>
          </cell>
          <cell r="O6">
            <v>0</v>
          </cell>
          <cell r="Q6">
            <v>0</v>
          </cell>
          <cell r="S6">
            <v>0</v>
          </cell>
          <cell r="U6">
            <v>0</v>
          </cell>
          <cell r="W6">
            <v>0</v>
          </cell>
          <cell r="Y6">
            <v>0</v>
          </cell>
          <cell r="AA6">
            <v>0</v>
          </cell>
          <cell r="AC6">
            <v>0</v>
          </cell>
          <cell r="AE6">
            <v>0</v>
          </cell>
          <cell r="AG6">
            <v>0</v>
          </cell>
          <cell r="AI6">
            <v>0</v>
          </cell>
          <cell r="AK6">
            <v>0</v>
          </cell>
        </row>
        <row r="7">
          <cell r="A7" t="str">
            <v>Goodwill Amortization</v>
          </cell>
          <cell r="B7">
            <v>2158672.2923566378</v>
          </cell>
          <cell r="E7">
            <v>0</v>
          </cell>
          <cell r="G7">
            <v>569885</v>
          </cell>
          <cell r="I7">
            <v>0</v>
          </cell>
          <cell r="K7">
            <v>0</v>
          </cell>
          <cell r="M7">
            <v>0</v>
          </cell>
          <cell r="O7">
            <v>-598740</v>
          </cell>
          <cell r="Q7">
            <v>-365940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G7">
            <v>312432</v>
          </cell>
          <cell r="AI7">
            <v>0</v>
          </cell>
          <cell r="AK7">
            <v>0</v>
          </cell>
        </row>
        <row r="8">
          <cell r="A8" t="str">
            <v>Other Income/(Expense) of ESI Sub.</v>
          </cell>
          <cell r="B8">
            <v>22159654.050909091</v>
          </cell>
          <cell r="E8">
            <v>0</v>
          </cell>
          <cell r="G8">
            <v>112243.09000000003</v>
          </cell>
          <cell r="I8">
            <v>-5460</v>
          </cell>
          <cell r="K8">
            <v>369753.88</v>
          </cell>
          <cell r="M8">
            <v>-324910.46999999997</v>
          </cell>
          <cell r="O8">
            <v>655241</v>
          </cell>
          <cell r="Q8">
            <v>659751</v>
          </cell>
          <cell r="S8">
            <v>45072</v>
          </cell>
          <cell r="U8">
            <v>311344</v>
          </cell>
          <cell r="W8">
            <v>-1135142.3700000001</v>
          </cell>
          <cell r="Y8">
            <v>646748</v>
          </cell>
          <cell r="AA8">
            <v>-129049</v>
          </cell>
          <cell r="AC8">
            <v>22872</v>
          </cell>
          <cell r="AE8">
            <v>44496</v>
          </cell>
          <cell r="AG8">
            <v>-69840.14181818183</v>
          </cell>
          <cell r="AI8">
            <v>-195840</v>
          </cell>
          <cell r="AK8">
            <v>-47244.207272727275</v>
          </cell>
        </row>
        <row r="9">
          <cell r="A9" t="str">
            <v>Other</v>
          </cell>
          <cell r="B9">
            <v>-320130.5</v>
          </cell>
          <cell r="E9">
            <v>0</v>
          </cell>
          <cell r="G9">
            <v>1156016</v>
          </cell>
          <cell r="I9">
            <v>1844231</v>
          </cell>
          <cell r="K9">
            <v>1186241</v>
          </cell>
          <cell r="M9">
            <v>0</v>
          </cell>
          <cell r="O9">
            <v>0</v>
          </cell>
          <cell r="Q9">
            <v>0</v>
          </cell>
          <cell r="S9">
            <v>1838968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I9">
            <v>0</v>
          </cell>
          <cell r="AK9">
            <v>0</v>
          </cell>
        </row>
        <row r="10">
          <cell r="A10" t="str">
            <v>Other</v>
          </cell>
          <cell r="B10">
            <v>-5550460.1699999999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K10">
            <v>0</v>
          </cell>
        </row>
        <row r="11">
          <cell r="A11" t="str">
            <v>Items Not Tax Effected</v>
          </cell>
          <cell r="B11">
            <v>287013</v>
          </cell>
          <cell r="E11">
            <v>204402</v>
          </cell>
          <cell r="G11">
            <v>-1</v>
          </cell>
          <cell r="I11">
            <v>-347</v>
          </cell>
          <cell r="K11">
            <v>0</v>
          </cell>
          <cell r="M11">
            <v>-29279</v>
          </cell>
          <cell r="O11">
            <v>-903</v>
          </cell>
          <cell r="Q11">
            <v>-841</v>
          </cell>
          <cell r="S11">
            <v>-417</v>
          </cell>
          <cell r="U11">
            <v>1802</v>
          </cell>
          <cell r="W11">
            <v>-123652</v>
          </cell>
          <cell r="Y11">
            <v>-8506</v>
          </cell>
          <cell r="AA11">
            <v>-127</v>
          </cell>
          <cell r="AC11">
            <v>464</v>
          </cell>
          <cell r="AE11">
            <v>-345</v>
          </cell>
          <cell r="AG11">
            <v>0</v>
          </cell>
          <cell r="AI11">
            <v>0</v>
          </cell>
          <cell r="AK11">
            <v>0</v>
          </cell>
        </row>
        <row r="12">
          <cell r="A12" t="str">
            <v xml:space="preserve">     Total NIBT to Date</v>
          </cell>
          <cell r="B12">
            <v>237554799.3428627</v>
          </cell>
          <cell r="C12" t="str">
            <v>F/S</v>
          </cell>
          <cell r="D12">
            <v>0</v>
          </cell>
          <cell r="E12">
            <v>5962527.835</v>
          </cell>
          <cell r="G12">
            <v>3489820.86</v>
          </cell>
          <cell r="I12">
            <v>1838424</v>
          </cell>
          <cell r="K12">
            <v>42545136.880000003</v>
          </cell>
          <cell r="M12">
            <v>-354189.47</v>
          </cell>
          <cell r="O12">
            <v>5072286.2149999999</v>
          </cell>
          <cell r="Q12">
            <v>5081452.4800000004</v>
          </cell>
          <cell r="S12">
            <v>1883623</v>
          </cell>
          <cell r="U12">
            <v>313146</v>
          </cell>
          <cell r="W12">
            <v>-1258794.3700000001</v>
          </cell>
          <cell r="Y12">
            <v>541892.89</v>
          </cell>
          <cell r="AA12">
            <v>-131519.54999999999</v>
          </cell>
          <cell r="AC12">
            <v>14571848.899999999</v>
          </cell>
          <cell r="AE12">
            <v>44151</v>
          </cell>
          <cell r="AG12">
            <v>569635.35818181816</v>
          </cell>
          <cell r="AI12">
            <v>-195840</v>
          </cell>
          <cell r="AK12">
            <v>472953.9527272727</v>
          </cell>
        </row>
        <row r="13">
          <cell r="A13" t="str">
            <v>PERMANENT DIFFERENCES:</v>
          </cell>
        </row>
        <row r="14">
          <cell r="A14" t="str">
            <v>Items Not Tax Effected</v>
          </cell>
          <cell r="B14">
            <v>-287013</v>
          </cell>
          <cell r="E14">
            <v>-204402</v>
          </cell>
          <cell r="G14">
            <v>1</v>
          </cell>
          <cell r="I14">
            <v>347</v>
          </cell>
          <cell r="K14">
            <v>0</v>
          </cell>
          <cell r="M14">
            <v>29279</v>
          </cell>
          <cell r="O14">
            <v>903</v>
          </cell>
          <cell r="Q14">
            <v>841</v>
          </cell>
          <cell r="S14">
            <v>417</v>
          </cell>
          <cell r="U14">
            <v>-1802</v>
          </cell>
          <cell r="W14">
            <v>123652</v>
          </cell>
          <cell r="Y14">
            <v>8506</v>
          </cell>
          <cell r="AA14">
            <v>127</v>
          </cell>
          <cell r="AC14">
            <v>-464</v>
          </cell>
          <cell r="AE14">
            <v>345</v>
          </cell>
          <cell r="AG14">
            <v>0</v>
          </cell>
          <cell r="AI14">
            <v>0</v>
          </cell>
          <cell r="AK14">
            <v>0</v>
          </cell>
        </row>
        <row r="15">
          <cell r="A15" t="str">
            <v>Less:  True-up of 2001 Earnings</v>
          </cell>
          <cell r="B15">
            <v>-414233.78</v>
          </cell>
          <cell r="E15">
            <v>0</v>
          </cell>
          <cell r="G15">
            <v>-195400.78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I15">
            <v>0</v>
          </cell>
          <cell r="AK15">
            <v>0</v>
          </cell>
        </row>
        <row r="16">
          <cell r="A16" t="str">
            <v>50% Disallowed Meals &amp; Entertainment</v>
          </cell>
          <cell r="B16">
            <v>46169.04</v>
          </cell>
          <cell r="E16">
            <v>0</v>
          </cell>
          <cell r="G16">
            <v>0</v>
          </cell>
          <cell r="I16">
            <v>0</v>
          </cell>
          <cell r="K16">
            <v>3070.54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K16">
            <v>0</v>
          </cell>
        </row>
        <row r="17">
          <cell r="A17" t="str">
            <v>Prior Year(s) Current Tax True-up(s)</v>
          </cell>
          <cell r="B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K17">
            <v>0</v>
          </cell>
        </row>
        <row r="18">
          <cell r="A18" t="str">
            <v>Non Deductible Expenses</v>
          </cell>
          <cell r="B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K18">
            <v>0</v>
          </cell>
        </row>
        <row r="19">
          <cell r="A19" t="str">
            <v>Other</v>
          </cell>
          <cell r="B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I19">
            <v>0</v>
          </cell>
          <cell r="AK19">
            <v>0</v>
          </cell>
        </row>
        <row r="20">
          <cell r="A20" t="str">
            <v>Other</v>
          </cell>
          <cell r="B20">
            <v>0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I20">
            <v>0</v>
          </cell>
          <cell r="AK20">
            <v>0</v>
          </cell>
        </row>
        <row r="21">
          <cell r="A21" t="str">
            <v xml:space="preserve">    TOTAL</v>
          </cell>
          <cell r="B21">
            <v>-655077.74</v>
          </cell>
          <cell r="E21">
            <v>-204402</v>
          </cell>
          <cell r="G21">
            <v>-195399.78</v>
          </cell>
          <cell r="I21">
            <v>347</v>
          </cell>
          <cell r="K21">
            <v>3070.54</v>
          </cell>
          <cell r="M21">
            <v>29279</v>
          </cell>
          <cell r="O21">
            <v>903</v>
          </cell>
          <cell r="Q21">
            <v>841</v>
          </cell>
          <cell r="S21">
            <v>417</v>
          </cell>
          <cell r="U21">
            <v>-1802</v>
          </cell>
          <cell r="W21">
            <v>123652</v>
          </cell>
          <cell r="Y21">
            <v>8506</v>
          </cell>
          <cell r="AA21">
            <v>127</v>
          </cell>
          <cell r="AC21">
            <v>-464</v>
          </cell>
          <cell r="AE21">
            <v>345</v>
          </cell>
          <cell r="AG21">
            <v>0</v>
          </cell>
          <cell r="AI21">
            <v>0</v>
          </cell>
          <cell r="AK21">
            <v>0</v>
          </cell>
        </row>
        <row r="22">
          <cell r="A22" t="str">
            <v>TEMPORARY DIFFERENCES:</v>
          </cell>
        </row>
        <row r="23">
          <cell r="A23" t="str">
            <v>Depreciation</v>
          </cell>
          <cell r="B23">
            <v>-86693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I23">
            <v>0</v>
          </cell>
          <cell r="AK23">
            <v>0</v>
          </cell>
        </row>
        <row r="24">
          <cell r="A24" t="str">
            <v>Amortization</v>
          </cell>
          <cell r="B24">
            <v>-2062832.2923566378</v>
          </cell>
          <cell r="E24">
            <v>0</v>
          </cell>
          <cell r="G24">
            <v>-569885</v>
          </cell>
          <cell r="I24">
            <v>0</v>
          </cell>
          <cell r="K24">
            <v>0</v>
          </cell>
          <cell r="M24">
            <v>0</v>
          </cell>
          <cell r="O24">
            <v>598740</v>
          </cell>
          <cell r="Q24">
            <v>365940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-312432</v>
          </cell>
          <cell r="AI24">
            <v>95840</v>
          </cell>
          <cell r="AK24">
            <v>0</v>
          </cell>
        </row>
        <row r="25">
          <cell r="A25" t="str">
            <v>Joint Ventures</v>
          </cell>
          <cell r="B25">
            <v>-1074107723.780422</v>
          </cell>
          <cell r="E25">
            <v>59212.710428018938</v>
          </cell>
          <cell r="G25">
            <v>-406666.11424000026</v>
          </cell>
          <cell r="I25">
            <v>228265.875</v>
          </cell>
          <cell r="K25">
            <v>-8499441</v>
          </cell>
          <cell r="M25">
            <v>334194.97716000001</v>
          </cell>
          <cell r="O25">
            <v>3383820.321024999</v>
          </cell>
          <cell r="Q25">
            <v>4174798.0319999997</v>
          </cell>
          <cell r="S25">
            <v>106754.23999999999</v>
          </cell>
          <cell r="U25">
            <v>0</v>
          </cell>
          <cell r="W25">
            <v>2644427.1999999997</v>
          </cell>
          <cell r="Y25">
            <v>-753653.55</v>
          </cell>
          <cell r="AA25">
            <v>-19451.600000000002</v>
          </cell>
          <cell r="AC25">
            <v>-15962986.77346804</v>
          </cell>
          <cell r="AE25">
            <v>399425</v>
          </cell>
          <cell r="AG25">
            <v>4466427.410163654</v>
          </cell>
          <cell r="AI25">
            <v>0</v>
          </cell>
          <cell r="AK25">
            <v>551686.91545454552</v>
          </cell>
        </row>
        <row r="26">
          <cell r="A26" t="str">
            <v>Income not recognized for book</v>
          </cell>
          <cell r="B26">
            <v>4040251.57357</v>
          </cell>
          <cell r="E26">
            <v>699196.42484999995</v>
          </cell>
          <cell r="G26">
            <v>0</v>
          </cell>
          <cell r="I26">
            <v>0</v>
          </cell>
          <cell r="K26">
            <v>0</v>
          </cell>
          <cell r="M26">
            <v>666196.17372000008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1957389.6</v>
          </cell>
          <cell r="Y26">
            <v>0</v>
          </cell>
          <cell r="AA26">
            <v>0</v>
          </cell>
          <cell r="AC26">
            <v>0</v>
          </cell>
          <cell r="AE26">
            <v>1372530.375</v>
          </cell>
          <cell r="AG26">
            <v>0</v>
          </cell>
          <cell r="AI26">
            <v>0</v>
          </cell>
          <cell r="AK26">
            <v>0</v>
          </cell>
        </row>
        <row r="27">
          <cell r="A27" t="str">
            <v>Other</v>
          </cell>
          <cell r="B27">
            <v>418724.01</v>
          </cell>
          <cell r="E27">
            <v>-7624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-646748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K27">
            <v>0</v>
          </cell>
        </row>
        <row r="28">
          <cell r="A28" t="str">
            <v>Other</v>
          </cell>
          <cell r="B28" t="e">
            <v>#REF!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</row>
        <row r="29">
          <cell r="A29" t="str">
            <v xml:space="preserve">    TOTAL</v>
          </cell>
          <cell r="B29" t="e">
            <v>#REF!</v>
          </cell>
          <cell r="E29">
            <v>750785.13527801889</v>
          </cell>
          <cell r="G29">
            <v>-976551.11424000026</v>
          </cell>
          <cell r="I29">
            <v>228265.875</v>
          </cell>
          <cell r="K29">
            <v>-8499441</v>
          </cell>
          <cell r="M29">
            <v>1000391.1508800001</v>
          </cell>
          <cell r="O29">
            <v>3982560.321024999</v>
          </cell>
          <cell r="Q29">
            <v>4540738.0319999997</v>
          </cell>
          <cell r="S29">
            <v>106754.23999999999</v>
          </cell>
          <cell r="U29">
            <v>0</v>
          </cell>
          <cell r="W29">
            <v>4601816.8</v>
          </cell>
          <cell r="Y29">
            <v>-1400401.55</v>
          </cell>
          <cell r="AA29">
            <v>-19451.600000000002</v>
          </cell>
          <cell r="AC29">
            <v>-15962986.77346804</v>
          </cell>
          <cell r="AE29">
            <v>1771955.375</v>
          </cell>
          <cell r="AG29">
            <v>4153995.410163654</v>
          </cell>
          <cell r="AI29">
            <v>95840</v>
          </cell>
          <cell r="AK29">
            <v>551686.91545454552</v>
          </cell>
        </row>
        <row r="30">
          <cell r="A30" t="str">
            <v>TAXABLE INCOME</v>
          </cell>
          <cell r="B30" t="e">
            <v>#REF!</v>
          </cell>
          <cell r="E30">
            <v>6508910.9702780191</v>
          </cell>
          <cell r="G30">
            <v>2317869.9657600001</v>
          </cell>
          <cell r="I30">
            <v>2067036.875</v>
          </cell>
          <cell r="K30">
            <v>34048766.420000002</v>
          </cell>
          <cell r="M30">
            <v>675480.68088000012</v>
          </cell>
          <cell r="O30">
            <v>9055749.5360249989</v>
          </cell>
          <cell r="Q30">
            <v>9623031.5120000001</v>
          </cell>
          <cell r="S30">
            <v>1990794.24</v>
          </cell>
          <cell r="U30">
            <v>311344</v>
          </cell>
          <cell r="W30">
            <v>3466674.4299999997</v>
          </cell>
          <cell r="Y30">
            <v>-850002.66</v>
          </cell>
          <cell r="AA30">
            <v>-150844.15</v>
          </cell>
          <cell r="AC30">
            <v>-1391601.8734680414</v>
          </cell>
          <cell r="AE30">
            <v>1816451.375</v>
          </cell>
          <cell r="AG30">
            <v>4723630.7683454724</v>
          </cell>
          <cell r="AI30">
            <v>-100000</v>
          </cell>
          <cell r="AK30">
            <v>1024640.8681818182</v>
          </cell>
        </row>
        <row r="31">
          <cell r="A31" t="str">
            <v>Other</v>
          </cell>
          <cell r="B31">
            <v>240549050.26875001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I31">
            <v>0</v>
          </cell>
          <cell r="AK31">
            <v>91947.395000000004</v>
          </cell>
        </row>
        <row r="32">
          <cell r="A32" t="str">
            <v>Other</v>
          </cell>
          <cell r="B32">
            <v>169090.035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K32">
            <v>42908.785000000003</v>
          </cell>
        </row>
        <row r="33">
          <cell r="A33" t="str">
            <v xml:space="preserve">    SUB-TOTAL</v>
          </cell>
          <cell r="B33" t="e">
            <v>#REF!</v>
          </cell>
          <cell r="E33">
            <v>6508910.9702780191</v>
          </cell>
          <cell r="G33">
            <v>2317869.9657600001</v>
          </cell>
          <cell r="I33">
            <v>2067036.875</v>
          </cell>
          <cell r="K33">
            <v>34048766.420000002</v>
          </cell>
          <cell r="M33">
            <v>675480.68088000012</v>
          </cell>
          <cell r="O33">
            <v>9055749.5360249989</v>
          </cell>
          <cell r="Q33">
            <v>9623031.5120000001</v>
          </cell>
          <cell r="S33">
            <v>1990794.24</v>
          </cell>
          <cell r="U33">
            <v>311344</v>
          </cell>
          <cell r="W33">
            <v>3466674.4299999997</v>
          </cell>
          <cell r="Y33">
            <v>-850002.66</v>
          </cell>
          <cell r="AA33">
            <v>-150844.15</v>
          </cell>
          <cell r="AC33">
            <v>-1391601.8734680414</v>
          </cell>
          <cell r="AE33">
            <v>1816451.375</v>
          </cell>
          <cell r="AG33">
            <v>4723630.7683454724</v>
          </cell>
          <cell r="AI33">
            <v>-100000</v>
          </cell>
          <cell r="AK33">
            <v>1159497.0481818181</v>
          </cell>
        </row>
        <row r="34">
          <cell r="A34" t="str">
            <v>State Apportionment Factor</v>
          </cell>
          <cell r="B34">
            <v>1</v>
          </cell>
          <cell r="E34">
            <v>1</v>
          </cell>
          <cell r="G34">
            <v>1</v>
          </cell>
          <cell r="I34">
            <v>1</v>
          </cell>
          <cell r="K34">
            <v>1</v>
          </cell>
          <cell r="M34">
            <v>1</v>
          </cell>
          <cell r="O34">
            <v>1</v>
          </cell>
          <cell r="Q34">
            <v>1</v>
          </cell>
          <cell r="S34">
            <v>1</v>
          </cell>
          <cell r="U34">
            <v>1</v>
          </cell>
          <cell r="W34">
            <v>1</v>
          </cell>
          <cell r="Y34">
            <v>1</v>
          </cell>
          <cell r="AA34">
            <v>1</v>
          </cell>
          <cell r="AC34">
            <v>1</v>
          </cell>
          <cell r="AE34">
            <v>1</v>
          </cell>
          <cell r="AG34">
            <v>1</v>
          </cell>
          <cell r="AI34">
            <v>1</v>
          </cell>
          <cell r="AK34">
            <v>1</v>
          </cell>
        </row>
        <row r="35">
          <cell r="A35" t="str">
            <v>State Taxable Income/(Loss)</v>
          </cell>
          <cell r="B35" t="e">
            <v>#REF!</v>
          </cell>
          <cell r="E35">
            <v>6508910.9702780191</v>
          </cell>
          <cell r="G35">
            <v>2317869.9657600001</v>
          </cell>
          <cell r="I35">
            <v>2067036.875</v>
          </cell>
          <cell r="K35">
            <v>34048766.420000002</v>
          </cell>
          <cell r="M35">
            <v>675480.68088000012</v>
          </cell>
          <cell r="O35">
            <v>9055749.5360249989</v>
          </cell>
          <cell r="Q35">
            <v>9623031.5120000001</v>
          </cell>
          <cell r="S35">
            <v>1990794.24</v>
          </cell>
          <cell r="U35">
            <v>311344</v>
          </cell>
          <cell r="W35">
            <v>3466674.4299999997</v>
          </cell>
          <cell r="Y35">
            <v>-850002.66</v>
          </cell>
          <cell r="AA35">
            <v>-150844.15</v>
          </cell>
          <cell r="AC35">
            <v>-1391601.8734680414</v>
          </cell>
          <cell r="AE35">
            <v>1816451.375</v>
          </cell>
          <cell r="AG35">
            <v>4723630.7683454724</v>
          </cell>
          <cell r="AI35">
            <v>-100000</v>
          </cell>
          <cell r="AK35">
            <v>1159497.0481818181</v>
          </cell>
        </row>
        <row r="36">
          <cell r="A36" t="str">
            <v>State Tax Rate</v>
          </cell>
          <cell r="B36">
            <v>6.5000000000000002E-2</v>
          </cell>
          <cell r="E36">
            <v>6.5000000000000002E-2</v>
          </cell>
          <cell r="G36">
            <v>6.5000000000000002E-2</v>
          </cell>
          <cell r="I36">
            <v>6.5000000000000002E-2</v>
          </cell>
          <cell r="K36">
            <v>6.5000000000000002E-2</v>
          </cell>
          <cell r="M36">
            <v>6.5000000000000002E-2</v>
          </cell>
          <cell r="O36">
            <v>6.5000000000000002E-2</v>
          </cell>
          <cell r="Q36">
            <v>6.5000000000000002E-2</v>
          </cell>
          <cell r="S36">
            <v>6.5000000000000002E-2</v>
          </cell>
          <cell r="U36">
            <v>6.5000000000000002E-2</v>
          </cell>
          <cell r="W36">
            <v>6.5000000000000002E-2</v>
          </cell>
          <cell r="Y36">
            <v>6.5000000000000002E-2</v>
          </cell>
          <cell r="AA36">
            <v>6.5000000000000002E-2</v>
          </cell>
          <cell r="AC36">
            <v>6.5000000000000002E-2</v>
          </cell>
          <cell r="AE36">
            <v>6.5000000000000002E-2</v>
          </cell>
          <cell r="AG36">
            <v>6.5000000000000002E-2</v>
          </cell>
          <cell r="AI36">
            <v>6.5000000000000002E-2</v>
          </cell>
          <cell r="AK36">
            <v>6.5000000000000002E-2</v>
          </cell>
        </row>
        <row r="37">
          <cell r="A37" t="str">
            <v>State Tax</v>
          </cell>
          <cell r="B37">
            <v>-38522869.125093743</v>
          </cell>
          <cell r="E37">
            <v>423079.21306807123</v>
          </cell>
          <cell r="G37">
            <v>150661.54777440001</v>
          </cell>
          <cell r="I37">
            <v>134357.39687500001</v>
          </cell>
          <cell r="K37">
            <v>2213312.4923</v>
          </cell>
          <cell r="M37">
            <v>43906.244257200007</v>
          </cell>
          <cell r="O37">
            <v>588623.71984162496</v>
          </cell>
          <cell r="Q37">
            <v>625497.04827999999</v>
          </cell>
          <cell r="S37">
            <v>129401.6256</v>
          </cell>
          <cell r="U37">
            <v>20237.36</v>
          </cell>
          <cell r="W37">
            <v>225333.83794999999</v>
          </cell>
          <cell r="Y37">
            <v>-55250.172900000005</v>
          </cell>
          <cell r="AA37">
            <v>-9804.8697499999998</v>
          </cell>
          <cell r="AC37">
            <v>-90454.121775422696</v>
          </cell>
          <cell r="AE37">
            <v>118069.33937500001</v>
          </cell>
          <cell r="AG37">
            <v>307035.99994245573</v>
          </cell>
          <cell r="AI37">
            <v>-6500</v>
          </cell>
          <cell r="AK37">
            <v>71382.920906818181</v>
          </cell>
        </row>
        <row r="39">
          <cell r="A39" t="str">
            <v>Taxable Income</v>
          </cell>
          <cell r="B39" t="e">
            <v>#REF!</v>
          </cell>
          <cell r="E39">
            <v>6508910.9702780191</v>
          </cell>
          <cell r="G39">
            <v>2317869.9657600001</v>
          </cell>
          <cell r="I39">
            <v>2067036.875</v>
          </cell>
          <cell r="K39">
            <v>34048766.420000002</v>
          </cell>
          <cell r="M39">
            <v>675480.68088000012</v>
          </cell>
          <cell r="O39">
            <v>9055749.5360249989</v>
          </cell>
          <cell r="Q39">
            <v>9623031.5120000001</v>
          </cell>
          <cell r="S39">
            <v>1990794.24</v>
          </cell>
          <cell r="U39">
            <v>311344</v>
          </cell>
          <cell r="W39">
            <v>3466674.4299999997</v>
          </cell>
          <cell r="Y39">
            <v>-850002.66</v>
          </cell>
          <cell r="AA39">
            <v>-150844.15</v>
          </cell>
          <cell r="AC39">
            <v>-1391601.8734680414</v>
          </cell>
          <cell r="AE39">
            <v>1816451.375</v>
          </cell>
          <cell r="AG39">
            <v>4723630.7683454724</v>
          </cell>
          <cell r="AI39">
            <v>-100000</v>
          </cell>
          <cell r="AK39">
            <v>1024640.8681818182</v>
          </cell>
        </row>
        <row r="40">
          <cell r="A40" t="str">
            <v>State Income Tax</v>
          </cell>
          <cell r="B40">
            <v>38522869.125093743</v>
          </cell>
          <cell r="E40">
            <v>-423079.21306807123</v>
          </cell>
          <cell r="G40">
            <v>-150661.54777440001</v>
          </cell>
          <cell r="I40">
            <v>-134357.39687500001</v>
          </cell>
          <cell r="K40">
            <v>-2213312.4923</v>
          </cell>
          <cell r="M40">
            <v>-43906.244257200007</v>
          </cell>
          <cell r="O40">
            <v>-588623.71984162496</v>
          </cell>
          <cell r="Q40">
            <v>-625497.04827999999</v>
          </cell>
          <cell r="S40">
            <v>-129401.6256</v>
          </cell>
          <cell r="U40">
            <v>-20237.36</v>
          </cell>
          <cell r="W40">
            <v>-225333.83794999999</v>
          </cell>
          <cell r="Y40">
            <v>55250.172900000005</v>
          </cell>
          <cell r="AA40">
            <v>9804.8697499999998</v>
          </cell>
          <cell r="AC40">
            <v>90454.121775422696</v>
          </cell>
          <cell r="AE40">
            <v>-118069.33937500001</v>
          </cell>
          <cell r="AG40">
            <v>-307035.99994245573</v>
          </cell>
          <cell r="AI40">
            <v>6500</v>
          </cell>
          <cell r="AK40">
            <v>-71382.920906818181</v>
          </cell>
        </row>
        <row r="41">
          <cell r="A41" t="str">
            <v>Federal Taxable</v>
          </cell>
          <cell r="B41" t="e">
            <v>#REF!</v>
          </cell>
          <cell r="E41">
            <v>6085831.7572099483</v>
          </cell>
          <cell r="G41">
            <v>2167208.4179856</v>
          </cell>
          <cell r="I41">
            <v>1932679.4781249999</v>
          </cell>
          <cell r="K41">
            <v>31835453.927700002</v>
          </cell>
          <cell r="M41">
            <v>631574.43662280007</v>
          </cell>
          <cell r="O41">
            <v>8467125.8161833733</v>
          </cell>
          <cell r="Q41">
            <v>8997534.4637199994</v>
          </cell>
          <cell r="S41">
            <v>1861392.6144000001</v>
          </cell>
          <cell r="U41">
            <v>291106.64</v>
          </cell>
          <cell r="W41">
            <v>3241340.5920499996</v>
          </cell>
          <cell r="Y41">
            <v>-794752.48710000003</v>
          </cell>
          <cell r="AA41">
            <v>-141039.28024999998</v>
          </cell>
          <cell r="AC41">
            <v>-1301147.7516926187</v>
          </cell>
          <cell r="AE41">
            <v>1698382.035625</v>
          </cell>
          <cell r="AG41">
            <v>4416594.768403017</v>
          </cell>
          <cell r="AI41">
            <v>-93500</v>
          </cell>
          <cell r="AK41">
            <v>953257.94727499993</v>
          </cell>
        </row>
        <row r="42">
          <cell r="A42" t="str">
            <v>Federal Rate</v>
          </cell>
          <cell r="B42">
            <v>0.35</v>
          </cell>
          <cell r="E42">
            <v>0.35</v>
          </cell>
          <cell r="G42">
            <v>0.35</v>
          </cell>
          <cell r="I42">
            <v>0.35</v>
          </cell>
          <cell r="K42">
            <v>0.35</v>
          </cell>
          <cell r="M42">
            <v>0.35</v>
          </cell>
          <cell r="O42">
            <v>0.35</v>
          </cell>
          <cell r="Q42">
            <v>0.35</v>
          </cell>
          <cell r="S42">
            <v>0.35</v>
          </cell>
          <cell r="U42">
            <v>0.35</v>
          </cell>
          <cell r="W42">
            <v>0.35</v>
          </cell>
          <cell r="Y42">
            <v>0.35</v>
          </cell>
          <cell r="AA42">
            <v>0.35</v>
          </cell>
          <cell r="AC42">
            <v>0.35</v>
          </cell>
          <cell r="AE42">
            <v>0.35</v>
          </cell>
          <cell r="AG42">
            <v>0.35</v>
          </cell>
          <cell r="AI42">
            <v>0.35</v>
          </cell>
          <cell r="AK42">
            <v>0.35</v>
          </cell>
        </row>
        <row r="43">
          <cell r="A43" t="str">
            <v>Federal Income Tax</v>
          </cell>
          <cell r="B43" t="e">
            <v>#REF!</v>
          </cell>
          <cell r="E43">
            <v>2130041.1150234817</v>
          </cell>
          <cell r="G43">
            <v>758522.94629495998</v>
          </cell>
          <cell r="I43">
            <v>676437.81734374992</v>
          </cell>
          <cell r="K43">
            <v>11142408.874694999</v>
          </cell>
          <cell r="M43">
            <v>221051.05281798</v>
          </cell>
          <cell r="O43">
            <v>2963494.0356641803</v>
          </cell>
          <cell r="Q43">
            <v>3149137.0623019994</v>
          </cell>
          <cell r="S43">
            <v>651487.41503999999</v>
          </cell>
          <cell r="U43">
            <v>101887.32399999999</v>
          </cell>
          <cell r="W43">
            <v>1134469.2072174998</v>
          </cell>
          <cell r="Y43">
            <v>-278163.37048499996</v>
          </cell>
          <cell r="AA43">
            <v>-49363.748087499989</v>
          </cell>
          <cell r="AC43">
            <v>-455401.71309241652</v>
          </cell>
          <cell r="AE43">
            <v>594433.71246874996</v>
          </cell>
          <cell r="AG43">
            <v>1545808.1689410559</v>
          </cell>
          <cell r="AI43">
            <v>-32724.999999999996</v>
          </cell>
          <cell r="AK43">
            <v>333640.28154624993</v>
          </cell>
        </row>
        <row r="44">
          <cell r="A44" t="str">
            <v>Less:  Tax Credits</v>
          </cell>
          <cell r="B44">
            <v>0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I44">
            <v>0</v>
          </cell>
          <cell r="AK44">
            <v>0</v>
          </cell>
        </row>
        <row r="45">
          <cell r="A45" t="str">
            <v>Net Federal Income Tax</v>
          </cell>
          <cell r="B45" t="e">
            <v>#REF!</v>
          </cell>
          <cell r="E45">
            <v>2130041.1150234817</v>
          </cell>
          <cell r="G45">
            <v>758522.94629495998</v>
          </cell>
          <cell r="I45">
            <v>676437.81734374992</v>
          </cell>
          <cell r="K45">
            <v>11142408.874694999</v>
          </cell>
          <cell r="M45">
            <v>221051.05281798</v>
          </cell>
          <cell r="O45">
            <v>2963494.0356641803</v>
          </cell>
          <cell r="Q45">
            <v>3149137.0623019994</v>
          </cell>
          <cell r="S45">
            <v>651487.41503999999</v>
          </cell>
          <cell r="U45">
            <v>101887.32399999999</v>
          </cell>
          <cell r="W45">
            <v>1134469.2072174998</v>
          </cell>
          <cell r="Y45">
            <v>-278163.37048499996</v>
          </cell>
          <cell r="AA45">
            <v>-49363.748087499989</v>
          </cell>
          <cell r="AC45">
            <v>-455401.71309241652</v>
          </cell>
          <cell r="AE45">
            <v>594433.71246874996</v>
          </cell>
          <cell r="AG45">
            <v>1545808.1689410559</v>
          </cell>
          <cell r="AI45">
            <v>-32724.999999999996</v>
          </cell>
          <cell r="AK45">
            <v>333640.28154624993</v>
          </cell>
        </row>
        <row r="47">
          <cell r="A47" t="str">
            <v>Difference from F/S:          STATE</v>
          </cell>
          <cell r="B47">
            <v>7387864</v>
          </cell>
          <cell r="C47" t="str">
            <v>(A)</v>
          </cell>
          <cell r="E47">
            <v>-4230885</v>
          </cell>
          <cell r="G47">
            <v>-939237</v>
          </cell>
          <cell r="I47">
            <v>-255745</v>
          </cell>
          <cell r="K47">
            <v>-3933604</v>
          </cell>
          <cell r="M47">
            <v>60872</v>
          </cell>
          <cell r="O47">
            <v>-1066113</v>
          </cell>
          <cell r="Q47">
            <v>-1099410</v>
          </cell>
          <cell r="S47">
            <v>-189351</v>
          </cell>
          <cell r="U47">
            <v>-124334</v>
          </cell>
          <cell r="W47">
            <v>-531515</v>
          </cell>
          <cell r="Y47">
            <v>8596</v>
          </cell>
          <cell r="AA47">
            <v>-33873</v>
          </cell>
          <cell r="AC47">
            <v>323149</v>
          </cell>
          <cell r="AE47">
            <v>-132097</v>
          </cell>
          <cell r="AG47">
            <v>-1130189</v>
          </cell>
          <cell r="AI47">
            <v>13000</v>
          </cell>
          <cell r="AK47">
            <v>-199029</v>
          </cell>
        </row>
        <row r="48">
          <cell r="A48" t="str">
            <v>FEDERAL</v>
          </cell>
          <cell r="B48" t="e">
            <v>#REF!</v>
          </cell>
          <cell r="C48" t="str">
            <v>(B)</v>
          </cell>
          <cell r="E48">
            <v>-1597965</v>
          </cell>
          <cell r="G48">
            <v>417574</v>
          </cell>
          <cell r="I48">
            <v>-304033</v>
          </cell>
          <cell r="K48">
            <v>1341599</v>
          </cell>
          <cell r="M48">
            <v>-301550</v>
          </cell>
          <cell r="O48">
            <v>1536990</v>
          </cell>
          <cell r="Q48">
            <v>1551584</v>
          </cell>
          <cell r="S48">
            <v>2746</v>
          </cell>
          <cell r="U48">
            <v>56504</v>
          </cell>
          <cell r="W48">
            <v>-339994</v>
          </cell>
          <cell r="Y48">
            <v>149495</v>
          </cell>
          <cell r="AA48">
            <v>4360</v>
          </cell>
          <cell r="AC48">
            <v>307954</v>
          </cell>
          <cell r="AE48">
            <v>-469514</v>
          </cell>
          <cell r="AG48">
            <v>193447</v>
          </cell>
          <cell r="AI48">
            <v>-4550</v>
          </cell>
          <cell r="AK48">
            <v>83868</v>
          </cell>
        </row>
        <row r="49">
          <cell r="A49" t="str">
            <v>Provisions per Consol. T/B :</v>
          </cell>
          <cell r="E49" t="str">
            <v xml:space="preserve"> </v>
          </cell>
        </row>
        <row r="50">
          <cell r="A50" t="str">
            <v xml:space="preserve">   Current FIT Tax/(Benefit) 9000</v>
          </cell>
          <cell r="B50">
            <v>-318173474</v>
          </cell>
          <cell r="C50" t="str">
            <v>F/S</v>
          </cell>
          <cell r="E50">
            <v>532077</v>
          </cell>
          <cell r="G50">
            <v>1176097</v>
          </cell>
          <cell r="I50">
            <v>372405</v>
          </cell>
          <cell r="K50">
            <v>12484008</v>
          </cell>
          <cell r="M50">
            <v>-80498</v>
          </cell>
          <cell r="O50">
            <v>4500485</v>
          </cell>
          <cell r="Q50">
            <v>4700722</v>
          </cell>
          <cell r="S50">
            <v>654234</v>
          </cell>
          <cell r="U50">
            <v>158392</v>
          </cell>
          <cell r="W50">
            <v>794476</v>
          </cell>
          <cell r="Y50">
            <v>-128668</v>
          </cell>
          <cell r="AA50">
            <v>-45003</v>
          </cell>
          <cell r="AC50">
            <v>-147447</v>
          </cell>
          <cell r="AE50">
            <v>124920</v>
          </cell>
          <cell r="AG50">
            <v>1739256</v>
          </cell>
          <cell r="AI50">
            <v>-37275</v>
          </cell>
          <cell r="AK50">
            <v>417509</v>
          </cell>
        </row>
        <row r="51">
          <cell r="A51" t="str">
            <v xml:space="preserve">   Current SIT Tax/(Benefit) 9050</v>
          </cell>
          <cell r="B51">
            <v>-31134973</v>
          </cell>
          <cell r="C51" t="str">
            <v>F/S</v>
          </cell>
          <cell r="E51">
            <v>-3807805</v>
          </cell>
          <cell r="G51">
            <v>-788575</v>
          </cell>
          <cell r="I51">
            <v>-121387</v>
          </cell>
          <cell r="K51">
            <v>-1720291</v>
          </cell>
          <cell r="M51">
            <v>104779</v>
          </cell>
          <cell r="O51">
            <v>-477489</v>
          </cell>
          <cell r="Q51">
            <v>-473912</v>
          </cell>
          <cell r="S51">
            <v>-59949</v>
          </cell>
          <cell r="U51">
            <v>-104096</v>
          </cell>
          <cell r="W51">
            <v>-306181</v>
          </cell>
          <cell r="Y51">
            <v>-46654</v>
          </cell>
          <cell r="AA51">
            <v>-43677</v>
          </cell>
          <cell r="AC51">
            <v>232695</v>
          </cell>
          <cell r="AE51">
            <v>-14027</v>
          </cell>
          <cell r="AG51">
            <v>-823153</v>
          </cell>
          <cell r="AI51">
            <v>6500</v>
          </cell>
          <cell r="AK51">
            <v>-127646</v>
          </cell>
        </row>
        <row r="52">
          <cell r="A52" t="str">
            <v xml:space="preserve">   Deferred FIT Tax/(Benefit) 9025</v>
          </cell>
          <cell r="B52">
            <v>397200478</v>
          </cell>
          <cell r="C52" t="str">
            <v>F/S</v>
          </cell>
          <cell r="E52">
            <v>2423380</v>
          </cell>
          <cell r="G52">
            <v>322787</v>
          </cell>
          <cell r="I52">
            <v>295168</v>
          </cell>
          <cell r="K52">
            <v>507168</v>
          </cell>
          <cell r="M52">
            <v>-374688</v>
          </cell>
          <cell r="O52">
            <v>-2927101</v>
          </cell>
          <cell r="Q52">
            <v>-3064400</v>
          </cell>
          <cell r="S52">
            <v>24574</v>
          </cell>
          <cell r="U52">
            <v>167138</v>
          </cell>
          <cell r="W52">
            <v>-336043</v>
          </cell>
          <cell r="Y52">
            <v>322699</v>
          </cell>
          <cell r="AA52">
            <v>-301453</v>
          </cell>
          <cell r="AC52">
            <v>4846925</v>
          </cell>
          <cell r="AE52">
            <v>-77781</v>
          </cell>
          <cell r="AG52">
            <v>-1344815</v>
          </cell>
          <cell r="AI52">
            <v>-31371</v>
          </cell>
          <cell r="AK52">
            <v>-158450</v>
          </cell>
        </row>
        <row r="53">
          <cell r="A53" t="str">
            <v xml:space="preserve">   Deferred SIT Tax/(Benefit) 9026</v>
          </cell>
          <cell r="B53">
            <v>47461987</v>
          </cell>
          <cell r="C53" t="str">
            <v>F/S</v>
          </cell>
          <cell r="E53">
            <v>-13825637</v>
          </cell>
          <cell r="G53">
            <v>64113</v>
          </cell>
          <cell r="I53">
            <v>58627</v>
          </cell>
          <cell r="K53">
            <v>100736</v>
          </cell>
          <cell r="M53">
            <v>-74422</v>
          </cell>
          <cell r="O53">
            <v>-581395</v>
          </cell>
          <cell r="Q53">
            <v>-608666</v>
          </cell>
          <cell r="S53">
            <v>4881</v>
          </cell>
          <cell r="U53">
            <v>0</v>
          </cell>
          <cell r="W53">
            <v>-66747</v>
          </cell>
          <cell r="Y53">
            <v>64096</v>
          </cell>
          <cell r="AA53">
            <v>-59876</v>
          </cell>
          <cell r="AC53">
            <v>962720</v>
          </cell>
          <cell r="AE53">
            <v>-15449</v>
          </cell>
          <cell r="AG53">
            <v>-267114</v>
          </cell>
          <cell r="AI53">
            <v>-6232</v>
          </cell>
          <cell r="AK53">
            <v>-36585</v>
          </cell>
        </row>
        <row r="55">
          <cell r="A55" t="str">
            <v xml:space="preserve">   2001/2002 Tax True up</v>
          </cell>
          <cell r="B55">
            <v>502672</v>
          </cell>
          <cell r="E55">
            <v>-16773733</v>
          </cell>
          <cell r="G55">
            <v>-577237</v>
          </cell>
          <cell r="I55">
            <v>-116445</v>
          </cell>
          <cell r="K55">
            <v>-5318773</v>
          </cell>
          <cell r="M55">
            <v>-297383</v>
          </cell>
          <cell r="O55">
            <v>-1475460</v>
          </cell>
          <cell r="Q55">
            <v>-1439785</v>
          </cell>
          <cell r="S55">
            <v>-115275</v>
          </cell>
          <cell r="U55">
            <v>99310</v>
          </cell>
          <cell r="W55">
            <v>530765</v>
          </cell>
          <cell r="Y55">
            <v>-4421</v>
          </cell>
          <cell r="AA55">
            <v>-398469</v>
          </cell>
          <cell r="AC55">
            <v>179267</v>
          </cell>
          <cell r="AE55">
            <v>209</v>
          </cell>
          <cell r="AG55">
            <v>-919265</v>
          </cell>
          <cell r="AI55">
            <v>8450</v>
          </cell>
          <cell r="AK55">
            <v>-90689</v>
          </cell>
        </row>
        <row r="56">
          <cell r="E56" t="str">
            <v xml:space="preserve"> </v>
          </cell>
          <cell r="AE56" t="str">
            <v xml:space="preserve"> </v>
          </cell>
        </row>
        <row r="57">
          <cell r="A57" t="str">
            <v xml:space="preserve">   Net Income/(Loss) Before Tax</v>
          </cell>
          <cell r="B57">
            <v>237554799.34286267</v>
          </cell>
          <cell r="E57">
            <v>5962527.835</v>
          </cell>
          <cell r="G57">
            <v>3489820.86</v>
          </cell>
          <cell r="I57">
            <v>1838424</v>
          </cell>
          <cell r="K57">
            <v>42545136.880000003</v>
          </cell>
          <cell r="M57">
            <v>-354189.47</v>
          </cell>
          <cell r="O57">
            <v>5072286.2149999999</v>
          </cell>
          <cell r="Q57">
            <v>5081452.4800000004</v>
          </cell>
          <cell r="S57">
            <v>1883623</v>
          </cell>
          <cell r="U57">
            <v>313146</v>
          </cell>
          <cell r="W57">
            <v>-1258794.3700000001</v>
          </cell>
          <cell r="Y57">
            <v>541892.89</v>
          </cell>
          <cell r="AA57">
            <v>-131519.54999999999</v>
          </cell>
          <cell r="AC57">
            <v>14571848.899999999</v>
          </cell>
          <cell r="AE57">
            <v>44151</v>
          </cell>
          <cell r="AG57">
            <v>569635.35818181816</v>
          </cell>
          <cell r="AI57">
            <v>-195840</v>
          </cell>
          <cell r="AK57">
            <v>472953.9527272727</v>
          </cell>
        </row>
        <row r="58">
          <cell r="A58" t="str">
            <v xml:space="preserve">   Net FIT &amp; SIT Tax/(Benefit)</v>
          </cell>
          <cell r="B58">
            <v>95354018</v>
          </cell>
          <cell r="E58">
            <v>-14677985</v>
          </cell>
          <cell r="G58">
            <v>774422</v>
          </cell>
          <cell r="I58">
            <v>604813</v>
          </cell>
          <cell r="K58">
            <v>11371621</v>
          </cell>
          <cell r="M58">
            <v>-424829</v>
          </cell>
          <cell r="O58">
            <v>514500</v>
          </cell>
          <cell r="Q58">
            <v>553744</v>
          </cell>
          <cell r="S58">
            <v>623740</v>
          </cell>
          <cell r="U58">
            <v>221434</v>
          </cell>
          <cell r="W58">
            <v>85505</v>
          </cell>
          <cell r="Y58">
            <v>211473</v>
          </cell>
          <cell r="AA58">
            <v>-450009</v>
          </cell>
          <cell r="AC58">
            <v>5894893</v>
          </cell>
          <cell r="AE58">
            <v>17663</v>
          </cell>
          <cell r="AG58">
            <v>-695826</v>
          </cell>
          <cell r="AI58">
            <v>-68378</v>
          </cell>
          <cell r="AK58">
            <v>94828</v>
          </cell>
        </row>
        <row r="59">
          <cell r="E59" t="str">
            <v xml:space="preserve"> </v>
          </cell>
        </row>
        <row r="60">
          <cell r="A60" t="str">
            <v xml:space="preserve">   Effective Rate</v>
          </cell>
          <cell r="B60">
            <v>0.40139798591219206</v>
          </cell>
          <cell r="E60">
            <v>-2.4617050697592258</v>
          </cell>
          <cell r="G60">
            <v>0.22190881167464854</v>
          </cell>
          <cell r="I60">
            <v>0.32898449976719191</v>
          </cell>
          <cell r="K60">
            <v>0.26728368584343826</v>
          </cell>
          <cell r="M60">
            <v>1.1994399494711123</v>
          </cell>
          <cell r="O60">
            <v>0.10143355051189673</v>
          </cell>
          <cell r="Q60">
            <v>0.10897356655001129</v>
          </cell>
          <cell r="S60">
            <v>0.33113844967915557</v>
          </cell>
          <cell r="U60">
            <v>0.70712702700976537</v>
          </cell>
          <cell r="W60">
            <v>-6.7926106151872917E-2</v>
          </cell>
          <cell r="Y60">
            <v>0.39024870763666969</v>
          </cell>
          <cell r="AA60">
            <v>3.4216129845334784</v>
          </cell>
          <cell r="AC60">
            <v>0.40453981100504005</v>
          </cell>
          <cell r="AE60">
            <v>0.40005888881339041</v>
          </cell>
          <cell r="AG60">
            <v>-1.2215288078692332</v>
          </cell>
          <cell r="AI60">
            <v>0.34915236928104576</v>
          </cell>
          <cell r="AK60">
            <v>0.20050154873043685</v>
          </cell>
        </row>
        <row r="61">
          <cell r="A61" t="str">
            <v xml:space="preserve">   Effective Rate w/o PTC's</v>
          </cell>
          <cell r="B61">
            <v>0.40139798591219206</v>
          </cell>
          <cell r="E61">
            <v>-2.4617050697592258</v>
          </cell>
          <cell r="G61">
            <v>0.22190881167464854</v>
          </cell>
          <cell r="I61">
            <v>0.32898449976719191</v>
          </cell>
          <cell r="K61">
            <v>0.26728368584343826</v>
          </cell>
          <cell r="M61">
            <v>1.1994399494711123</v>
          </cell>
          <cell r="O61">
            <v>0.10143355051189673</v>
          </cell>
          <cell r="Q61">
            <v>0.10897356655001129</v>
          </cell>
          <cell r="S61">
            <v>0.33113844967915557</v>
          </cell>
          <cell r="U61">
            <v>0.70712702700976537</v>
          </cell>
          <cell r="W61">
            <v>-6.7926106151872917E-2</v>
          </cell>
          <cell r="Y61">
            <v>0.39024870763666969</v>
          </cell>
          <cell r="AA61">
            <v>3.4216129845334784</v>
          </cell>
          <cell r="AC61">
            <v>0.40453981100504005</v>
          </cell>
          <cell r="AE61">
            <v>0.40005888881339041</v>
          </cell>
          <cell r="AG61">
            <v>-1.2215288078692332</v>
          </cell>
          <cell r="AI61">
            <v>0.34915236928104576</v>
          </cell>
          <cell r="AK61">
            <v>0.20050154873043685</v>
          </cell>
        </row>
        <row r="62">
          <cell r="A62" t="str">
            <v xml:space="preserve">   Effective Rate w/o PTC's &amp; Items not Tax Eff.</v>
          </cell>
          <cell r="B62">
            <v>0.40188354040699453</v>
          </cell>
          <cell r="E62">
            <v>-2.5490906973206151</v>
          </cell>
          <cell r="G62">
            <v>0.22190874808721614</v>
          </cell>
          <cell r="I62">
            <v>0.32892241611380646</v>
          </cell>
          <cell r="K62">
            <v>0.26728368584343826</v>
          </cell>
          <cell r="M62">
            <v>1.3075263471811174</v>
          </cell>
          <cell r="O62">
            <v>0.10141549589334606</v>
          </cell>
          <cell r="Q62">
            <v>0.10895553398856454</v>
          </cell>
          <cell r="S62">
            <v>0.33106515785227492</v>
          </cell>
          <cell r="U62">
            <v>0.71121974407729072</v>
          </cell>
          <cell r="W62">
            <v>-7.5325353241814053E-2</v>
          </cell>
          <cell r="Y62">
            <v>0.38421770799719451</v>
          </cell>
          <cell r="AA62">
            <v>3.4249202104685543</v>
          </cell>
          <cell r="AC62">
            <v>0.4045526928603746</v>
          </cell>
          <cell r="AE62">
            <v>0.39695702984537934</v>
          </cell>
          <cell r="AG62">
            <v>-1.2215288078692332</v>
          </cell>
          <cell r="AI62">
            <v>0.34915236928104576</v>
          </cell>
          <cell r="AK62">
            <v>0.20050154873043685</v>
          </cell>
        </row>
        <row r="63">
          <cell r="A63" t="str">
            <v xml:space="preserve">   Effective Rate w/o PTC's, Items not Tax Eff.     &amp; 2000 Tax true up</v>
          </cell>
          <cell r="B63">
            <v>0.39976495529374356</v>
          </cell>
          <cell r="E63">
            <v>0.36396356384941697</v>
          </cell>
          <cell r="G63">
            <v>0.38731461209885371</v>
          </cell>
          <cell r="I63">
            <v>0.39225004092407373</v>
          </cell>
          <cell r="K63">
            <v>0.39229851456526793</v>
          </cell>
          <cell r="M63">
            <v>0.3922495941728194</v>
          </cell>
          <cell r="O63">
            <v>0.3922503016674887</v>
          </cell>
          <cell r="Q63">
            <v>0.39224987849383303</v>
          </cell>
          <cell r="S63">
            <v>0.39225016454003098</v>
          </cell>
          <cell r="U63">
            <v>0.39224780307312812</v>
          </cell>
          <cell r="W63">
            <v>0.3922503571071882</v>
          </cell>
          <cell r="Y63">
            <v>0.39225006431244802</v>
          </cell>
          <cell r="AA63">
            <v>0.39225968291200686</v>
          </cell>
          <cell r="AC63">
            <v>0.39225001873363463</v>
          </cell>
          <cell r="AE63">
            <v>0.39225997842502697</v>
          </cell>
          <cell r="AG63">
            <v>0.39224917623298583</v>
          </cell>
          <cell r="AI63">
            <v>0.39229983660130718</v>
          </cell>
          <cell r="AK63">
            <v>0.39225171695938388</v>
          </cell>
        </row>
        <row r="64">
          <cell r="A64" t="str">
            <v>Federal Tax Rate Reconciliation</v>
          </cell>
        </row>
        <row r="66">
          <cell r="A66" t="str">
            <v>Net FIT Tax/(Benefit)</v>
          </cell>
        </row>
        <row r="68">
          <cell r="A68" t="str">
            <v>Net Income/(Loss) Before Tax</v>
          </cell>
        </row>
        <row r="69">
          <cell r="A69" t="str">
            <v>Less: Net SIT Tax/(Benefit)</v>
          </cell>
        </row>
        <row r="70">
          <cell r="A70" t="str">
            <v>Plus: Items Not Tax Effected</v>
          </cell>
        </row>
        <row r="71">
          <cell r="A71" t="str">
            <v>Permanent Differences</v>
          </cell>
        </row>
        <row r="72">
          <cell r="A72" t="str">
            <v>2001 Tax true up</v>
          </cell>
        </row>
        <row r="73">
          <cell r="A73" t="str">
            <v>Other -</v>
          </cell>
        </row>
        <row r="74">
          <cell r="A74" t="str">
            <v>Leveraged lease activity</v>
          </cell>
        </row>
        <row r="75">
          <cell r="A75" t="str">
            <v>Other - PTC's</v>
          </cell>
        </row>
        <row r="76">
          <cell r="A76" t="str">
            <v>Federal Net Income/(Loss) Before Tax</v>
          </cell>
        </row>
        <row r="78">
          <cell r="A78" t="str">
            <v xml:space="preserve">   Effective Rate w/o PTC's </v>
          </cell>
        </row>
        <row r="79">
          <cell r="A79" t="str">
            <v xml:space="preserve">     &amp; Mojave 3/5 lease effect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"/>
      <sheetName val="Data"/>
      <sheetName val="table"/>
    </sheetNames>
    <sheetDataSet>
      <sheetData sheetId="0" refreshError="1"/>
      <sheetData sheetId="1" refreshError="1"/>
      <sheetData sheetId="2" refreshError="1">
        <row r="1">
          <cell r="A1" t="str">
            <v>0</v>
          </cell>
          <cell r="B1" t="str">
            <v>Unallocated Costs</v>
          </cell>
        </row>
        <row r="2">
          <cell r="A2" t="str">
            <v>1001</v>
          </cell>
          <cell r="B2" t="str">
            <v>Transferred Assets</v>
          </cell>
        </row>
        <row r="3">
          <cell r="A3" t="str">
            <v>1001</v>
          </cell>
          <cell r="B3" t="str">
            <v>Miscellaneous Capital</v>
          </cell>
        </row>
        <row r="4">
          <cell r="A4" t="str">
            <v>1002</v>
          </cell>
          <cell r="B4" t="str">
            <v>Transferred Assets</v>
          </cell>
        </row>
        <row r="5">
          <cell r="A5" t="str">
            <v>1986</v>
          </cell>
          <cell r="B5" t="str">
            <v>Transferred Assets</v>
          </cell>
        </row>
        <row r="6">
          <cell r="A6" t="str">
            <v>1988</v>
          </cell>
          <cell r="B6" t="str">
            <v>Transferred Assets</v>
          </cell>
        </row>
        <row r="7">
          <cell r="A7" t="str">
            <v>1989</v>
          </cell>
          <cell r="B7" t="str">
            <v>Transferred Assets</v>
          </cell>
        </row>
        <row r="8">
          <cell r="A8" t="str">
            <v>1990</v>
          </cell>
          <cell r="B8" t="str">
            <v>Transferred Assets</v>
          </cell>
        </row>
        <row r="9">
          <cell r="A9" t="str">
            <v>1991</v>
          </cell>
          <cell r="B9" t="str">
            <v>Transferred Assets</v>
          </cell>
        </row>
        <row r="10">
          <cell r="A10" t="str">
            <v>1992</v>
          </cell>
          <cell r="B10" t="str">
            <v>Transferred Assets</v>
          </cell>
        </row>
        <row r="11">
          <cell r="A11" t="str">
            <v>1993</v>
          </cell>
          <cell r="B11" t="str">
            <v>Transferred Assets</v>
          </cell>
        </row>
        <row r="12">
          <cell r="A12" t="str">
            <v>1994</v>
          </cell>
          <cell r="B12" t="str">
            <v>Transferred Assets</v>
          </cell>
        </row>
        <row r="13">
          <cell r="A13" t="str">
            <v>1995</v>
          </cell>
          <cell r="B13" t="str">
            <v>Transferred Assets</v>
          </cell>
        </row>
        <row r="14">
          <cell r="A14" t="str">
            <v>1996</v>
          </cell>
          <cell r="B14" t="str">
            <v>Transferred Assets</v>
          </cell>
        </row>
        <row r="15">
          <cell r="A15" t="str">
            <v>1997</v>
          </cell>
          <cell r="B15" t="str">
            <v>Transferred Assets</v>
          </cell>
        </row>
        <row r="16">
          <cell r="A16" t="str">
            <v>1998</v>
          </cell>
          <cell r="B16" t="str">
            <v>Transferred Assets</v>
          </cell>
        </row>
        <row r="17">
          <cell r="A17" t="str">
            <v>1999</v>
          </cell>
          <cell r="B17" t="str">
            <v>Transferred Assets</v>
          </cell>
        </row>
        <row r="18">
          <cell r="A18" t="str">
            <v>2000</v>
          </cell>
          <cell r="B18" t="str">
            <v>Transferred Assets</v>
          </cell>
        </row>
        <row r="19">
          <cell r="A19" t="str">
            <v>6001</v>
          </cell>
          <cell r="B19" t="str">
            <v>CONSTRUCTION PROJECTS BACKBONE</v>
          </cell>
        </row>
        <row r="20">
          <cell r="A20" t="str">
            <v>6002</v>
          </cell>
          <cell r="B20" t="str">
            <v>CONSTRUCTION PROJECTS FT LAUDERDALE</v>
          </cell>
        </row>
        <row r="21">
          <cell r="A21" t="str">
            <v>6003</v>
          </cell>
          <cell r="B21" t="str">
            <v>CONSTRUCTION PROJECTS TAMPA</v>
          </cell>
        </row>
        <row r="22">
          <cell r="A22" t="str">
            <v>6004</v>
          </cell>
          <cell r="B22" t="str">
            <v>CONSTRUCTION PROJECTS ST PETERSBURG</v>
          </cell>
        </row>
        <row r="23">
          <cell r="A23" t="str">
            <v>6005</v>
          </cell>
          <cell r="B23" t="str">
            <v>CONSTRUCTION PROJECTS ORLANDO</v>
          </cell>
        </row>
        <row r="24">
          <cell r="A24" t="str">
            <v>6006</v>
          </cell>
          <cell r="B24" t="str">
            <v>CONSTRUCTION PROJECTS WEST PALM BEACH</v>
          </cell>
        </row>
        <row r="25">
          <cell r="A25" t="str">
            <v>6007</v>
          </cell>
          <cell r="B25" t="str">
            <v>CONSTRUCTION PROJECTS JACKSONVILLE</v>
          </cell>
        </row>
        <row r="26">
          <cell r="A26" t="str">
            <v>6008</v>
          </cell>
          <cell r="B26" t="str">
            <v>CONSTRUCTION PROJECTS NEXTEL (DAYTONA/WINTERHAVEN)</v>
          </cell>
        </row>
        <row r="27">
          <cell r="A27" t="str">
            <v>6009</v>
          </cell>
          <cell r="B27" t="str">
            <v>REMOTE FIBER TEST SYS A FIBER NETWORK MGT SYSTEM</v>
          </cell>
        </row>
        <row r="28">
          <cell r="A28" t="str">
            <v>6010</v>
          </cell>
          <cell r="B28" t="str">
            <v>IMPL OF PFL-HOLLYWOOD CENTRAL OFC OC48 SONET RIN</v>
          </cell>
        </row>
        <row r="29">
          <cell r="A29" t="str">
            <v>6012</v>
          </cell>
          <cell r="B29" t="str">
            <v>IMPL OF SF SONET RING 11 COMMERCIAL NEWTWORK</v>
          </cell>
        </row>
        <row r="30">
          <cell r="A30" t="str">
            <v>6013</v>
          </cell>
          <cell r="B30" t="str">
            <v>IMPL OF SF SONET RING 12 COMMERCIAL FIBER NEWTWORK</v>
          </cell>
        </row>
        <row r="31">
          <cell r="A31" t="str">
            <v>6014</v>
          </cell>
          <cell r="B31" t="str">
            <v>RECONFIGURE MIAMI RING 3</v>
          </cell>
        </row>
        <row r="32">
          <cell r="A32" t="str">
            <v>6015</v>
          </cell>
          <cell r="B32" t="str">
            <v>IMPL OF SF SONET RIGHTS 9 &amp; 10 COMML FIBER NEWTWOR</v>
          </cell>
        </row>
        <row r="33">
          <cell r="A33" t="str">
            <v>6016</v>
          </cell>
          <cell r="B33" t="str">
            <v>IMPL OF NF SONET RIGHTS 9 &amp; 10 COMML FIBER NEWTWOR</v>
          </cell>
        </row>
        <row r="34">
          <cell r="A34" t="str">
            <v>6017</v>
          </cell>
          <cell r="B34" t="str">
            <v>IMPL OF NF SONET RING 11 COMMERCIAL NEWTWORK</v>
          </cell>
        </row>
        <row r="35">
          <cell r="A35" t="str">
            <v>6018</v>
          </cell>
          <cell r="B35" t="str">
            <v>IMPL OF NF SONET RING 12 COMMERCIAL FIBER NEWTWORK</v>
          </cell>
        </row>
        <row r="36">
          <cell r="A36" t="str">
            <v>6019</v>
          </cell>
          <cell r="B36" t="str">
            <v>MEDLEY OC-48</v>
          </cell>
        </row>
        <row r="37">
          <cell r="A37" t="str">
            <v>6020</v>
          </cell>
          <cell r="B37" t="str">
            <v>FPC - MCI OC-48</v>
          </cell>
        </row>
        <row r="38">
          <cell r="A38" t="str">
            <v>6021</v>
          </cell>
          <cell r="B38" t="str">
            <v>COCOA OC-12</v>
          </cell>
        </row>
        <row r="39">
          <cell r="A39" t="str">
            <v>6022</v>
          </cell>
          <cell r="B39" t="str">
            <v>GO - 100 N BISC.</v>
          </cell>
        </row>
        <row r="40">
          <cell r="A40" t="str">
            <v>6023</v>
          </cell>
          <cell r="B40" t="str">
            <v>MIAMI-DADE CITY BUILDOUT</v>
          </cell>
        </row>
        <row r="41">
          <cell r="A41" t="str">
            <v>6024</v>
          </cell>
          <cell r="B41" t="str">
            <v>NAT PROJECT FTLD TO MIA</v>
          </cell>
        </row>
        <row r="42">
          <cell r="A42" t="str">
            <v>6025</v>
          </cell>
          <cell r="B42" t="str">
            <v>G.O. P.O.P.</v>
          </cell>
        </row>
        <row r="43">
          <cell r="A43" t="str">
            <v>6026</v>
          </cell>
          <cell r="B43" t="str">
            <v>IMPL.GO-ICI BC OC-48 SONET RING</v>
          </cell>
        </row>
        <row r="44">
          <cell r="A44" t="str">
            <v>6027</v>
          </cell>
          <cell r="B44" t="str">
            <v>IMPL.GRANDE RING #4 OC-48 SONET RING</v>
          </cell>
        </row>
        <row r="45">
          <cell r="A45" t="str">
            <v>6028</v>
          </cell>
          <cell r="B45" t="str">
            <v>IMPL.4XOC-12 SONET LINK B/N TAPE &amp; KMC</v>
          </cell>
        </row>
        <row r="46">
          <cell r="A46" t="str">
            <v>6029</v>
          </cell>
          <cell r="B46" t="str">
            <v>TELE - 1</v>
          </cell>
        </row>
        <row r="47">
          <cell r="A47" t="str">
            <v>6030</v>
          </cell>
          <cell r="B47" t="str">
            <v>TRIVERGENT</v>
          </cell>
        </row>
        <row r="48">
          <cell r="A48" t="str">
            <v>6031</v>
          </cell>
          <cell r="B48" t="str">
            <v>TERRYTOWN</v>
          </cell>
        </row>
        <row r="49">
          <cell r="A49" t="str">
            <v>6032</v>
          </cell>
          <cell r="B49" t="str">
            <v>ALLEGIANCE</v>
          </cell>
        </row>
        <row r="50">
          <cell r="A50" t="str">
            <v>6033</v>
          </cell>
          <cell r="B50" t="str">
            <v>SYNCHRONIZATION EQUIPMENT</v>
          </cell>
        </row>
        <row r="51">
          <cell r="A51" t="str">
            <v>6034</v>
          </cell>
          <cell r="B51" t="str">
            <v>GTE</v>
          </cell>
        </row>
        <row r="52">
          <cell r="A52" t="str">
            <v>6035</v>
          </cell>
          <cell r="B52" t="str">
            <v>200 SE 1 ST</v>
          </cell>
        </row>
        <row r="53">
          <cell r="A53" t="str">
            <v>6036</v>
          </cell>
          <cell r="B53" t="str">
            <v>3605 NW 82 AVE</v>
          </cell>
        </row>
        <row r="54">
          <cell r="A54" t="str">
            <v>6037</v>
          </cell>
          <cell r="B54" t="str">
            <v>SBC - 19251 NE 26 AVE</v>
          </cell>
        </row>
        <row r="55">
          <cell r="A55" t="str">
            <v>6038</v>
          </cell>
          <cell r="B55" t="str">
            <v>SR14</v>
          </cell>
        </row>
        <row r="56">
          <cell r="A56" t="str">
            <v>6039</v>
          </cell>
          <cell r="B56" t="str">
            <v>IWC - 10700 SW 88 ST</v>
          </cell>
        </row>
        <row r="57">
          <cell r="A57" t="str">
            <v>6040</v>
          </cell>
          <cell r="B57" t="str">
            <v>COMTECH - 15950 DIXIE</v>
          </cell>
        </row>
        <row r="58">
          <cell r="A58" t="str">
            <v>6041</v>
          </cell>
          <cell r="B58" t="str">
            <v>GULTEL (FPL 8142)</v>
          </cell>
        </row>
        <row r="59">
          <cell r="A59" t="str">
            <v>6042</v>
          </cell>
          <cell r="B59" t="str">
            <v>1 NE 1 ST - METROMALL</v>
          </cell>
        </row>
        <row r="60">
          <cell r="A60" t="str">
            <v>6044</v>
          </cell>
          <cell r="B60" t="str">
            <v>MIAOC12</v>
          </cell>
        </row>
        <row r="61">
          <cell r="A61" t="str">
            <v>6045</v>
          </cell>
          <cell r="B61" t="str">
            <v>MIA DARK FIBER C&amp;W</v>
          </cell>
        </row>
        <row r="62">
          <cell r="A62" t="str">
            <v>6046</v>
          </cell>
          <cell r="B62" t="str">
            <v>RELOCATE SPLICES/UTL MANHOLE</v>
          </cell>
        </row>
        <row r="63">
          <cell r="A63" t="str">
            <v>6047</v>
          </cell>
          <cell r="B63" t="str">
            <v>REPLACEMENT OF CABLE (RED BUG LK &amp; SLAVIA RD)</v>
          </cell>
        </row>
        <row r="64">
          <cell r="A64" t="str">
            <v>6048</v>
          </cell>
          <cell r="B64" t="str">
            <v>CABLE DIG IN (BENSON RD &amp; SHELL RD)</v>
          </cell>
        </row>
        <row r="65">
          <cell r="A65" t="str">
            <v>6049</v>
          </cell>
          <cell r="B65" t="str">
            <v>TWO MANHOLES FOR TAMPA EAST</v>
          </cell>
        </row>
        <row r="66">
          <cell r="A66" t="str">
            <v>6050</v>
          </cell>
          <cell r="B66" t="str">
            <v>SBC POPSITE IN TAMPA</v>
          </cell>
        </row>
        <row r="67">
          <cell r="A67" t="str">
            <v>6051</v>
          </cell>
          <cell r="B67" t="str">
            <v>YIPES MIA METRO RING 1, 2 &amp; 3</v>
          </cell>
        </row>
        <row r="68">
          <cell r="A68" t="str">
            <v>6052</v>
          </cell>
          <cell r="B68" t="str">
            <v>WEST DADE CITY BUILDOUT TO THE DORAL PARK</v>
          </cell>
        </row>
        <row r="69">
          <cell r="A69" t="str">
            <v>6053</v>
          </cell>
          <cell r="B69" t="str">
            <v>RELOCATION OF CABLE FOR ENGLE HOMES</v>
          </cell>
        </row>
        <row r="70">
          <cell r="A70" t="str">
            <v>6057</v>
          </cell>
          <cell r="B70" t="str">
            <v>IMPL.OF SO.FLA.SONET RINGS 15&amp;16 COMM'L FIBER NETW</v>
          </cell>
        </row>
        <row r="71">
          <cell r="A71" t="str">
            <v>6059</v>
          </cell>
          <cell r="B71" t="str">
            <v>LAKELAND 2001 FIBER BACKBONE BUILDOUT</v>
          </cell>
        </row>
        <row r="72">
          <cell r="A72" t="str">
            <v>6060</v>
          </cell>
          <cell r="B72" t="str">
            <v>MELBOURNE/TITUSVILLE/COCOA 2001 FIBER BCKBNE BUILD</v>
          </cell>
        </row>
        <row r="73">
          <cell r="A73" t="str">
            <v>6061</v>
          </cell>
          <cell r="B73" t="str">
            <v>MIAMI 2001 FIBER BACKBONE BUILDOUT</v>
          </cell>
        </row>
        <row r="74">
          <cell r="A74" t="str">
            <v>6062</v>
          </cell>
          <cell r="B74" t="str">
            <v>TAMPA 2001 FIBER BACKBONE BUILDOUT</v>
          </cell>
        </row>
        <row r="75">
          <cell r="A75" t="str">
            <v>6063</v>
          </cell>
          <cell r="B75" t="str">
            <v>FT. MYERS 2001 FIBER BACKBONE BUILDOUT</v>
          </cell>
        </row>
        <row r="76">
          <cell r="A76" t="str">
            <v>6064</v>
          </cell>
          <cell r="B76" t="str">
            <v>FT. LAUDERDALE 2001 FIBER BACKBONE BUILDOUT</v>
          </cell>
        </row>
        <row r="77">
          <cell r="A77" t="str">
            <v>6065</v>
          </cell>
          <cell r="B77" t="str">
            <v>WEST PALM BCH/BOCA RATON BUILDOUT TO 2 TELCO CO'S</v>
          </cell>
        </row>
        <row r="78">
          <cell r="A78" t="str">
            <v>6066</v>
          </cell>
          <cell r="B78" t="str">
            <v>SARASOTA/BRADENTON 2001 FIBER BACKBONE BUILDOUT</v>
          </cell>
        </row>
        <row r="79">
          <cell r="A79" t="str">
            <v>6067</v>
          </cell>
          <cell r="B79" t="str">
            <v>POMPANO POP - FT LAUDERDALE METRO</v>
          </cell>
        </row>
        <row r="80">
          <cell r="A80" t="str">
            <v>6068</v>
          </cell>
          <cell r="B80" t="str">
            <v>NOC AT MIA 36 - HARDWARE &amp; SOFTWARE</v>
          </cell>
        </row>
        <row r="81">
          <cell r="A81" t="str">
            <v>6069</v>
          </cell>
          <cell r="B81" t="str">
            <v>ST PETERSBURG - NORTH RING CLEAN-UP</v>
          </cell>
        </row>
        <row r="82">
          <cell r="A82" t="str">
            <v>6070</v>
          </cell>
          <cell r="B82" t="str">
            <v>ST PETERSBURG - NORTH RING COMPLETION</v>
          </cell>
        </row>
        <row r="83">
          <cell r="A83" t="str">
            <v>6071</v>
          </cell>
          <cell r="B83" t="str">
            <v>ST PETERSBURG - SOUTH RING CLEAN-UP</v>
          </cell>
        </row>
        <row r="84">
          <cell r="A84" t="str">
            <v>6072</v>
          </cell>
          <cell r="B84" t="str">
            <v>ST PETERSBURG - SOUTH RING COMPLETION</v>
          </cell>
        </row>
        <row r="85">
          <cell r="A85" t="str">
            <v>6073</v>
          </cell>
          <cell r="B85" t="str">
            <v>BACKBONE - SOUTH RINGS 18-29</v>
          </cell>
        </row>
        <row r="86">
          <cell r="A86" t="str">
            <v>6074</v>
          </cell>
          <cell r="B86" t="str">
            <v>BACKBONE- NORTH RINGS 16-27</v>
          </cell>
        </row>
        <row r="87">
          <cell r="A87" t="str">
            <v>6075</v>
          </cell>
          <cell r="B87" t="str">
            <v>SUSTAINING BASE - 2001</v>
          </cell>
        </row>
        <row r="88">
          <cell r="A88" t="str">
            <v>6076</v>
          </cell>
          <cell r="B88" t="str">
            <v>COLLOCATION PROJECTS - 2001</v>
          </cell>
        </row>
        <row r="89">
          <cell r="A89" t="str">
            <v>6077</v>
          </cell>
          <cell r="B89" t="str">
            <v>BACKBONE - 2001 - MISCELLANEOUS</v>
          </cell>
        </row>
        <row r="90">
          <cell r="A90" t="str">
            <v>6078</v>
          </cell>
          <cell r="B90" t="str">
            <v>CONSOLIDATED SPLICING (M. LOPEZ)</v>
          </cell>
        </row>
        <row r="91">
          <cell r="A91" t="str">
            <v>6079</v>
          </cell>
          <cell r="B91" t="str">
            <v>UNPLANNED WORK FOR 2001-RELOCATION OF WILLIAMS POP</v>
          </cell>
        </row>
        <row r="92">
          <cell r="A92" t="str">
            <v>6080</v>
          </cell>
          <cell r="B92" t="str">
            <v>CUSTOMER BUILD - UNPLANNED WORK FOR 2001</v>
          </cell>
        </row>
        <row r="93">
          <cell r="A93" t="str">
            <v>6081</v>
          </cell>
          <cell r="B93" t="str">
            <v>RELOCATION/CAPITAL - NW SOUTHRIVER DRIVE, MIAMI</v>
          </cell>
        </row>
        <row r="94">
          <cell r="A94" t="str">
            <v>6082</v>
          </cell>
          <cell r="B94" t="str">
            <v>T SPLICE REPLACEMENT-SW 16 ST E/O 95 AVE, MIAMI</v>
          </cell>
        </row>
        <row r="95">
          <cell r="A95" t="str">
            <v>6083</v>
          </cell>
          <cell r="B95" t="str">
            <v>CUSTOMER BUILD - 1050 NW 167 ST, (SPRINT PCS) MIAMI</v>
          </cell>
        </row>
        <row r="96">
          <cell r="A96" t="str">
            <v>6084</v>
          </cell>
          <cell r="B96" t="str">
            <v>CUSTOMER BUILD - 11919 SW 130 ST (SPRINT PCS), MIAMI</v>
          </cell>
        </row>
        <row r="97">
          <cell r="A97" t="str">
            <v>6087</v>
          </cell>
          <cell r="B97" t="str">
            <v>CUSTOMER BUILD - 14707 S DIXIE HWY (SPRINT), MIAMI</v>
          </cell>
        </row>
        <row r="98">
          <cell r="A98" t="str">
            <v>6088</v>
          </cell>
          <cell r="B98" t="str">
            <v>CUSTOMER BUILD - 244 N BISCAYNE BLV(SPRINT), MIAMI</v>
          </cell>
        </row>
        <row r="99">
          <cell r="A99" t="str">
            <v>6089</v>
          </cell>
          <cell r="B99" t="str">
            <v>CUSTOMER BUILD - 2655 LEJEUNE RD(SPRINT), MIAMI</v>
          </cell>
        </row>
        <row r="100">
          <cell r="A100" t="str">
            <v>6090</v>
          </cell>
          <cell r="B100" t="str">
            <v>CUSTOMER BUILD - 2730 SW 3 AVE(SPRINT), MIAMI</v>
          </cell>
        </row>
        <row r="101">
          <cell r="A101" t="str">
            <v>6091</v>
          </cell>
          <cell r="B101" t="str">
            <v>CUSTOMER BUILD - 5975 SUNSET DR (SPRINT), MIAMI</v>
          </cell>
        </row>
        <row r="102">
          <cell r="A102" t="str">
            <v>6093</v>
          </cell>
          <cell r="B102" t="str">
            <v>CUSTOMER BUILD - 7880 BISCAYNE BLVD (Sprint LD), MIAMI</v>
          </cell>
        </row>
        <row r="103">
          <cell r="A103" t="str">
            <v>6095</v>
          </cell>
          <cell r="B103" t="str">
            <v>CUSTOMER BUILD - 400 AUSTRALIAN AVE(Sprint MAN), WEST PALM BCH</v>
          </cell>
        </row>
        <row r="104">
          <cell r="A104" t="str">
            <v>6096</v>
          </cell>
          <cell r="B104" t="str">
            <v>CUSTOMER BUILD - 150 SE 2 AVE #505, MIAMI (6096)</v>
          </cell>
        </row>
        <row r="105">
          <cell r="A105" t="str">
            <v>6100</v>
          </cell>
          <cell r="B105" t="str">
            <v>CUSTOMER BUILD - 550 WATER ST, JACKSONVILLE (SPRINT)</v>
          </cell>
        </row>
        <row r="106">
          <cell r="A106" t="str">
            <v>6101</v>
          </cell>
          <cell r="B106" t="str">
            <v>CUSTOMER BUILD - 11741 N MAIN ST, JACKSONVILLE (SPRINT)</v>
          </cell>
        </row>
        <row r="107">
          <cell r="A107" t="str">
            <v>6102</v>
          </cell>
          <cell r="B107" t="str">
            <v>CUSTOMER BUILD - 734 S MILITARY TRAIL, DEERFIELD (SPRINT)</v>
          </cell>
        </row>
        <row r="108">
          <cell r="A108" t="str">
            <v>6104</v>
          </cell>
          <cell r="B108" t="str">
            <v>CUSTOMER BUILD - 14000 NW 8 ST, FT.LAUDERDALE (SPRINT)</v>
          </cell>
        </row>
        <row r="109">
          <cell r="A109" t="str">
            <v>6110</v>
          </cell>
          <cell r="B109" t="str">
            <v>CUSTOMER BUILD - 12735 GRAN BAY PKWY WEST,JCKSVILL(SPRNT)</v>
          </cell>
        </row>
        <row r="110">
          <cell r="A110" t="str">
            <v>6113</v>
          </cell>
          <cell r="B110" t="str">
            <v>CUSTOMER BUILD - 150 NORTH ORANGE, ORLANDO</v>
          </cell>
        </row>
        <row r="111">
          <cell r="A111" t="str">
            <v>6114</v>
          </cell>
          <cell r="B111" t="str">
            <v>2001 WPB/REIMBURS DAMAGE AT LANTANA RD &amp; MILITARY</v>
          </cell>
        </row>
        <row r="112">
          <cell r="A112" t="str">
            <v>6115</v>
          </cell>
          <cell r="B112" t="str">
            <v>2001 FT.LAUD/CLEAN UP ASSOCIATED WITH HIGH POWER</v>
          </cell>
        </row>
        <row r="113">
          <cell r="A113" t="str">
            <v>6116</v>
          </cell>
          <cell r="B113" t="str">
            <v>2001 FT.LAUD/CLEAN UP ASSOCIATED WITH FIRST SOUTH</v>
          </cell>
        </row>
        <row r="114">
          <cell r="A114" t="str">
            <v>6119</v>
          </cell>
          <cell r="B114" t="str">
            <v>CUSTOMER BUILD-500 NEW YORK AVE (SPRINT),WINTERPRK</v>
          </cell>
        </row>
        <row r="115">
          <cell r="A115" t="str">
            <v>6121</v>
          </cell>
          <cell r="B115" t="str">
            <v>CUSTOMER BUILD-200 SOUTH ORANGE ST (COGENT),ORLANDO</v>
          </cell>
        </row>
        <row r="116">
          <cell r="A116" t="str">
            <v>6122</v>
          </cell>
          <cell r="B116" t="str">
            <v>2001 WPB METRO RING #3</v>
          </cell>
        </row>
        <row r="117">
          <cell r="A117" t="str">
            <v>6124</v>
          </cell>
          <cell r="B117" t="str">
            <v>AMNET PROJECT/AMNET, FTL2, MIA36, NWT AND NAP</v>
          </cell>
        </row>
        <row r="118">
          <cell r="A118" t="str">
            <v>6125</v>
          </cell>
          <cell r="B118" t="str">
            <v>NETWORK PLUS/MIAMI &amp; TRI-COUNTY AREAS</v>
          </cell>
        </row>
        <row r="119">
          <cell r="A119" t="str">
            <v>6126</v>
          </cell>
          <cell r="B119" t="str">
            <v>NETWORK PLUS/JACKSONVILLE</v>
          </cell>
        </row>
        <row r="120">
          <cell r="A120" t="str">
            <v>6127</v>
          </cell>
          <cell r="B120" t="str">
            <v>NETWORK PLUS/ORLANDO</v>
          </cell>
        </row>
        <row r="121">
          <cell r="A121" t="str">
            <v>6128</v>
          </cell>
          <cell r="B121" t="str">
            <v>2002 JACKSONVILLE METRO</v>
          </cell>
        </row>
        <row r="122">
          <cell r="A122" t="str">
            <v>6129</v>
          </cell>
          <cell r="B122" t="str">
            <v>CUSTOMER BUILD - WINTERHAVEN RING #1</v>
          </cell>
        </row>
        <row r="123">
          <cell r="A123" t="str">
            <v>6130</v>
          </cell>
          <cell r="B123" t="str">
            <v>CUSTOMER BUILD - 599 SW 16 TERR (WILLIAMS POP)</v>
          </cell>
        </row>
        <row r="124">
          <cell r="A124" t="str">
            <v>6132</v>
          </cell>
          <cell r="B124" t="str">
            <v>CUSTOMER BUILD - PAETEC PROJECT, MIAMI</v>
          </cell>
        </row>
        <row r="125">
          <cell r="A125" t="str">
            <v>6133</v>
          </cell>
          <cell r="B125" t="str">
            <v>BREVARD TO MALABAR OPGW BUILD - BACKBONE PROJECT</v>
          </cell>
        </row>
        <row r="126">
          <cell r="A126" t="str">
            <v>6134</v>
          </cell>
          <cell r="B126" t="str">
            <v>MIAMI FIBER REINFORCEMENT 2002 PROJECT</v>
          </cell>
        </row>
        <row r="127">
          <cell r="A127" t="str">
            <v>6135</v>
          </cell>
          <cell r="B127" t="str">
            <v>UTILITY T1 PROJECT</v>
          </cell>
        </row>
        <row r="128">
          <cell r="A128" t="str">
            <v>6136</v>
          </cell>
          <cell r="B128" t="str">
            <v>MIGRATE FPL FIBERNET LEASED CIRCUITS TO FN NETWORK</v>
          </cell>
        </row>
        <row r="129">
          <cell r="A129" t="str">
            <v>6137</v>
          </cell>
          <cell r="B129" t="str">
            <v>Customer Build - Network Plus, Miami &amp; Tri-County Areas</v>
          </cell>
        </row>
        <row r="130">
          <cell r="A130" t="str">
            <v>6138</v>
          </cell>
          <cell r="B130" t="str">
            <v>2002 MISC CAPITAL/OSP COMPUTER HARDWARE &amp; SOFTWARE</v>
          </cell>
        </row>
        <row r="131">
          <cell r="A131" t="str">
            <v>6139</v>
          </cell>
          <cell r="B131" t="str">
            <v>CUSTOMER BUILD - IDS PHASE 3, JACARANDA CO</v>
          </cell>
        </row>
        <row r="132">
          <cell r="A132" t="str">
            <v>6140</v>
          </cell>
          <cell r="B132" t="str">
            <v>REMOTE FIBER TEST SYSTEM-ACCESS FIBER, MISC CAPITA</v>
          </cell>
        </row>
        <row r="133">
          <cell r="A133" t="str">
            <v>6141</v>
          </cell>
          <cell r="B133" t="str">
            <v>NOC AT MIA 36 - ENHANCEMENT PROJECTS</v>
          </cell>
        </row>
        <row r="134">
          <cell r="A134" t="str">
            <v>6142</v>
          </cell>
          <cell r="B134" t="str">
            <v>MISC TEST EQUIPMENT PURCHASES FOR FIELD OPS</v>
          </cell>
        </row>
        <row r="135">
          <cell r="A135" t="str">
            <v>6143</v>
          </cell>
          <cell r="B135" t="str">
            <v>FIBER REPLACEMENTS - WEST COAST OPGW</v>
          </cell>
        </row>
        <row r="136">
          <cell r="A136" t="str">
            <v>6144</v>
          </cell>
          <cell r="B136" t="str">
            <v>2002 MISC CAPITAL/CNET SEPARATION PROJECT</v>
          </cell>
        </row>
        <row r="137">
          <cell r="A137" t="str">
            <v>6145</v>
          </cell>
          <cell r="B137" t="str">
            <v>CUSTOMER BUILD - ALLEGIANCE DARK FIBER/MIA,FTL,WPB</v>
          </cell>
        </row>
        <row r="138">
          <cell r="A138" t="str">
            <v>6146</v>
          </cell>
          <cell r="B138" t="str">
            <v>CUSTOMER BUILD - SPRINT MAN CONSTRUCTION</v>
          </cell>
        </row>
        <row r="139">
          <cell r="A139" t="str">
            <v>6147</v>
          </cell>
          <cell r="B139" t="str">
            <v>CUSTOMER BUILD - SPRINT MAN RING SPLICING</v>
          </cell>
        </row>
        <row r="140">
          <cell r="A140" t="str">
            <v>6148</v>
          </cell>
          <cell r="B140" t="str">
            <v>CUSTOMER BUILD - MCI WORLDCOM RING 1/599 SW 16 TER</v>
          </cell>
        </row>
        <row r="141">
          <cell r="A141" t="str">
            <v>6149</v>
          </cell>
          <cell r="B141" t="str">
            <v>CUSTOMER BUILD - MCI WORLDCOM RING 2/1522 NW 23 AV</v>
          </cell>
        </row>
        <row r="142">
          <cell r="A142" t="str">
            <v>6150</v>
          </cell>
          <cell r="B142" t="str">
            <v>CUSTOMER BUILD-MCI WORLDCOM RING 3/600 S DIXIE HWY</v>
          </cell>
        </row>
        <row r="143">
          <cell r="A143" t="str">
            <v>6151</v>
          </cell>
          <cell r="B143" t="str">
            <v>CUSTOMER BUILD-MCI WORLDCOM RING 4/2 S BISCAYNE</v>
          </cell>
        </row>
        <row r="144">
          <cell r="A144" t="str">
            <v>6152</v>
          </cell>
          <cell r="B144" t="str">
            <v>CUSTOMER BUILD-MCI WORLDCOM RING 5/2225 DENNIS ST</v>
          </cell>
        </row>
        <row r="145">
          <cell r="A145" t="str">
            <v>6153</v>
          </cell>
          <cell r="B145" t="str">
            <v>CUSTOMER BUILD - DLSI</v>
          </cell>
        </row>
        <row r="146">
          <cell r="A146" t="str">
            <v>6154</v>
          </cell>
          <cell r="B146" t="str">
            <v>CUSTOMER BUILD-ALLEGIANCE, MIA36 RING</v>
          </cell>
        </row>
        <row r="147">
          <cell r="A147" t="str">
            <v>6155</v>
          </cell>
          <cell r="B147" t="str">
            <v>CUSTOMER BUILD - FOCAL CAPACITY PROJECT, MIAMI</v>
          </cell>
        </row>
        <row r="148">
          <cell r="A148" t="str">
            <v>6156</v>
          </cell>
          <cell r="B148" t="str">
            <v>UNBUDGETED INTERCONNECT FPL FN &amp; ITC DELTACOM</v>
          </cell>
        </row>
        <row r="149">
          <cell r="A149" t="str">
            <v>6157</v>
          </cell>
          <cell r="B149" t="str">
            <v>OSS/BSS SYSTEM - 3605 NW 82 AVE, MIAMI</v>
          </cell>
        </row>
        <row r="150">
          <cell r="A150" t="str">
            <v>6158</v>
          </cell>
          <cell r="B150" t="str">
            <v>CUSTOMER BUILD - FDN CAPACITY PROJECT</v>
          </cell>
        </row>
        <row r="151">
          <cell r="A151" t="str">
            <v>6159</v>
          </cell>
          <cell r="B151" t="str">
            <v>WILLIAMS T SPLICE REPLACEMENT/NW 22 ST</v>
          </cell>
        </row>
        <row r="152">
          <cell r="A152" t="str">
            <v>6160</v>
          </cell>
          <cell r="B152" t="str">
            <v>CUSTOMER BUILD - NEW WORLD NETWORKS DS3 HANDOFF</v>
          </cell>
        </row>
        <row r="153">
          <cell r="A153" t="str">
            <v>6161</v>
          </cell>
          <cell r="B153" t="str">
            <v>UNBUDGETED - TECHNOLOGY INTEGRATION/FIELD OP TEST LAB</v>
          </cell>
        </row>
        <row r="154">
          <cell r="A154" t="str">
            <v>6162</v>
          </cell>
          <cell r="B154" t="str">
            <v>Customer Build - SPRINT MAN LD/Miami Metro R4048</v>
          </cell>
        </row>
        <row r="155">
          <cell r="A155" t="str">
            <v>6163</v>
          </cell>
          <cell r="B155" t="str">
            <v>CUSTOMER BUILD - FT. LAUDERDALE METRO R4070</v>
          </cell>
        </row>
        <row r="156">
          <cell r="A156" t="str">
            <v>6164</v>
          </cell>
          <cell r="B156" t="str">
            <v>CUSTOMER BUILD - FT. LAUDERDALE METRO R4069</v>
          </cell>
        </row>
        <row r="157">
          <cell r="A157" t="str">
            <v>6165</v>
          </cell>
          <cell r="B157" t="str">
            <v>UNBUDGETED - FACILITIES VERIFICATION PROJECT</v>
          </cell>
        </row>
        <row r="158">
          <cell r="A158" t="str">
            <v>6166</v>
          </cell>
          <cell r="B158" t="str">
            <v>CUSTOMER BUILD - ON-FIBER, MIAMI METRO</v>
          </cell>
        </row>
        <row r="159">
          <cell r="A159" t="str">
            <v>6167</v>
          </cell>
          <cell r="B159" t="str">
            <v>CUSTOMER BUILD - MIAMI METRO/COGENT RING #4</v>
          </cell>
        </row>
        <row r="160">
          <cell r="A160" t="str">
            <v>6169</v>
          </cell>
          <cell r="B160" t="str">
            <v>UNBUDGETED-AERIAL CABLE REPLACEMENT/4 ST PETE METR</v>
          </cell>
        </row>
        <row r="161">
          <cell r="A161" t="str">
            <v>6170</v>
          </cell>
          <cell r="B161" t="str">
            <v>CUST BUILD - JACKSONVILLE METRO RING R40006 SPLIT</v>
          </cell>
        </row>
        <row r="162">
          <cell r="A162" t="str">
            <v>6171</v>
          </cell>
          <cell r="B162" t="str">
            <v>SUSTAINING BASE - UNDERGROUND CABLE CONSTRUCTION</v>
          </cell>
        </row>
        <row r="163">
          <cell r="A163" t="str">
            <v>6172</v>
          </cell>
          <cell r="B163" t="str">
            <v>CUST BUILD - OCN CONNECTIVITY PROJECT</v>
          </cell>
        </row>
        <row r="164">
          <cell r="A164" t="str">
            <v>6173</v>
          </cell>
          <cell r="B164" t="str">
            <v>Cust Build (sales driven)-Implement of Allegiance-FTL2 Ring</v>
          </cell>
        </row>
        <row r="165">
          <cell r="A165" t="str">
            <v>6174</v>
          </cell>
          <cell r="B165" t="str">
            <v>Cust Build-MIA36-NDADFLGG OC48 Classic Ring &amp; R4025 Ring Split</v>
          </cell>
        </row>
        <row r="166">
          <cell r="A166" t="str">
            <v>6175</v>
          </cell>
          <cell r="B166" t="str">
            <v>Sust. Base - Magnolia Main Central Office Fiber Entrance Diversity- 45 Magnolia St,Orlando,Fl</v>
          </cell>
        </row>
        <row r="167">
          <cell r="A167" t="str">
            <v>6177</v>
          </cell>
          <cell r="B167" t="str">
            <v>CUST BUILD-IMP OF ALLEGIANCE-MIA36 POP RING(R6017)</v>
          </cell>
        </row>
        <row r="168">
          <cell r="A168" t="str">
            <v>6178</v>
          </cell>
          <cell r="B168" t="str">
            <v>CUST_BUILD-OCN_CONNECTIVITY_PROJECT_&amp; FTLDFLMR CO (SALES_DRIVEN)</v>
          </cell>
        </row>
        <row r="169">
          <cell r="A169" t="str">
            <v>6179</v>
          </cell>
          <cell r="B169" t="str">
            <v xml:space="preserve">VERO BEACH OC12 L4076    </v>
          </cell>
        </row>
        <row r="170">
          <cell r="A170" t="str">
            <v>6180</v>
          </cell>
          <cell r="B170" t="str">
            <v>CUST BUILD-IMPLEMENTATION OF MPOWER-PMBIFL10 RINGS</v>
          </cell>
        </row>
        <row r="171">
          <cell r="A171" t="str">
            <v>6181</v>
          </cell>
          <cell r="B171" t="str">
            <v xml:space="preserve">IMPL OF R3011 OC-48 RING BETWEEN MIA36 AND FTL2 </v>
          </cell>
        </row>
        <row r="172">
          <cell r="A172" t="str">
            <v>6182</v>
          </cell>
          <cell r="B172" t="str">
            <v>R4075 MIA METRO OC-48 RING MIA36-MIAMFLHL-MIAMFLAE</v>
          </cell>
        </row>
        <row r="173">
          <cell r="A173" t="str">
            <v>6183</v>
          </cell>
          <cell r="B173" t="str">
            <v>UNBUDGETED/CLOSED_CAPITAL_PROJECTS_</v>
          </cell>
        </row>
        <row r="174">
          <cell r="A174" t="str">
            <v>6184</v>
          </cell>
          <cell r="B174" t="str">
            <v>CUST BUILD-IMPLEM OF MIA36 TO LATAMNAP OC-48 RING</v>
          </cell>
        </row>
        <row r="175">
          <cell r="A175" t="str">
            <v>6185</v>
          </cell>
          <cell r="B175" t="str">
            <v>Implementation of Telefonica MIA 36 ring (R6020)</v>
          </cell>
        </row>
        <row r="176">
          <cell r="A176" t="str">
            <v>6188</v>
          </cell>
          <cell r="B176" t="str">
            <v xml:space="preserve">IMPL 2ND FTL2 TO FDN OC-48 RING-FTLDFL FDN R6019 </v>
          </cell>
        </row>
        <row r="177">
          <cell r="A177" t="str">
            <v>6189</v>
          </cell>
          <cell r="B177" t="str">
            <v>CUST_BUILD-INFOLINK-BLDG_ENTRANCE_@_1953_NW_22_ST_</v>
          </cell>
        </row>
        <row r="178">
          <cell r="A178" t="str">
            <v>6190</v>
          </cell>
          <cell r="B178" t="str">
            <v>CUST BUILD-SPRINT PRODUCT ORDER #1 -WPB METRO RING</v>
          </cell>
        </row>
        <row r="179">
          <cell r="A179" t="str">
            <v>6191</v>
          </cell>
          <cell r="B179" t="str">
            <v>CUST BUILD-SPRINT PRODUCT ORDER #2 -MIAMI MAN RING</v>
          </cell>
        </row>
        <row r="180">
          <cell r="A180" t="str">
            <v>6192</v>
          </cell>
          <cell r="B180" t="str">
            <v>CUST BUILD-SPRINT PRODUCT ORDER #3 -LD RING- MIAMI</v>
          </cell>
        </row>
        <row r="181">
          <cell r="A181" t="str">
            <v>6200</v>
          </cell>
          <cell r="B181" t="str">
            <v>TEMPORARY CONSTRUCTION INVENTORY</v>
          </cell>
        </row>
        <row r="182">
          <cell r="A182" t="str">
            <v>6201</v>
          </cell>
          <cell r="B182" t="str">
            <v>NEW CUSTOMER GROWTH</v>
          </cell>
        </row>
        <row r="183">
          <cell r="A183" t="str">
            <v>6202</v>
          </cell>
          <cell r="B183" t="str">
            <v>Inventory Offset</v>
          </cell>
        </row>
        <row r="184">
          <cell r="A184" t="str">
            <v>6301</v>
          </cell>
          <cell r="B184" t="str">
            <v>CC-NEW WORLD TOWER (HUB) 100 N BISCAYNE BLVD, MIA</v>
          </cell>
        </row>
        <row r="185">
          <cell r="A185" t="str">
            <v>6302</v>
          </cell>
          <cell r="B185" t="str">
            <v>CC-TELESOURCE  36 NE 2 STREET, MIAMI</v>
          </cell>
        </row>
        <row r="186">
          <cell r="A186" t="str">
            <v>6303</v>
          </cell>
          <cell r="B186" t="str">
            <v>CC-200 SE 1 STREET, MIAMI</v>
          </cell>
        </row>
        <row r="187">
          <cell r="A187" t="str">
            <v>6304</v>
          </cell>
          <cell r="B187" t="str">
            <v>CC-DORAL COMMERCE PARK 600 NW 97 AVE, MIAMI</v>
          </cell>
        </row>
        <row r="188">
          <cell r="A188" t="str">
            <v>6305</v>
          </cell>
          <cell r="B188" t="str">
            <v>CC-METRO MALL  1 NE 1 STREET, MIAMI</v>
          </cell>
        </row>
        <row r="189">
          <cell r="A189" t="str">
            <v>6306</v>
          </cell>
          <cell r="B189" t="str">
            <v>CC-LIGHTSPEED@BEACON TRADE PORT 11500 NW 25 ST,MIA</v>
          </cell>
        </row>
        <row r="190">
          <cell r="A190" t="str">
            <v>6307</v>
          </cell>
          <cell r="B190" t="str">
            <v>CC-BEACON CYBERPORT NW 25 ST &amp; 107 AVE, MIA</v>
          </cell>
        </row>
        <row r="191">
          <cell r="A191" t="str">
            <v>6308</v>
          </cell>
          <cell r="B191" t="str">
            <v>CC-MIAMI LEVEL 3 POP  49 NW 5 STREET, MIA</v>
          </cell>
        </row>
        <row r="192">
          <cell r="A192" t="str">
            <v>6309</v>
          </cell>
          <cell r="B192" t="str">
            <v>CC-MIAMI TELESITE  2200 S DIXIE HWY, MIA</v>
          </cell>
        </row>
        <row r="193">
          <cell r="A193" t="str">
            <v>6310</v>
          </cell>
          <cell r="B193" t="str">
            <v>CC-COLO+  1080 NW 163 DRIVE, MIA</v>
          </cell>
        </row>
        <row r="194">
          <cell r="A194" t="str">
            <v>6311</v>
          </cell>
          <cell r="B194" t="str">
            <v>CC-NAP-TECH CNT OF THE AMERICAS NW 8 ST &amp; N MIA AV</v>
          </cell>
        </row>
        <row r="195">
          <cell r="A195" t="str">
            <v>6312</v>
          </cell>
          <cell r="B195" t="str">
            <v>CC-TELEPLACE  100 NE 80 TERRACE, MIA</v>
          </cell>
        </row>
        <row r="196">
          <cell r="A196" t="str">
            <v>6313</v>
          </cell>
          <cell r="B196" t="str">
            <v>CC-28 W FLAGLER STREET, MIA</v>
          </cell>
        </row>
        <row r="197">
          <cell r="A197" t="str">
            <v>6314</v>
          </cell>
          <cell r="B197" t="str">
            <v>CC-OMNI MALL  1601 BISCAYNE BLVD, MIA</v>
          </cell>
        </row>
        <row r="198">
          <cell r="A198" t="str">
            <v>6315</v>
          </cell>
          <cell r="B198" t="str">
            <v>CC - C&amp;W - 250 S. ORANGE,ORLANDO</v>
          </cell>
        </row>
        <row r="199">
          <cell r="A199" t="str">
            <v>6316</v>
          </cell>
          <cell r="B199" t="str">
            <v>CC - MIAMI 36 (POP) - 3625 NW 82 AVE</v>
          </cell>
        </row>
        <row r="200">
          <cell r="A200" t="str">
            <v>6317</v>
          </cell>
          <cell r="B200" t="str">
            <v>CC - TYCO/TELEFONICA(CABLEHEAD)-6503 W ROGERS CIRC</v>
          </cell>
        </row>
        <row r="201">
          <cell r="A201" t="str">
            <v>6318</v>
          </cell>
          <cell r="B201" t="str">
            <v>CC - PARK TOWER(COGENT DARK FIBER ONLY)</v>
          </cell>
        </row>
        <row r="202">
          <cell r="A202" t="str">
            <v>6319</v>
          </cell>
          <cell r="B202" t="str">
            <v>CC - AMERICA TEL (GLOBAL CROSSING CABLE)</v>
          </cell>
        </row>
        <row r="203">
          <cell r="A203" t="str">
            <v>6320</v>
          </cell>
          <cell r="B203" t="str">
            <v>CC - ALLEGIANCE (POP) - 8230 EAST BROADWAY, TAMPA</v>
          </cell>
        </row>
        <row r="204">
          <cell r="A204" t="str">
            <v>6321</v>
          </cell>
          <cell r="B204" t="str">
            <v>CC - FRANKLIN EXCHANGE - 655 N FRANKLIN ST, TAMPA</v>
          </cell>
        </row>
        <row r="205">
          <cell r="A205" t="str">
            <v>6324</v>
          </cell>
          <cell r="B205" t="str">
            <v>CC - COMPTECH - 15950 WEST DIXIE HIGHWAY, MIAMI</v>
          </cell>
        </row>
        <row r="206">
          <cell r="A206" t="str">
            <v>6326</v>
          </cell>
          <cell r="B206" t="str">
            <v>CC - CENTER PORT - 2810 CENTER PORT CENTER</v>
          </cell>
        </row>
        <row r="207">
          <cell r="A207" t="str">
            <v>6327</v>
          </cell>
          <cell r="B207" t="str">
            <v xml:space="preserve">CC - TELEPLACE TAMPA (CITICORP BLDG) </v>
          </cell>
        </row>
        <row r="208">
          <cell r="A208" t="str">
            <v>6328</v>
          </cell>
          <cell r="B208" t="str">
            <v>CC - 501 KENNEDY BLVD</v>
          </cell>
        </row>
        <row r="209">
          <cell r="A209" t="str">
            <v>6330</v>
          </cell>
          <cell r="B209" t="str">
            <v>CC - ADC - TARGET TECHNOLOGY - 5700 NW 37 AVE, MIA</v>
          </cell>
        </row>
        <row r="210">
          <cell r="A210" t="str">
            <v>6331</v>
          </cell>
          <cell r="B210" t="str">
            <v>CC - GATEWAY - 8750 NW 21 TERR, MIA</v>
          </cell>
        </row>
        <row r="211">
          <cell r="A211" t="str">
            <v>6332</v>
          </cell>
          <cell r="B211" t="str">
            <v>CC - 150 W FLAGLER ST, MIAMI</v>
          </cell>
        </row>
        <row r="212">
          <cell r="A212" t="str">
            <v>6333</v>
          </cell>
          <cell r="B212" t="str">
            <v>CC - ORLANDO COLO SOLUTIONS  100 N LUCERNE CIRCLE</v>
          </cell>
        </row>
        <row r="213">
          <cell r="A213" t="str">
            <v>6334</v>
          </cell>
          <cell r="B213" t="str">
            <v>CC - COLO.COM  440 KENNEDY BLVD</v>
          </cell>
        </row>
        <row r="214">
          <cell r="A214" t="str">
            <v>6335</v>
          </cell>
          <cell r="B214" t="str">
            <v>CC - ORLW (POP) 8240 PARKLINE BLVD, ORLANDO</v>
          </cell>
        </row>
        <row r="215">
          <cell r="A215" t="str">
            <v>6337</v>
          </cell>
          <cell r="B215" t="str">
            <v>CC - NODECOM - 326 FERN ST, WEST PALM</v>
          </cell>
        </row>
        <row r="216">
          <cell r="A216" t="str">
            <v>6338</v>
          </cell>
          <cell r="B216" t="str">
            <v>CC - HAVERHILL - 1550 N HAVERHILL RD, WEST PALM</v>
          </cell>
        </row>
        <row r="217">
          <cell r="A217" t="str">
            <v>6340</v>
          </cell>
          <cell r="B217" t="str">
            <v>CC - COGENT - 412 E MADISON ST, TAMPA</v>
          </cell>
        </row>
        <row r="218">
          <cell r="A218" t="str">
            <v>6341</v>
          </cell>
          <cell r="B218" t="str">
            <v>CC - 360 NETWORKS - 500 N DIXIE HWY - BOCA RATON</v>
          </cell>
        </row>
        <row r="219">
          <cell r="A219" t="str">
            <v>6342</v>
          </cell>
          <cell r="B219" t="str">
            <v>CC - TAMPA LEVEL 3 - 7909 WOODLAND CENTRE BLVD</v>
          </cell>
        </row>
        <row r="220">
          <cell r="A220" t="str">
            <v>6343</v>
          </cell>
          <cell r="B220" t="str">
            <v>CC - JAX LEVEL 3 - 4184 PHILLIPS HWY/JACKSONVILLE</v>
          </cell>
        </row>
        <row r="221">
          <cell r="A221" t="str">
            <v>6344</v>
          </cell>
          <cell r="B221" t="str">
            <v>CC - IMPSAT/BELLSOUTH - 2040 N DIXIE HWY/WILTON MA</v>
          </cell>
        </row>
        <row r="222">
          <cell r="A222" t="str">
            <v>6345</v>
          </cell>
          <cell r="B222" t="str">
            <v>CC - ORLANDO LEVEL 3 - 380 LAKE DESTINY BLVD</v>
          </cell>
        </row>
        <row r="223">
          <cell r="A223" t="str">
            <v>6346</v>
          </cell>
          <cell r="B223" t="str">
            <v>CC - COGENT - 1 SE 3 AVE, MIAMI</v>
          </cell>
        </row>
        <row r="224">
          <cell r="A224" t="str">
            <v>6347</v>
          </cell>
          <cell r="B224" t="str">
            <v>CC - COGENT - 2 SOUTH BISCAYNE BLVD, MIAMI</v>
          </cell>
        </row>
        <row r="225">
          <cell r="A225" t="str">
            <v>6348</v>
          </cell>
          <cell r="B225" t="str">
            <v>CC - COGENT - 200 SOUTH BISCAYNE BLVD, MIAMI</v>
          </cell>
        </row>
        <row r="226">
          <cell r="A226" t="str">
            <v>6349</v>
          </cell>
          <cell r="B226" t="str">
            <v>CC - COGENT - 1700 NORTH 25 STREET, TAMPA</v>
          </cell>
        </row>
        <row r="227">
          <cell r="A227" t="str">
            <v>6350</v>
          </cell>
          <cell r="B227" t="str">
            <v>CC - COGENT - 510 COLUMBIA STREET, ORLANDO</v>
          </cell>
        </row>
        <row r="228">
          <cell r="A228" t="str">
            <v>6352</v>
          </cell>
          <cell r="B228" t="str">
            <v>CC - COGENT - 200 SOUTH ORANGE AVE, ORLANDO</v>
          </cell>
        </row>
        <row r="229">
          <cell r="A229" t="str">
            <v>6353</v>
          </cell>
          <cell r="B229" t="str">
            <v>CC - 100 SOUTH BISCAYNE BLVD, MIAMI</v>
          </cell>
        </row>
        <row r="230">
          <cell r="A230" t="str">
            <v>6354</v>
          </cell>
          <cell r="B230" t="str">
            <v>CC-COLO+  1080 NW 163 DRIVE, MIA</v>
          </cell>
        </row>
        <row r="231">
          <cell r="A231" t="str">
            <v>6355</v>
          </cell>
          <cell r="B231" t="str">
            <v xml:space="preserve">CC-R8017 BETWEEN NWT AND NAP (MIAMI) </v>
          </cell>
        </row>
        <row r="232">
          <cell r="A232" t="str">
            <v>6356</v>
          </cell>
          <cell r="B232" t="str">
            <v>CC-MIAMFL CARRIER CONDO R8066 BETWEEN NWN &amp; NAP</v>
          </cell>
        </row>
        <row r="233">
          <cell r="A233" t="str">
            <v>6357</v>
          </cell>
          <cell r="B233" t="str">
            <v xml:space="preserve">CUST BUILD-TYCO -SPLICING FROM TELESOURCE-NAP </v>
          </cell>
        </row>
        <row r="234">
          <cell r="A234" t="str">
            <v>6358</v>
          </cell>
          <cell r="B234" t="str">
            <v xml:space="preserve">CUST BUILD-IMPL OF LAN RING @ BRICKELL &amp; NWT </v>
          </cell>
        </row>
        <row r="235">
          <cell r="A235" t="str">
            <v>6500</v>
          </cell>
          <cell r="B235" t="str">
            <v>OPTERA ELECTRONICS - SOUTH RING - BACKBONE</v>
          </cell>
        </row>
        <row r="236">
          <cell r="A236" t="str">
            <v>6501</v>
          </cell>
          <cell r="B236" t="str">
            <v>OPTERA ELECTRONICS - NORTH RING - BACKBONE</v>
          </cell>
        </row>
        <row r="237">
          <cell r="A237" t="str">
            <v>6600</v>
          </cell>
          <cell r="B237" t="str">
            <v>RELO - SW 4 AVE RELO PROJ/SW 4 AND SW 3 AVE, FTLD</v>
          </cell>
        </row>
        <row r="238">
          <cell r="A238" t="str">
            <v>6601</v>
          </cell>
          <cell r="B238" t="str">
            <v>RELO-ALOMA AVE RELO PROK/ALOMA AVE TO JAMESTOWN RD</v>
          </cell>
        </row>
        <row r="239">
          <cell r="A239" t="str">
            <v>6602</v>
          </cell>
          <cell r="B239" t="str">
            <v>RELO - ROYAL PALM @ ROCK ISLAND, BROWARD COUNTY</v>
          </cell>
        </row>
        <row r="240">
          <cell r="A240" t="str">
            <v>6603</v>
          </cell>
          <cell r="B240" t="str">
            <v>RELO-PGA RELO PROJ/PGA BLV@DIXIE HWY&amp;DIXIE @RCA BL</v>
          </cell>
        </row>
        <row r="241">
          <cell r="A241" t="str">
            <v>6604</v>
          </cell>
          <cell r="B241" t="str">
            <v>RELO-WINDING HOLLOW PROJ/WINDING CHASE RESIDENTIAL</v>
          </cell>
        </row>
        <row r="242">
          <cell r="A242" t="str">
            <v>6605</v>
          </cell>
          <cell r="B242" t="str">
            <v>RELO-LINKS RELO PROJ/SR 60 IN TAMPA</v>
          </cell>
        </row>
        <row r="243">
          <cell r="A243" t="str">
            <v>6606</v>
          </cell>
          <cell r="B243" t="str">
            <v>RELO-2ND AVE RELOCATION - CBD, MIAMI</v>
          </cell>
        </row>
        <row r="244">
          <cell r="A244" t="str">
            <v>6607</v>
          </cell>
          <cell r="B244" t="str">
            <v>RELO-MISCELLANEOUS RELOCATION JOBS</v>
          </cell>
        </row>
        <row r="245">
          <cell r="A245" t="str">
            <v>6608</v>
          </cell>
          <cell r="B245" t="str">
            <v>RELO-DAYTONA SPEEDWAY PEDESTRIAN OVERPASS, DAYTONA</v>
          </cell>
        </row>
        <row r="246">
          <cell r="A246" t="str">
            <v>6609</v>
          </cell>
          <cell r="B246" t="str">
            <v>RELO-YAMATO RD B/W MILITARY TR AND E/O CONGRESS AV</v>
          </cell>
        </row>
        <row r="247">
          <cell r="A247" t="str">
            <v>6610</v>
          </cell>
          <cell r="B247" t="str">
            <v>RELO-BEARSS AVE WIDENING PROJECT, TAMPA</v>
          </cell>
        </row>
        <row r="248">
          <cell r="A248" t="str">
            <v>6611</v>
          </cell>
          <cell r="B248" t="str">
            <v>RESTORATION OF DAMGED FIBER@NW 31 ST &amp; 77 AV TO NW</v>
          </cell>
        </row>
        <row r="249">
          <cell r="A249" t="str">
            <v>6612</v>
          </cell>
          <cell r="B249" t="str">
            <v>RELO - DEAN ROAD FIBER CUT/DEAN RD &amp; ALOMA AVE</v>
          </cell>
        </row>
        <row r="250">
          <cell r="A250" t="str">
            <v>6613</v>
          </cell>
          <cell r="B250" t="str">
            <v>RELO - MILITARY TRAIL / BLUE HERON, RIVIERA BEACH</v>
          </cell>
        </row>
        <row r="251">
          <cell r="A251" t="str">
            <v>6614</v>
          </cell>
          <cell r="B251" t="str">
            <v>RELO-MARKHAM WOODS DRIVE AND ST 434(ORLANDO METRO)</v>
          </cell>
        </row>
        <row r="252">
          <cell r="A252" t="str">
            <v>6615</v>
          </cell>
          <cell r="B252" t="str">
            <v>RELO-SR 44 FROM 1-4 TO DR 4118</v>
          </cell>
        </row>
        <row r="253">
          <cell r="A253" t="str">
            <v>6616</v>
          </cell>
          <cell r="B253" t="str">
            <v>RELO-LAKE WORTH RD &amp; MILITARY TRAIL/WPB</v>
          </cell>
        </row>
        <row r="254">
          <cell r="A254" t="str">
            <v>6617</v>
          </cell>
          <cell r="B254" t="str">
            <v>RELO-CLINT MOORE RD/MILITARY TRL TO BROKEN SOUND</v>
          </cell>
        </row>
        <row r="255">
          <cell r="A255" t="str">
            <v>6618</v>
          </cell>
          <cell r="B255" t="str">
            <v>RELO-SR870/COMMERCIAL BLVD AND NW 64 AVE, BROWARD</v>
          </cell>
        </row>
        <row r="256">
          <cell r="A256" t="str">
            <v>6619</v>
          </cell>
          <cell r="B256" t="str">
            <v>RELO-SW 97TH AVENUE FOC SEGMENT REPLACEMENT</v>
          </cell>
        </row>
        <row r="257">
          <cell r="A257" t="str">
            <v>6620</v>
          </cell>
          <cell r="B257" t="str">
            <v>RELO - FDOT/CITY OF POMPANO BEACH</v>
          </cell>
        </row>
        <row r="258">
          <cell r="A258" t="str">
            <v>6621</v>
          </cell>
          <cell r="B258" t="str">
            <v>RELO - SILVER BEACH @ US1 RELOCATION PROJECT</v>
          </cell>
        </row>
        <row r="259">
          <cell r="A259" t="str">
            <v>6622</v>
          </cell>
          <cell r="B259" t="str">
            <v>RELO - COPANS RD-FLA TRNPK TO POWERLINE RD</v>
          </cell>
        </row>
        <row r="260">
          <cell r="A260" t="str">
            <v>6623</v>
          </cell>
          <cell r="B260" t="str">
            <v>RELO - SPANISH RIVER BLVD &amp; N DIXIE HWY, BOCA RATO</v>
          </cell>
        </row>
        <row r="261">
          <cell r="A261" t="str">
            <v>6624</v>
          </cell>
          <cell r="B261" t="str">
            <v>RELO - MILITARY TRAIL AT SOUTHERN BLVD, WPB</v>
          </cell>
        </row>
        <row r="262">
          <cell r="A262" t="str">
            <v>6625</v>
          </cell>
          <cell r="B262" t="str">
            <v>RELO - ST. JOHN'S BLUFF, JACKSONVILLE</v>
          </cell>
        </row>
        <row r="263">
          <cell r="A263" t="str">
            <v>6626</v>
          </cell>
          <cell r="B263" t="str">
            <v>RELO - SR 826 AND NW S RIVER DRIVE, MIAMI DADE</v>
          </cell>
        </row>
        <row r="264">
          <cell r="A264" t="str">
            <v>6627</v>
          </cell>
          <cell r="B264" t="str">
            <v xml:space="preserve">RELO - NEW WORLD TOWER/100 BISCAYNE BLVD, MIAMI </v>
          </cell>
        </row>
        <row r="265">
          <cell r="A265" t="str">
            <v>6628</v>
          </cell>
          <cell r="B265" t="str">
            <v>RELO - MIAMI GARDENS BLVD RELOCATION PROJECT</v>
          </cell>
        </row>
        <row r="266">
          <cell r="A266" t="str">
            <v>6629</v>
          </cell>
          <cell r="B266" t="str">
            <v xml:space="preserve">RELO - PALM RIVER RD PROJECT </v>
          </cell>
        </row>
        <row r="267">
          <cell r="A267" t="str">
            <v>6630</v>
          </cell>
          <cell r="B267" t="str">
            <v xml:space="preserve">RELO - SR60A BYPASS @ US 17, BARTOW </v>
          </cell>
        </row>
        <row r="268">
          <cell r="A268" t="str">
            <v>6631</v>
          </cell>
          <cell r="B268" t="str">
            <v>RELO-ST JOHNS PKWY/E FROM RINEHART RD TO UPSALA RD</v>
          </cell>
        </row>
        <row r="269">
          <cell r="A269" t="str">
            <v>6632</v>
          </cell>
          <cell r="B269" t="str">
            <v xml:space="preserve">RELO-CR 427 FROM CR 436 TO CHARLOTTE ST, SEMINOLE </v>
          </cell>
        </row>
        <row r="270">
          <cell r="A270" t="str">
            <v>6633</v>
          </cell>
          <cell r="B270" t="str">
            <v xml:space="preserve">RELO-SR 5 (OLIVE AVE)  PALM BEACH COUNTY </v>
          </cell>
        </row>
        <row r="271">
          <cell r="A271" t="str">
            <v>6634</v>
          </cell>
          <cell r="B271" t="str">
            <v>Relo - Canal G-35 Crossing @ Nob Hill Road and SR 84, Ft. Lauderdale</v>
          </cell>
        </row>
        <row r="272">
          <cell r="A272" t="str">
            <v>6635</v>
          </cell>
          <cell r="B272" t="str">
            <v>Relo - SR 41 (US 301) from south of Sligh Ave to south of the Tampa Bypass Canal</v>
          </cell>
        </row>
        <row r="273">
          <cell r="A273" t="str">
            <v>6636</v>
          </cell>
          <cell r="B273" t="str">
            <v>Relo-SR 953 (LeJeune Rd)- NW S River Dr from Oakwood Ave to first pole of exit ramp</v>
          </cell>
        </row>
        <row r="274">
          <cell r="A274" t="str">
            <v>6637</v>
          </cell>
          <cell r="B274" t="str">
            <v>Relo-Clint Moore Rd between Lyons Road and Jog Road in the WPB Metro area</v>
          </cell>
        </row>
        <row r="275">
          <cell r="A275" t="str">
            <v>6638</v>
          </cell>
          <cell r="B275" t="str">
            <v>RELO-GREENLAND_RD_FROM_US1_TO_LAKE_FERN_DR_IN_JAX_</v>
          </cell>
        </row>
        <row r="276">
          <cell r="A276" t="str">
            <v>6639</v>
          </cell>
          <cell r="B276" t="str">
            <v>A1A from PGA Blvd to Gardens Drive Relocation Project</v>
          </cell>
        </row>
        <row r="277">
          <cell r="A277" t="str">
            <v>6640</v>
          </cell>
          <cell r="B277" t="str">
            <v>John Rhodes Blvd Relocations Project</v>
          </cell>
        </row>
        <row r="278">
          <cell r="A278" t="str">
            <v>6641</v>
          </cell>
          <cell r="B278" t="str">
            <v xml:space="preserve">SR 836 &amp; LE JEUNE RD ON NW 14TH ST IN MIAMI-DADE  </v>
          </cell>
        </row>
        <row r="279">
          <cell r="A279" t="str">
            <v>6642</v>
          </cell>
          <cell r="B279" t="str">
            <v>BROADWAY @ LAKEWOOD INTERSECTION IMPROV (TAMPA,FL)</v>
          </cell>
        </row>
        <row r="280">
          <cell r="A280" t="str">
            <v>6643</v>
          </cell>
          <cell r="B280" t="str">
            <v xml:space="preserve">RELOC-BROADWAY AVE FROM TH TO 59TH STREETS-WPB  </v>
          </cell>
        </row>
        <row r="281">
          <cell r="A281" t="str">
            <v>6644</v>
          </cell>
          <cell r="B281" t="str">
            <v xml:space="preserve">RELOC-SR 100 BACKBONE RELOCATION PROJECT </v>
          </cell>
        </row>
        <row r="282">
          <cell r="A282" t="str">
            <v>6997</v>
          </cell>
          <cell r="B282" t="str">
            <v>MISCELLANEOUS CAPITAL</v>
          </cell>
        </row>
        <row r="283">
          <cell r="A283" t="str">
            <v>6998</v>
          </cell>
          <cell r="B283" t="str">
            <v>MISCELLANEOUS CAPITAL</v>
          </cell>
        </row>
        <row r="284">
          <cell r="A284" t="str">
            <v>7005</v>
          </cell>
          <cell r="B284" t="str">
            <v>SBC - PO 4A - MIAMI</v>
          </cell>
        </row>
        <row r="285">
          <cell r="A285" t="str">
            <v>7596</v>
          </cell>
          <cell r="B285" t="str">
            <v>Transferred Assets</v>
          </cell>
        </row>
        <row r="286">
          <cell r="A286" t="str">
            <v>7694</v>
          </cell>
          <cell r="B286" t="str">
            <v>Transferred Assets</v>
          </cell>
        </row>
        <row r="287">
          <cell r="A287" t="str">
            <v>8158</v>
          </cell>
          <cell r="B287" t="str">
            <v>Transferred Assets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WORK ORDER</v>
          </cell>
        </row>
      </sheetData>
      <sheetData sheetId="43"/>
      <sheetData sheetId="44">
        <row r="2">
          <cell r="A2" t="str">
            <v>0</v>
          </cell>
          <cell r="B2">
            <v>1930564.03</v>
          </cell>
        </row>
        <row r="3">
          <cell r="A3" t="str">
            <v>6002</v>
          </cell>
          <cell r="B3">
            <v>1321963.2</v>
          </cell>
        </row>
        <row r="4">
          <cell r="A4" t="str">
            <v>6003</v>
          </cell>
          <cell r="B4">
            <v>3300</v>
          </cell>
        </row>
        <row r="5">
          <cell r="A5" t="str">
            <v>6004</v>
          </cell>
          <cell r="B5">
            <v>11375</v>
          </cell>
        </row>
        <row r="6">
          <cell r="A6" t="str">
            <v>6005</v>
          </cell>
          <cell r="B6">
            <v>6350</v>
          </cell>
        </row>
        <row r="7">
          <cell r="A7" t="str">
            <v>6006</v>
          </cell>
          <cell r="B7">
            <v>199694.39</v>
          </cell>
        </row>
        <row r="8">
          <cell r="A8" t="str">
            <v>6007</v>
          </cell>
          <cell r="B8">
            <v>5500</v>
          </cell>
        </row>
        <row r="9">
          <cell r="A9" t="str">
            <v>6010</v>
          </cell>
          <cell r="B9">
            <v>66103.16</v>
          </cell>
        </row>
        <row r="10">
          <cell r="A10" t="str">
            <v>6015</v>
          </cell>
          <cell r="B10">
            <v>4222387.1100000003</v>
          </cell>
        </row>
        <row r="11">
          <cell r="A11" t="str">
            <v>6016</v>
          </cell>
          <cell r="B11">
            <v>1128695.5</v>
          </cell>
        </row>
        <row r="12">
          <cell r="A12" t="str">
            <v>6017</v>
          </cell>
          <cell r="B12">
            <v>421.79</v>
          </cell>
        </row>
        <row r="13">
          <cell r="A13" t="str">
            <v>6021</v>
          </cell>
          <cell r="B13">
            <v>2751</v>
          </cell>
        </row>
      </sheetData>
      <sheetData sheetId="4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</sheetNames>
    <sheetDataSet>
      <sheetData sheetId="0" refreshError="1"/>
      <sheetData sheetId="1" refreshError="1">
        <row r="10">
          <cell r="A10">
            <v>10</v>
          </cell>
          <cell r="B10" t="str">
            <v>Group Profile</v>
          </cell>
        </row>
        <row r="11">
          <cell r="A11">
            <v>1000</v>
          </cell>
          <cell r="B11" t="str">
            <v>Utility Profile</v>
          </cell>
        </row>
        <row r="12">
          <cell r="A12">
            <v>2000.01</v>
          </cell>
          <cell r="B12" t="str">
            <v>Nuclear</v>
          </cell>
        </row>
        <row r="13">
          <cell r="A13">
            <v>2000.02</v>
          </cell>
          <cell r="B13" t="str">
            <v>Fossil Hydro</v>
          </cell>
        </row>
        <row r="14">
          <cell r="A14">
            <v>2000.03</v>
          </cell>
          <cell r="B14" t="str">
            <v>Wind (Including Foreign)</v>
          </cell>
        </row>
        <row r="15">
          <cell r="A15">
            <v>2000.04</v>
          </cell>
          <cell r="B15" t="str">
            <v>Corporate &amp; Other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">
          <cell r="A20">
            <v>6004</v>
          </cell>
          <cell r="B20">
            <v>5</v>
          </cell>
          <cell r="C20">
            <v>645743.19999999995</v>
          </cell>
        </row>
        <row r="21">
          <cell r="A21">
            <v>6005</v>
          </cell>
          <cell r="B21">
            <v>2</v>
          </cell>
          <cell r="C21">
            <v>1841.97</v>
          </cell>
        </row>
        <row r="22">
          <cell r="A22">
            <v>6005</v>
          </cell>
          <cell r="B22">
            <v>5</v>
          </cell>
          <cell r="C22">
            <v>-210697.1</v>
          </cell>
        </row>
        <row r="23">
          <cell r="A23">
            <v>6006</v>
          </cell>
          <cell r="B23">
            <v>2</v>
          </cell>
          <cell r="C23">
            <v>8717.5</v>
          </cell>
        </row>
        <row r="24">
          <cell r="A24">
            <v>6006</v>
          </cell>
          <cell r="B24">
            <v>5</v>
          </cell>
          <cell r="C24">
            <v>-2176718.3199999998</v>
          </cell>
        </row>
        <row r="25">
          <cell r="A25">
            <v>6007</v>
          </cell>
          <cell r="B25">
            <v>5</v>
          </cell>
          <cell r="C25">
            <v>942492</v>
          </cell>
        </row>
        <row r="26">
          <cell r="A26">
            <v>6008</v>
          </cell>
          <cell r="B26">
            <v>5</v>
          </cell>
          <cell r="C26">
            <v>0</v>
          </cell>
        </row>
        <row r="27">
          <cell r="A27">
            <v>6013</v>
          </cell>
          <cell r="B27">
            <v>5</v>
          </cell>
          <cell r="C27">
            <v>-56869.82</v>
          </cell>
        </row>
        <row r="28">
          <cell r="A28">
            <v>6016</v>
          </cell>
          <cell r="B28">
            <v>5</v>
          </cell>
          <cell r="C28">
            <v>-112107.64</v>
          </cell>
        </row>
        <row r="29">
          <cell r="A29">
            <v>6017</v>
          </cell>
          <cell r="B29">
            <v>5</v>
          </cell>
          <cell r="C29">
            <v>-17509.060000000001</v>
          </cell>
        </row>
        <row r="30">
          <cell r="A30">
            <v>6018</v>
          </cell>
          <cell r="B30">
            <v>5</v>
          </cell>
          <cell r="C30">
            <v>-10871.76</v>
          </cell>
        </row>
        <row r="31">
          <cell r="A31">
            <v>6020</v>
          </cell>
          <cell r="B31">
            <v>5</v>
          </cell>
          <cell r="C31">
            <v>-41143.949999999997</v>
          </cell>
        </row>
        <row r="32">
          <cell r="A32">
            <v>6021</v>
          </cell>
          <cell r="B32">
            <v>5</v>
          </cell>
          <cell r="C32">
            <v>92049.3</v>
          </cell>
        </row>
        <row r="33">
          <cell r="A33">
            <v>6022</v>
          </cell>
          <cell r="B33">
            <v>5</v>
          </cell>
          <cell r="C33">
            <v>61149.43</v>
          </cell>
        </row>
        <row r="34">
          <cell r="A34">
            <v>6023</v>
          </cell>
          <cell r="B34">
            <v>5</v>
          </cell>
          <cell r="C34">
            <v>-44048.42</v>
          </cell>
        </row>
        <row r="35">
          <cell r="A35">
            <v>6026</v>
          </cell>
          <cell r="B35">
            <v>5</v>
          </cell>
          <cell r="C35">
            <v>-48297.02</v>
          </cell>
        </row>
        <row r="36">
          <cell r="A36">
            <v>6027</v>
          </cell>
          <cell r="B36">
            <v>5</v>
          </cell>
          <cell r="C36">
            <v>113000</v>
          </cell>
        </row>
        <row r="37">
          <cell r="A37">
            <v>6028</v>
          </cell>
          <cell r="B37">
            <v>5</v>
          </cell>
          <cell r="C37">
            <v>-419522.37</v>
          </cell>
        </row>
        <row r="38">
          <cell r="A38">
            <v>6029</v>
          </cell>
          <cell r="B38">
            <v>5</v>
          </cell>
          <cell r="C38">
            <v>-279618.21999999997</v>
          </cell>
        </row>
        <row r="39">
          <cell r="A39">
            <v>6031</v>
          </cell>
          <cell r="B39">
            <v>5</v>
          </cell>
          <cell r="C39">
            <v>-68189</v>
          </cell>
        </row>
        <row r="40">
          <cell r="A40">
            <v>6032</v>
          </cell>
          <cell r="B40">
            <v>5</v>
          </cell>
          <cell r="C40">
            <v>0</v>
          </cell>
        </row>
        <row r="41">
          <cell r="A41">
            <v>6033</v>
          </cell>
          <cell r="B41">
            <v>5</v>
          </cell>
          <cell r="C41">
            <v>25089.05</v>
          </cell>
        </row>
        <row r="42">
          <cell r="A42">
            <v>6034</v>
          </cell>
          <cell r="B42">
            <v>2</v>
          </cell>
          <cell r="C42">
            <v>0</v>
          </cell>
        </row>
        <row r="43">
          <cell r="A43">
            <v>6034</v>
          </cell>
          <cell r="B43">
            <v>5</v>
          </cell>
          <cell r="C43">
            <v>63409</v>
          </cell>
        </row>
        <row r="44">
          <cell r="A44">
            <v>6035</v>
          </cell>
          <cell r="B44">
            <v>5</v>
          </cell>
          <cell r="C44">
            <v>125620</v>
          </cell>
        </row>
        <row r="45">
          <cell r="A45">
            <v>6036</v>
          </cell>
          <cell r="B45">
            <v>2</v>
          </cell>
          <cell r="C45">
            <v>9265.4599999999991</v>
          </cell>
        </row>
        <row r="46">
          <cell r="A46">
            <v>6036</v>
          </cell>
          <cell r="B46">
            <v>5</v>
          </cell>
          <cell r="C46">
            <v>-21853.99</v>
          </cell>
        </row>
        <row r="47">
          <cell r="A47">
            <v>6037</v>
          </cell>
          <cell r="B47">
            <v>5</v>
          </cell>
          <cell r="C47">
            <v>-3831.94</v>
          </cell>
        </row>
        <row r="48">
          <cell r="A48">
            <v>6039</v>
          </cell>
          <cell r="B48">
            <v>5</v>
          </cell>
          <cell r="C48">
            <v>-17767.05</v>
          </cell>
        </row>
        <row r="49">
          <cell r="A49">
            <v>6040</v>
          </cell>
          <cell r="B49">
            <v>5</v>
          </cell>
          <cell r="C49">
            <v>-12172.45</v>
          </cell>
        </row>
        <row r="50">
          <cell r="A50">
            <v>6042</v>
          </cell>
          <cell r="B50">
            <v>5</v>
          </cell>
          <cell r="C50">
            <v>2632</v>
          </cell>
        </row>
        <row r="51">
          <cell r="A51">
            <v>6045</v>
          </cell>
          <cell r="B51">
            <v>5</v>
          </cell>
          <cell r="C51">
            <v>-3679.99</v>
          </cell>
        </row>
        <row r="52">
          <cell r="A52">
            <v>6046</v>
          </cell>
          <cell r="B52">
            <v>5</v>
          </cell>
          <cell r="C52">
            <v>11586</v>
          </cell>
        </row>
        <row r="53">
          <cell r="A53">
            <v>6050</v>
          </cell>
          <cell r="B53">
            <v>5</v>
          </cell>
          <cell r="C53">
            <v>283850</v>
          </cell>
        </row>
        <row r="54">
          <cell r="A54">
            <v>6052</v>
          </cell>
          <cell r="B54">
            <v>5</v>
          </cell>
          <cell r="C54">
            <v>44610</v>
          </cell>
        </row>
        <row r="55">
          <cell r="A55">
            <v>6053</v>
          </cell>
          <cell r="B55">
            <v>5</v>
          </cell>
          <cell r="C55">
            <v>27096</v>
          </cell>
        </row>
        <row r="56">
          <cell r="A56">
            <v>6057</v>
          </cell>
          <cell r="B56">
            <v>5</v>
          </cell>
          <cell r="C56">
            <v>19442</v>
          </cell>
        </row>
        <row r="57">
          <cell r="A57">
            <v>6059</v>
          </cell>
          <cell r="B57">
            <v>5</v>
          </cell>
          <cell r="C57">
            <v>49866</v>
          </cell>
        </row>
        <row r="58">
          <cell r="A58">
            <v>6061</v>
          </cell>
          <cell r="B58">
            <v>5</v>
          </cell>
          <cell r="C58">
            <v>3327378</v>
          </cell>
        </row>
        <row r="59">
          <cell r="A59">
            <v>6062</v>
          </cell>
          <cell r="B59">
            <v>5</v>
          </cell>
          <cell r="C59">
            <v>3276927.16</v>
          </cell>
        </row>
        <row r="60">
          <cell r="A60">
            <v>6063</v>
          </cell>
          <cell r="B60">
            <v>5</v>
          </cell>
          <cell r="C60">
            <v>29664</v>
          </cell>
        </row>
        <row r="61">
          <cell r="A61">
            <v>6064</v>
          </cell>
          <cell r="B61">
            <v>2</v>
          </cell>
          <cell r="C61">
            <v>4930</v>
          </cell>
        </row>
        <row r="62">
          <cell r="A62">
            <v>6064</v>
          </cell>
          <cell r="B62">
            <v>5</v>
          </cell>
          <cell r="C62">
            <v>1049557.21</v>
          </cell>
        </row>
        <row r="63">
          <cell r="A63">
            <v>6065</v>
          </cell>
          <cell r="B63">
            <v>5</v>
          </cell>
          <cell r="C63">
            <v>1694897.06</v>
          </cell>
        </row>
        <row r="64">
          <cell r="A64">
            <v>6066</v>
          </cell>
          <cell r="B64">
            <v>5</v>
          </cell>
          <cell r="C64">
            <v>39552</v>
          </cell>
        </row>
        <row r="65">
          <cell r="A65">
            <v>6067</v>
          </cell>
          <cell r="B65">
            <v>2</v>
          </cell>
          <cell r="C65">
            <v>37847.33</v>
          </cell>
        </row>
        <row r="66">
          <cell r="A66">
            <v>6067</v>
          </cell>
          <cell r="B66">
            <v>5</v>
          </cell>
          <cell r="C66">
            <v>179701.96</v>
          </cell>
        </row>
        <row r="67">
          <cell r="A67">
            <v>6068</v>
          </cell>
          <cell r="B67">
            <v>2</v>
          </cell>
          <cell r="C67">
            <v>26350.09</v>
          </cell>
        </row>
        <row r="68">
          <cell r="A68">
            <v>6068</v>
          </cell>
          <cell r="B68">
            <v>5</v>
          </cell>
          <cell r="C68">
            <v>142314</v>
          </cell>
        </row>
        <row r="69">
          <cell r="A69">
            <v>6069</v>
          </cell>
          <cell r="B69">
            <v>5</v>
          </cell>
          <cell r="C69">
            <v>13220</v>
          </cell>
        </row>
        <row r="70">
          <cell r="A70">
            <v>6070</v>
          </cell>
          <cell r="B70">
            <v>5</v>
          </cell>
          <cell r="C70">
            <v>3819</v>
          </cell>
        </row>
        <row r="71">
          <cell r="A71">
            <v>6072</v>
          </cell>
          <cell r="B71">
            <v>5</v>
          </cell>
          <cell r="C71">
            <v>1252098.02</v>
          </cell>
        </row>
        <row r="72">
          <cell r="A72">
            <v>6073</v>
          </cell>
          <cell r="B72">
            <v>5</v>
          </cell>
          <cell r="C72">
            <v>5999780.2000000002</v>
          </cell>
        </row>
        <row r="73">
          <cell r="A73">
            <v>6074</v>
          </cell>
          <cell r="B73">
            <v>5</v>
          </cell>
          <cell r="C73">
            <v>6606</v>
          </cell>
        </row>
        <row r="74">
          <cell r="A74">
            <v>6075</v>
          </cell>
          <cell r="B74">
            <v>5</v>
          </cell>
          <cell r="C74">
            <v>0</v>
          </cell>
        </row>
        <row r="75">
          <cell r="A75">
            <v>6076</v>
          </cell>
          <cell r="B75">
            <v>5</v>
          </cell>
          <cell r="C75">
            <v>259394</v>
          </cell>
        </row>
        <row r="76">
          <cell r="A76">
            <v>6077</v>
          </cell>
          <cell r="B76">
            <v>2</v>
          </cell>
          <cell r="C76">
            <v>133857.15</v>
          </cell>
        </row>
        <row r="77">
          <cell r="A77">
            <v>6077</v>
          </cell>
          <cell r="B77">
            <v>5</v>
          </cell>
          <cell r="C77">
            <v>-44815.4</v>
          </cell>
        </row>
        <row r="78">
          <cell r="A78">
            <v>6078</v>
          </cell>
          <cell r="B78">
            <v>5</v>
          </cell>
          <cell r="C78">
            <v>19353</v>
          </cell>
        </row>
        <row r="79">
          <cell r="A79">
            <v>6079</v>
          </cell>
          <cell r="B79">
            <v>5</v>
          </cell>
          <cell r="C79">
            <v>139040</v>
          </cell>
        </row>
        <row r="80">
          <cell r="A80">
            <v>6080</v>
          </cell>
          <cell r="B80">
            <v>5</v>
          </cell>
          <cell r="C80">
            <v>16550</v>
          </cell>
        </row>
        <row r="81">
          <cell r="A81">
            <v>6081</v>
          </cell>
          <cell r="B81">
            <v>5</v>
          </cell>
          <cell r="C81">
            <v>7006</v>
          </cell>
        </row>
        <row r="82">
          <cell r="A82">
            <v>6082</v>
          </cell>
          <cell r="B82">
            <v>5</v>
          </cell>
          <cell r="C82">
            <v>248365</v>
          </cell>
        </row>
        <row r="83">
          <cell r="A83">
            <v>6087</v>
          </cell>
          <cell r="B83">
            <v>5</v>
          </cell>
          <cell r="C83">
            <v>4813</v>
          </cell>
        </row>
        <row r="84">
          <cell r="A84">
            <v>6088</v>
          </cell>
          <cell r="B84">
            <v>5</v>
          </cell>
          <cell r="C84">
            <v>4823</v>
          </cell>
        </row>
        <row r="85">
          <cell r="A85">
            <v>6091</v>
          </cell>
          <cell r="B85">
            <v>5</v>
          </cell>
          <cell r="C85">
            <v>8181</v>
          </cell>
        </row>
        <row r="86">
          <cell r="A86">
            <v>6093</v>
          </cell>
          <cell r="B86">
            <v>5</v>
          </cell>
          <cell r="C86">
            <v>3535</v>
          </cell>
        </row>
        <row r="87">
          <cell r="A87">
            <v>6096</v>
          </cell>
          <cell r="B87">
            <v>5</v>
          </cell>
          <cell r="C87">
            <v>4823</v>
          </cell>
        </row>
        <row r="88">
          <cell r="A88">
            <v>6113</v>
          </cell>
          <cell r="B88">
            <v>5</v>
          </cell>
          <cell r="C88">
            <v>5317</v>
          </cell>
        </row>
        <row r="89">
          <cell r="A89">
            <v>6114</v>
          </cell>
          <cell r="B89">
            <v>5</v>
          </cell>
          <cell r="C89">
            <v>31262</v>
          </cell>
        </row>
        <row r="90">
          <cell r="A90">
            <v>6119</v>
          </cell>
          <cell r="B90">
            <v>5</v>
          </cell>
          <cell r="C90">
            <v>1066</v>
          </cell>
        </row>
        <row r="91">
          <cell r="A91">
            <v>6124</v>
          </cell>
          <cell r="B91">
            <v>5</v>
          </cell>
          <cell r="C91">
            <v>174747</v>
          </cell>
        </row>
        <row r="92">
          <cell r="A92">
            <v>6125</v>
          </cell>
          <cell r="B92">
            <v>5</v>
          </cell>
          <cell r="C92">
            <v>45000</v>
          </cell>
        </row>
        <row r="93">
          <cell r="A93">
            <v>6126</v>
          </cell>
          <cell r="B93">
            <v>5</v>
          </cell>
          <cell r="C93">
            <v>362688</v>
          </cell>
        </row>
        <row r="94">
          <cell r="A94">
            <v>6127</v>
          </cell>
          <cell r="B94">
            <v>5</v>
          </cell>
          <cell r="C94">
            <v>120947</v>
          </cell>
        </row>
        <row r="95">
          <cell r="A95">
            <v>6130</v>
          </cell>
          <cell r="B95">
            <v>5</v>
          </cell>
          <cell r="C95">
            <v>25900</v>
          </cell>
        </row>
        <row r="96">
          <cell r="A96">
            <v>6132</v>
          </cell>
          <cell r="B96">
            <v>5</v>
          </cell>
          <cell r="C96">
            <v>64977</v>
          </cell>
        </row>
        <row r="97">
          <cell r="A97">
            <v>6133</v>
          </cell>
          <cell r="B97">
            <v>2</v>
          </cell>
          <cell r="C97">
            <v>199588.44</v>
          </cell>
        </row>
        <row r="98">
          <cell r="A98">
            <v>6133</v>
          </cell>
          <cell r="B98">
            <v>5</v>
          </cell>
          <cell r="C98">
            <v>341203.32</v>
          </cell>
        </row>
        <row r="99">
          <cell r="A99">
            <v>6135</v>
          </cell>
          <cell r="B99">
            <v>5</v>
          </cell>
          <cell r="C99">
            <v>161670</v>
          </cell>
        </row>
        <row r="100">
          <cell r="A100">
            <v>6201</v>
          </cell>
          <cell r="B100">
            <v>2</v>
          </cell>
          <cell r="C100">
            <v>-4536.1400000000003</v>
          </cell>
        </row>
        <row r="101">
          <cell r="A101">
            <v>6301</v>
          </cell>
          <cell r="B101">
            <v>5</v>
          </cell>
          <cell r="C101">
            <v>778439</v>
          </cell>
        </row>
        <row r="102">
          <cell r="A102">
            <v>6302</v>
          </cell>
          <cell r="B102">
            <v>5</v>
          </cell>
          <cell r="C102">
            <v>0</v>
          </cell>
        </row>
        <row r="103">
          <cell r="A103">
            <v>6303</v>
          </cell>
          <cell r="B103">
            <v>5</v>
          </cell>
          <cell r="C103">
            <v>0</v>
          </cell>
        </row>
        <row r="104">
          <cell r="A104">
            <v>6304</v>
          </cell>
          <cell r="B104">
            <v>5</v>
          </cell>
          <cell r="C104">
            <v>0</v>
          </cell>
        </row>
        <row r="105">
          <cell r="A105">
            <v>6305</v>
          </cell>
          <cell r="B105">
            <v>5</v>
          </cell>
          <cell r="C105">
            <v>18205</v>
          </cell>
        </row>
        <row r="106">
          <cell r="A106">
            <v>6306</v>
          </cell>
          <cell r="B106">
            <v>5</v>
          </cell>
          <cell r="C106">
            <v>201829</v>
          </cell>
        </row>
        <row r="107">
          <cell r="A107">
            <v>6307</v>
          </cell>
          <cell r="B107">
            <v>5</v>
          </cell>
          <cell r="C107">
            <v>765514</v>
          </cell>
        </row>
        <row r="108">
          <cell r="A108">
            <v>6308</v>
          </cell>
          <cell r="B108">
            <v>5</v>
          </cell>
          <cell r="C108">
            <v>61032</v>
          </cell>
        </row>
        <row r="109">
          <cell r="A109">
            <v>6309</v>
          </cell>
          <cell r="B109">
            <v>5</v>
          </cell>
          <cell r="C109">
            <v>137117</v>
          </cell>
        </row>
        <row r="110">
          <cell r="A110">
            <v>6310</v>
          </cell>
          <cell r="B110">
            <v>5</v>
          </cell>
          <cell r="C110">
            <v>0</v>
          </cell>
        </row>
        <row r="111">
          <cell r="A111">
            <v>6311</v>
          </cell>
          <cell r="B111">
            <v>5</v>
          </cell>
          <cell r="C111">
            <v>228012</v>
          </cell>
        </row>
        <row r="112">
          <cell r="A112">
            <v>6312</v>
          </cell>
          <cell r="B112">
            <v>5</v>
          </cell>
          <cell r="C112">
            <v>81631</v>
          </cell>
        </row>
        <row r="113">
          <cell r="A113">
            <v>6313</v>
          </cell>
          <cell r="B113">
            <v>5</v>
          </cell>
          <cell r="C113">
            <v>218738</v>
          </cell>
        </row>
        <row r="114">
          <cell r="A114">
            <v>6314</v>
          </cell>
          <cell r="B114">
            <v>5</v>
          </cell>
          <cell r="C114">
            <v>139779</v>
          </cell>
        </row>
        <row r="115">
          <cell r="A115">
            <v>6317</v>
          </cell>
          <cell r="B115">
            <v>5</v>
          </cell>
          <cell r="C115">
            <v>0</v>
          </cell>
        </row>
        <row r="116">
          <cell r="A116">
            <v>6318</v>
          </cell>
          <cell r="B116">
            <v>5</v>
          </cell>
          <cell r="C116">
            <v>34000</v>
          </cell>
        </row>
        <row r="117">
          <cell r="A117">
            <v>6319</v>
          </cell>
          <cell r="B117">
            <v>5</v>
          </cell>
          <cell r="C117">
            <v>2430</v>
          </cell>
        </row>
        <row r="118">
          <cell r="A118">
            <v>6320</v>
          </cell>
          <cell r="B118">
            <v>5</v>
          </cell>
          <cell r="C118">
            <v>28891</v>
          </cell>
        </row>
        <row r="119">
          <cell r="A119">
            <v>6321</v>
          </cell>
          <cell r="B119">
            <v>5</v>
          </cell>
          <cell r="C119">
            <v>305258</v>
          </cell>
        </row>
        <row r="120">
          <cell r="A120">
            <v>6324</v>
          </cell>
          <cell r="B120">
            <v>5</v>
          </cell>
          <cell r="C120">
            <v>181660</v>
          </cell>
        </row>
        <row r="121">
          <cell r="A121">
            <v>6328</v>
          </cell>
          <cell r="B121">
            <v>5</v>
          </cell>
          <cell r="C121">
            <v>50000</v>
          </cell>
        </row>
        <row r="122">
          <cell r="A122">
            <v>6330</v>
          </cell>
          <cell r="B122">
            <v>5</v>
          </cell>
          <cell r="C122">
            <v>0</v>
          </cell>
        </row>
        <row r="123">
          <cell r="A123">
            <v>6331</v>
          </cell>
          <cell r="B123">
            <v>5</v>
          </cell>
          <cell r="C123">
            <v>164</v>
          </cell>
        </row>
        <row r="124">
          <cell r="A124">
            <v>6332</v>
          </cell>
          <cell r="B124">
            <v>5</v>
          </cell>
          <cell r="C124">
            <v>0</v>
          </cell>
        </row>
        <row r="125">
          <cell r="A125">
            <v>6334</v>
          </cell>
          <cell r="B125">
            <v>5</v>
          </cell>
          <cell r="C125">
            <v>134663</v>
          </cell>
        </row>
        <row r="126">
          <cell r="A126">
            <v>6337</v>
          </cell>
          <cell r="B126">
            <v>5</v>
          </cell>
          <cell r="C126">
            <v>9954</v>
          </cell>
        </row>
        <row r="127">
          <cell r="A127">
            <v>6344</v>
          </cell>
          <cell r="B127">
            <v>5</v>
          </cell>
          <cell r="C127">
            <v>16623</v>
          </cell>
        </row>
        <row r="128">
          <cell r="A128">
            <v>6346</v>
          </cell>
          <cell r="B128">
            <v>5</v>
          </cell>
          <cell r="C128">
            <v>20000</v>
          </cell>
        </row>
        <row r="129">
          <cell r="A129">
            <v>6349</v>
          </cell>
          <cell r="B129">
            <v>5</v>
          </cell>
          <cell r="C129">
            <v>19513</v>
          </cell>
        </row>
        <row r="130">
          <cell r="A130">
            <v>6350</v>
          </cell>
          <cell r="B130">
            <v>5</v>
          </cell>
          <cell r="C130">
            <v>420781</v>
          </cell>
        </row>
        <row r="131">
          <cell r="A131">
            <v>6354</v>
          </cell>
          <cell r="B131">
            <v>5</v>
          </cell>
          <cell r="C131">
            <v>31324</v>
          </cell>
        </row>
        <row r="132">
          <cell r="A132">
            <v>6500</v>
          </cell>
          <cell r="B132">
            <v>5</v>
          </cell>
          <cell r="C132">
            <v>-13043458</v>
          </cell>
        </row>
        <row r="133">
          <cell r="A133">
            <v>6501</v>
          </cell>
          <cell r="B133">
            <v>2</v>
          </cell>
          <cell r="C133">
            <v>-338101.59</v>
          </cell>
        </row>
        <row r="134">
          <cell r="B134">
            <v>5</v>
          </cell>
          <cell r="C134">
            <v>0</v>
          </cell>
        </row>
        <row r="135">
          <cell r="A135">
            <v>6601</v>
          </cell>
          <cell r="B135">
            <v>5</v>
          </cell>
          <cell r="C135">
            <v>96175</v>
          </cell>
        </row>
        <row r="136">
          <cell r="A136">
            <v>6602</v>
          </cell>
          <cell r="B136">
            <v>5</v>
          </cell>
          <cell r="C136">
            <v>624</v>
          </cell>
        </row>
        <row r="137">
          <cell r="A137">
            <v>6603</v>
          </cell>
          <cell r="B137">
            <v>5</v>
          </cell>
          <cell r="C137">
            <v>2580</v>
          </cell>
        </row>
        <row r="138">
          <cell r="A138">
            <v>6604</v>
          </cell>
          <cell r="B138">
            <v>5</v>
          </cell>
          <cell r="C138">
            <v>66247</v>
          </cell>
        </row>
        <row r="139">
          <cell r="A139">
            <v>6605</v>
          </cell>
          <cell r="B139">
            <v>5</v>
          </cell>
          <cell r="C139">
            <v>527</v>
          </cell>
        </row>
        <row r="140">
          <cell r="A140">
            <v>6606</v>
          </cell>
          <cell r="B140">
            <v>5</v>
          </cell>
          <cell r="C140">
            <v>114230</v>
          </cell>
        </row>
        <row r="141">
          <cell r="A141">
            <v>6608</v>
          </cell>
          <cell r="B141">
            <v>5</v>
          </cell>
          <cell r="C141">
            <v>11338</v>
          </cell>
        </row>
        <row r="142">
          <cell r="A142">
            <v>6613</v>
          </cell>
          <cell r="B142">
            <v>5</v>
          </cell>
          <cell r="C142">
            <v>30000</v>
          </cell>
        </row>
        <row r="143">
          <cell r="A143">
            <v>6997</v>
          </cell>
          <cell r="B143">
            <v>2</v>
          </cell>
          <cell r="C143">
            <v>1054806.06</v>
          </cell>
        </row>
        <row r="144">
          <cell r="A144">
            <v>6998</v>
          </cell>
          <cell r="B144">
            <v>2</v>
          </cell>
          <cell r="C144">
            <v>2047603.85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 June cwip details"/>
      <sheetName val="Standard Reports with reconc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Nicole"/>
      <sheetName val="Pivot OOPAs"/>
      <sheetName val="PivotActivityExcl US Prov"/>
      <sheetName val="Pivot Amanda"/>
      <sheetName val="YTD 2009"/>
      <sheetName val="Q1 2009"/>
      <sheetName val="Q2 2009"/>
      <sheetName val="PIVOT YTD FGN"/>
      <sheetName val="YTD 2009Intl"/>
      <sheetName val="Q1 2009Intl"/>
      <sheetName val="Q2 2009Intl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1">
          <cell r="A11" t="str">
            <v>2804000 CAPITALIZED DEVELOPMENT COSTS</v>
          </cell>
        </row>
        <row r="12">
          <cell r="A12" t="str">
            <v>3600000 DEFERRED TAX LIABILITY: Federal</v>
          </cell>
        </row>
        <row r="13">
          <cell r="A13" t="str">
            <v>3600100 DEFERRED TAX LIABILITY: State</v>
          </cell>
        </row>
        <row r="14">
          <cell r="A14" t="str">
            <v>3810000 ADDITIONAL PAID IN CAPITAL</v>
          </cell>
        </row>
        <row r="15">
          <cell r="A15" t="str">
            <v>5440200 LAND LEASE / ROYALTY &amp; OPTIONS - VARIABLE</v>
          </cell>
        </row>
        <row r="16">
          <cell r="A16" t="str">
            <v>5620100 LICENSES PERMITS &amp; FEES: Local County</v>
          </cell>
        </row>
        <row r="17">
          <cell r="A17" t="str">
            <v>5750300 OUTSIDE SERVICES: Engineering</v>
          </cell>
        </row>
        <row r="18">
          <cell r="A18" t="str">
            <v>5750320 OUTSIDE SERVICES: Construction</v>
          </cell>
        </row>
        <row r="19">
          <cell r="A19" t="str">
            <v>5750400 OUTSIDE SERVICES: General Business Consulting</v>
          </cell>
        </row>
        <row r="20">
          <cell r="A20" t="str">
            <v>5980003 FICO RECON:  Labor Distribution</v>
          </cell>
        </row>
        <row r="21">
          <cell r="A21" t="str">
            <v>5980005 FICO RECON:  Assessments</v>
          </cell>
        </row>
        <row r="22">
          <cell r="A22" t="str">
            <v>5990025 SETTLEMENT - Land Lease/Royalty-Variable</v>
          </cell>
        </row>
        <row r="23">
          <cell r="A23" t="str">
            <v>5990031 SETTLEMENT - License Permits &amp; Fines-G&amp;A</v>
          </cell>
        </row>
        <row r="24">
          <cell r="A24" t="str">
            <v>5990039 SETTLEMENT - Outside Services - Engineering</v>
          </cell>
        </row>
        <row r="25">
          <cell r="A25" t="str">
            <v>5990041 SETTLEMENT - Outside Services - Construction</v>
          </cell>
        </row>
        <row r="26">
          <cell r="A26" t="str">
            <v>5990042 SETTLEMENT - Outside Services - Consulting</v>
          </cell>
        </row>
        <row r="27">
          <cell r="A27" t="str">
            <v>6000000 EQUITY IN EARNINGS</v>
          </cell>
        </row>
        <row r="28">
          <cell r="A28" t="str">
            <v>6800000 CURRENT FIT EXPENSE</v>
          </cell>
        </row>
        <row r="29">
          <cell r="A29" t="str">
            <v>6801000 CURRENT SIT EXPENSE</v>
          </cell>
        </row>
        <row r="30">
          <cell r="A30" t="str">
            <v>6802000 DEFERRED FIT EXPENSE</v>
          </cell>
        </row>
        <row r="31">
          <cell r="A31" t="str">
            <v>6803000 DEFERRED SIT EXPENSE</v>
          </cell>
        </row>
        <row r="32">
          <cell r="A32" t="str">
            <v>6805000 CURRENT TAX CREDITS</v>
          </cell>
        </row>
        <row r="34">
          <cell r="A34" t="str">
            <v>NET (INCOME)/LOSS</v>
          </cell>
        </row>
        <row r="39">
          <cell r="A39" t="str">
            <v>NO EXPENSES AT MIDDLE TIER AT 8/31/2003 TO BE CAPITALIZED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B-1 "/>
      <sheetName val="B-6"/>
      <sheetName val="PIS and Depr Calc"/>
      <sheetName val="B-8 "/>
      <sheetName val="B-10 "/>
      <sheetName val="C-1"/>
      <sheetName val="C-4"/>
      <sheetName val="C-20"/>
      <sheetName val="C-20 Support"/>
      <sheetName val="C-22, p 1"/>
      <sheetName val="C-22, p 2"/>
      <sheetName val="ADIT support"/>
      <sheetName val="C-23"/>
      <sheetName val="C-44"/>
      <sheetName val="D-1a"/>
      <sheetName val="Juris Factors"/>
      <sheetName val="B-8"/>
      <sheetName val="B-10"/>
      <sheetName val="C-4 WCEC3(4)"/>
      <sheetName val="Cap Structure"/>
      <sheetName val="Diff EDM"/>
      <sheetName val="Payrol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7">
          <cell r="I37">
            <v>8284.9476005774595</v>
          </cell>
        </row>
        <row r="75">
          <cell r="I75">
            <v>43269.196441856213</v>
          </cell>
        </row>
        <row r="83">
          <cell r="I83">
            <v>17723.532972350302</v>
          </cell>
        </row>
      </sheetData>
      <sheetData sheetId="8" refreshError="1"/>
      <sheetData sheetId="9" refreshError="1"/>
      <sheetData sheetId="10" refreshError="1">
        <row r="17">
          <cell r="J17">
            <v>21606.153575667307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 refreshError="1">
        <row r="1">
          <cell r="A1" t="str">
            <v>FPL Energy, LLC &amp; Subsidiaries</v>
          </cell>
        </row>
        <row r="2">
          <cell r="B2" t="str">
            <v>For the YTD Period Ended 3/31/2005</v>
          </cell>
          <cell r="L2" t="str">
            <v xml:space="preserve"> </v>
          </cell>
          <cell r="W2" t="str">
            <v>Stockton</v>
          </cell>
          <cell r="X2" t="str">
            <v>High Sierra</v>
          </cell>
          <cell r="Z2" t="str">
            <v>VAPS</v>
          </cell>
          <cell r="AX2" t="str">
            <v>Marcus Hook 750</v>
          </cell>
          <cell r="AY2" t="str">
            <v>Marcus Hook 50</v>
          </cell>
        </row>
        <row r="3">
          <cell r="B3" t="str">
            <v>For the YTD Period Ended 6/30/2005</v>
          </cell>
          <cell r="H3">
            <v>4000</v>
          </cell>
          <cell r="J3">
            <v>5002</v>
          </cell>
          <cell r="K3" t="str">
            <v>PC # 1001</v>
          </cell>
          <cell r="L3">
            <v>4015</v>
          </cell>
          <cell r="M3">
            <v>4008</v>
          </cell>
          <cell r="N3">
            <v>5023</v>
          </cell>
          <cell r="O3">
            <v>4005</v>
          </cell>
          <cell r="P3">
            <v>5012</v>
          </cell>
          <cell r="Q3">
            <v>5013</v>
          </cell>
          <cell r="R3">
            <v>4007</v>
          </cell>
          <cell r="S3">
            <v>4017</v>
          </cell>
          <cell r="T3">
            <v>4023</v>
          </cell>
          <cell r="U3">
            <v>4016</v>
          </cell>
          <cell r="V3">
            <v>4013</v>
          </cell>
          <cell r="W3">
            <v>4012</v>
          </cell>
          <cell r="X3">
            <v>4006</v>
          </cell>
          <cell r="Y3">
            <v>4020</v>
          </cell>
          <cell r="Z3">
            <v>5008</v>
          </cell>
          <cell r="AA3">
            <v>4010</v>
          </cell>
          <cell r="AB3">
            <v>4060</v>
          </cell>
          <cell r="AC3">
            <v>5030</v>
          </cell>
          <cell r="AD3">
            <v>5011</v>
          </cell>
          <cell r="AE3">
            <v>4041</v>
          </cell>
          <cell r="AF3">
            <v>4039</v>
          </cell>
          <cell r="AG3">
            <v>4034</v>
          </cell>
          <cell r="AH3">
            <v>4042</v>
          </cell>
          <cell r="AI3">
            <v>4036</v>
          </cell>
          <cell r="AJ3">
            <v>4045</v>
          </cell>
          <cell r="AK3">
            <v>5016</v>
          </cell>
          <cell r="AL3">
            <v>5077</v>
          </cell>
          <cell r="AM3">
            <v>5005</v>
          </cell>
          <cell r="AN3">
            <v>4049</v>
          </cell>
          <cell r="AO3">
            <v>5019</v>
          </cell>
          <cell r="AP3">
            <v>4050</v>
          </cell>
          <cell r="AQ3">
            <v>4061</v>
          </cell>
          <cell r="AR3">
            <v>4062</v>
          </cell>
          <cell r="AS3">
            <v>4063</v>
          </cell>
          <cell r="AT3">
            <v>5039</v>
          </cell>
          <cell r="AU3">
            <v>5040</v>
          </cell>
          <cell r="AV3">
            <v>5038</v>
          </cell>
          <cell r="AW3">
            <v>4054</v>
          </cell>
          <cell r="AX3">
            <v>5026</v>
          </cell>
          <cell r="AY3">
            <v>5021</v>
          </cell>
          <cell r="AZ3">
            <v>5031</v>
          </cell>
          <cell r="BA3">
            <v>5035</v>
          </cell>
          <cell r="BB3">
            <v>5037</v>
          </cell>
          <cell r="BC3">
            <v>5050</v>
          </cell>
          <cell r="BD3">
            <v>5053</v>
          </cell>
          <cell r="BE3">
            <v>5028</v>
          </cell>
          <cell r="BF3">
            <v>4106</v>
          </cell>
          <cell r="BG3">
            <v>5054</v>
          </cell>
          <cell r="BH3">
            <v>5056</v>
          </cell>
          <cell r="BI3">
            <v>5059</v>
          </cell>
          <cell r="BJ3">
            <v>4105</v>
          </cell>
          <cell r="BK3">
            <v>5060</v>
          </cell>
          <cell r="BL3">
            <v>4074</v>
          </cell>
          <cell r="BM3">
            <v>4068</v>
          </cell>
          <cell r="BN3">
            <v>5061</v>
          </cell>
          <cell r="BO3">
            <v>4090</v>
          </cell>
          <cell r="BP3">
            <v>5070</v>
          </cell>
          <cell r="BQ3">
            <v>5065</v>
          </cell>
          <cell r="BR3">
            <v>5064</v>
          </cell>
          <cell r="BS3">
            <v>5063</v>
          </cell>
          <cell r="BT3">
            <v>5076</v>
          </cell>
          <cell r="BU3">
            <v>5067</v>
          </cell>
          <cell r="BV3">
            <v>4084</v>
          </cell>
          <cell r="BW3">
            <v>4104</v>
          </cell>
          <cell r="BX3">
            <v>5082</v>
          </cell>
          <cell r="BY3">
            <v>5083</v>
          </cell>
          <cell r="BZ3">
            <v>4087</v>
          </cell>
          <cell r="CA3">
            <v>4096</v>
          </cell>
          <cell r="CB3">
            <v>5068</v>
          </cell>
          <cell r="CC3">
            <v>5085</v>
          </cell>
          <cell r="CD3">
            <v>5084</v>
          </cell>
          <cell r="CE3">
            <v>4097</v>
          </cell>
          <cell r="CF3">
            <v>5089</v>
          </cell>
          <cell r="CG3">
            <v>4099</v>
          </cell>
          <cell r="CH3">
            <v>4101</v>
          </cell>
          <cell r="CI3">
            <v>4094</v>
          </cell>
          <cell r="CJ3">
            <v>5091</v>
          </cell>
          <cell r="CK3">
            <v>5095</v>
          </cell>
          <cell r="CL3">
            <v>4093</v>
          </cell>
          <cell r="CM3">
            <v>5096</v>
          </cell>
          <cell r="CN3">
            <v>5102</v>
          </cell>
          <cell r="CO3">
            <v>5103</v>
          </cell>
          <cell r="CP3">
            <v>4112</v>
          </cell>
          <cell r="CQ3">
            <v>5099</v>
          </cell>
          <cell r="CR3">
            <v>5100</v>
          </cell>
          <cell r="CS3">
            <v>5098</v>
          </cell>
          <cell r="CT3">
            <v>2000</v>
          </cell>
          <cell r="CU3">
            <v>2400</v>
          </cell>
          <cell r="CV3">
            <v>2001</v>
          </cell>
          <cell r="CW3">
            <v>2003</v>
          </cell>
          <cell r="CX3">
            <v>2004</v>
          </cell>
          <cell r="CY3">
            <v>2005</v>
          </cell>
          <cell r="CZ3">
            <v>2404</v>
          </cell>
          <cell r="DA3">
            <v>4076</v>
          </cell>
          <cell r="DB3">
            <v>7200</v>
          </cell>
        </row>
        <row r="4">
          <cell r="A4" t="str">
            <v>For the YTD Period Ended 12/31/2005</v>
          </cell>
          <cell r="B4" t="str">
            <v>For the YTD Period Ended 9/30/2005</v>
          </cell>
          <cell r="D4" t="str">
            <v>Consol.</v>
          </cell>
          <cell r="E4" t="str">
            <v>Check Total</v>
          </cell>
          <cell r="I4" t="str">
            <v>Mojave 3/5</v>
          </cell>
          <cell r="J4" t="str">
            <v>ESI</v>
          </cell>
          <cell r="K4" t="str">
            <v>ESI</v>
          </cell>
          <cell r="AC4" t="str">
            <v>FPLE Lake</v>
          </cell>
          <cell r="AX4" t="str">
            <v>FPLE MH</v>
          </cell>
          <cell r="AZ4" t="str">
            <v>FPLE Pecos</v>
          </cell>
          <cell r="BA4" t="str">
            <v xml:space="preserve">FPLE </v>
          </cell>
          <cell r="BB4" t="str">
            <v>FPLE</v>
          </cell>
          <cell r="BC4" t="str">
            <v xml:space="preserve">FPLE </v>
          </cell>
          <cell r="BD4" t="str">
            <v>FPLE</v>
          </cell>
          <cell r="BE4" t="str">
            <v xml:space="preserve"> </v>
          </cell>
          <cell r="BJ4" t="str">
            <v>Meyersdale</v>
          </cell>
          <cell r="BK4" t="str">
            <v>Hancock</v>
          </cell>
          <cell r="BL4" t="str">
            <v>FPLE Const.</v>
          </cell>
          <cell r="BM4" t="str">
            <v>FPLE Virginia</v>
          </cell>
          <cell r="BV4" t="str">
            <v>American</v>
          </cell>
          <cell r="BX4" t="str">
            <v>Green</v>
          </cell>
          <cell r="BY4" t="str">
            <v>Cabazon</v>
          </cell>
          <cell r="CB4" t="str">
            <v xml:space="preserve">FPLE </v>
          </cell>
          <cell r="CC4" t="str">
            <v>(Bkd @ 4112)</v>
          </cell>
          <cell r="CE4" t="str">
            <v>FPLE Segs</v>
          </cell>
          <cell r="CF4" t="str">
            <v>(Bkd @ 4112)</v>
          </cell>
          <cell r="CG4" t="str">
            <v>National Wind</v>
          </cell>
          <cell r="CL4" t="str">
            <v xml:space="preserve">New Mexico </v>
          </cell>
          <cell r="CN4" t="str">
            <v>Mower</v>
          </cell>
          <cell r="CO4" t="str">
            <v>Post Wind</v>
          </cell>
          <cell r="CP4" t="str">
            <v>FPLE Texas</v>
          </cell>
          <cell r="CR4" t="str">
            <v xml:space="preserve">Horse </v>
          </cell>
          <cell r="CS4" t="str">
            <v>Duane</v>
          </cell>
          <cell r="CV4" t="str">
            <v>FPL Energy</v>
          </cell>
          <cell r="CW4" t="str">
            <v>BAC</v>
          </cell>
          <cell r="CX4" t="str">
            <v xml:space="preserve">Square Lake </v>
          </cell>
          <cell r="CY4" t="str">
            <v>FPLE Proj.</v>
          </cell>
          <cell r="DA4" t="str">
            <v>Tower</v>
          </cell>
          <cell r="DB4" t="str">
            <v>FPL Group</v>
          </cell>
        </row>
        <row r="5">
          <cell r="B5" t="str">
            <v>For the YTD Period Ended 12/31/2005</v>
          </cell>
          <cell r="D5" t="str">
            <v>Total</v>
          </cell>
          <cell r="H5" t="str">
            <v>ESI Pure</v>
          </cell>
          <cell r="I5" t="str">
            <v>Lev. Lease</v>
          </cell>
          <cell r="J5" t="str">
            <v>(Mojave)</v>
          </cell>
          <cell r="K5" t="str">
            <v>(Birch)</v>
          </cell>
          <cell r="L5" t="str">
            <v>ESI Bay</v>
          </cell>
          <cell r="M5" t="str">
            <v>Double C</v>
          </cell>
          <cell r="N5" t="str">
            <v>Doswell</v>
          </cell>
          <cell r="O5" t="str">
            <v>Ebensburg</v>
          </cell>
          <cell r="P5" t="str">
            <v>Hyp VIII</v>
          </cell>
          <cell r="Q5" t="str">
            <v>Hyp IX</v>
          </cell>
          <cell r="R5" t="str">
            <v>ESI KF</v>
          </cell>
          <cell r="S5" t="str">
            <v>MES</v>
          </cell>
          <cell r="T5" t="str">
            <v>Mont. Co.</v>
          </cell>
          <cell r="U5" t="str">
            <v>ESI Mult.</v>
          </cell>
          <cell r="V5" t="str">
            <v>ESI Pitts</v>
          </cell>
          <cell r="W5" t="str">
            <v>CH Posdef</v>
          </cell>
          <cell r="X5" t="str">
            <v>ESI Sierra</v>
          </cell>
          <cell r="Y5" t="str">
            <v>Sky River</v>
          </cell>
          <cell r="Z5" t="str">
            <v>ESI Virginia</v>
          </cell>
          <cell r="AA5" t="str">
            <v>ESI Victory</v>
          </cell>
          <cell r="AB5" t="str">
            <v>ESI Chero</v>
          </cell>
          <cell r="AC5" t="str">
            <v>Benton Acq</v>
          </cell>
          <cell r="AD5" t="str">
            <v>Oper. Svc.</v>
          </cell>
          <cell r="AE5" t="str">
            <v>Sullivan Street</v>
          </cell>
          <cell r="AF5" t="str">
            <v>Northern Cross</v>
          </cell>
          <cell r="AG5" t="str">
            <v>Altamont Acq.</v>
          </cell>
          <cell r="AH5" t="str">
            <v>Tehachapi Acq.</v>
          </cell>
          <cell r="AI5" t="str">
            <v>NE Energy</v>
          </cell>
          <cell r="AJ5" t="str">
            <v>NE Fuel Mgmt</v>
          </cell>
          <cell r="AK5" t="str">
            <v>Cerro Gordo</v>
          </cell>
          <cell r="AL5" t="str">
            <v>SW Mesa</v>
          </cell>
          <cell r="AM5" t="str">
            <v>ESI Vansycle</v>
          </cell>
          <cell r="AN5" t="str">
            <v xml:space="preserve">Ridgetop </v>
          </cell>
          <cell r="AO5" t="str">
            <v>Paris</v>
          </cell>
          <cell r="AP5" t="str">
            <v>Pacific Crest</v>
          </cell>
          <cell r="AQ5" t="str">
            <v>Mojave Op Svc</v>
          </cell>
          <cell r="AR5" t="str">
            <v>TPC Windfarms</v>
          </cell>
          <cell r="AS5" t="str">
            <v>FPLE Bastrop</v>
          </cell>
          <cell r="AT5" t="str">
            <v>Gray County</v>
          </cell>
          <cell r="AU5" t="str">
            <v>Upton</v>
          </cell>
          <cell r="AV5" t="str">
            <v>Montfort</v>
          </cell>
          <cell r="AW5" t="str">
            <v>UFG Holdings</v>
          </cell>
          <cell r="AX5" t="str">
            <v>700, LLC</v>
          </cell>
          <cell r="AY5" t="str">
            <v>MH50</v>
          </cell>
          <cell r="AZ5" t="str">
            <v>Wind I GP</v>
          </cell>
          <cell r="BA5" t="str">
            <v>Forney</v>
          </cell>
          <cell r="BB5" t="str">
            <v>Stateline</v>
          </cell>
          <cell r="BC5" t="str">
            <v>Calhoun</v>
          </cell>
          <cell r="BD5" t="str">
            <v>Blythe</v>
          </cell>
          <cell r="BE5" t="str">
            <v>RISE</v>
          </cell>
          <cell r="BF5" t="str">
            <v>Backbone</v>
          </cell>
          <cell r="BG5" t="str">
            <v>Delaware Mtn</v>
          </cell>
          <cell r="BH5" t="str">
            <v>Indian Mesa</v>
          </cell>
          <cell r="BI5" t="str">
            <v>Penn Wind</v>
          </cell>
          <cell r="BJ5" t="str">
            <v xml:space="preserve"> Wind</v>
          </cell>
          <cell r="BK5" t="str">
            <v>County</v>
          </cell>
          <cell r="BL5" t="str">
            <v>Funding</v>
          </cell>
          <cell r="BM5" t="str">
            <v>Funding Corp</v>
          </cell>
          <cell r="BN5" t="str">
            <v>Highwinds</v>
          </cell>
          <cell r="BO5" t="str">
            <v>New Mexico</v>
          </cell>
          <cell r="BP5" t="str">
            <v>Seabrook</v>
          </cell>
          <cell r="BQ5" t="str">
            <v>Oklahoma</v>
          </cell>
          <cell r="BR5" t="str">
            <v>N Dakota</v>
          </cell>
          <cell r="BS5" t="str">
            <v>S  Dakota</v>
          </cell>
          <cell r="BT5" t="str">
            <v>Sooner</v>
          </cell>
          <cell r="BU5" t="str">
            <v>Wyoming</v>
          </cell>
          <cell r="BV5" t="str">
            <v>Wind</v>
          </cell>
          <cell r="BW5" t="str">
            <v>Waymart</v>
          </cell>
          <cell r="BX5" t="str">
            <v>Power</v>
          </cell>
          <cell r="BY5" t="str">
            <v>Wind</v>
          </cell>
          <cell r="BZ5" t="str">
            <v>WPP 93</v>
          </cell>
          <cell r="CA5" t="str">
            <v>WPP 94</v>
          </cell>
          <cell r="CB5" t="str">
            <v>Bays &amp; Jbay</v>
          </cell>
          <cell r="CC5" t="str">
            <v>Callahan</v>
          </cell>
          <cell r="CD5" t="str">
            <v>Diablo Winds</v>
          </cell>
          <cell r="CE5" t="str">
            <v>III-VII</v>
          </cell>
          <cell r="CF5" t="str">
            <v>Horse Hollow</v>
          </cell>
          <cell r="CG5" t="str">
            <v>Portfolio</v>
          </cell>
          <cell r="CH5" t="str">
            <v>National Wind</v>
          </cell>
          <cell r="CI5" t="str">
            <v>NAPS</v>
          </cell>
          <cell r="CJ5" t="str">
            <v>AE-LIPA</v>
          </cell>
          <cell r="CK5" t="str">
            <v>Gexa</v>
          </cell>
          <cell r="CL5" t="str">
            <v>Ops Svcs</v>
          </cell>
          <cell r="CM5" t="str">
            <v>Burleigh</v>
          </cell>
          <cell r="CN5" t="str">
            <v>County</v>
          </cell>
          <cell r="CO5" t="str">
            <v>Farm</v>
          </cell>
          <cell r="CP5" t="str">
            <v>Wind LP</v>
          </cell>
          <cell r="CQ5" t="str">
            <v>Oliver Wind</v>
          </cell>
          <cell r="CR5" t="str">
            <v>Hollow II</v>
          </cell>
          <cell r="CS5" t="str">
            <v>Arnold</v>
          </cell>
          <cell r="CT5" t="str">
            <v>FPL-E Pure</v>
          </cell>
          <cell r="CU5" t="str">
            <v>FPLE Maine</v>
          </cell>
          <cell r="CV5" t="str">
            <v>Pwr Mkgt</v>
          </cell>
          <cell r="CW5" t="str">
            <v>Investments</v>
          </cell>
          <cell r="CX5" t="str">
            <v>Holdings</v>
          </cell>
          <cell r="CY5" t="str">
            <v>Management</v>
          </cell>
          <cell r="CZ5" t="str">
            <v>Weatherford</v>
          </cell>
          <cell r="DA5" t="str">
            <v>Associates</v>
          </cell>
          <cell r="DB5" t="str">
            <v>International</v>
          </cell>
        </row>
        <row r="6">
          <cell r="A6" t="str">
            <v>YTD Gross Earnings</v>
          </cell>
          <cell r="D6">
            <v>242000075.08554104</v>
          </cell>
          <cell r="H6">
            <v>0</v>
          </cell>
          <cell r="I6">
            <v>3576938.32</v>
          </cell>
          <cell r="J6">
            <v>3370241.2949999995</v>
          </cell>
          <cell r="K6">
            <v>594244.48545000004</v>
          </cell>
          <cell r="L6">
            <v>449494.5</v>
          </cell>
          <cell r="M6">
            <v>0</v>
          </cell>
          <cell r="N6">
            <v>42637615</v>
          </cell>
          <cell r="O6">
            <v>1560634.3209600002</v>
          </cell>
          <cell r="P6">
            <v>4871813.1000000006</v>
          </cell>
          <cell r="Q6">
            <v>3968659.5200000005</v>
          </cell>
          <cell r="R6">
            <v>0</v>
          </cell>
          <cell r="S6">
            <v>0</v>
          </cell>
          <cell r="T6">
            <v>1200801.6000000001</v>
          </cell>
          <cell r="U6">
            <v>-23424.57</v>
          </cell>
          <cell r="V6">
            <v>-600.63</v>
          </cell>
          <cell r="W6">
            <v>17780008.809999999</v>
          </cell>
          <cell r="X6">
            <v>0</v>
          </cell>
          <cell r="Y6">
            <v>7680605.6000000006</v>
          </cell>
          <cell r="Z6">
            <v>0</v>
          </cell>
          <cell r="AA6">
            <v>2168467.4600000004</v>
          </cell>
        </row>
        <row r="7">
          <cell r="A7" t="str">
            <v>2003 True-up Entry Recorded in 2004</v>
          </cell>
          <cell r="D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A8" t="str">
            <v>Goodwill Amortization</v>
          </cell>
          <cell r="D8">
            <v>4091548.39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763797</v>
          </cell>
          <cell r="M8">
            <v>0</v>
          </cell>
          <cell r="N8">
            <v>0</v>
          </cell>
          <cell r="O8">
            <v>0</v>
          </cell>
          <cell r="P8">
            <v>-598740</v>
          </cell>
          <cell r="Q8">
            <v>-365940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A9" t="str">
            <v>Other Income/(Expense) of ESI Sub.</v>
          </cell>
          <cell r="D9">
            <v>-165183507.22</v>
          </cell>
          <cell r="H9">
            <v>5411259.2000000002</v>
          </cell>
          <cell r="I9">
            <v>0</v>
          </cell>
          <cell r="J9">
            <v>0</v>
          </cell>
          <cell r="K9">
            <v>0</v>
          </cell>
          <cell r="L9">
            <v>32109</v>
          </cell>
          <cell r="M9">
            <v>-3320.77</v>
          </cell>
          <cell r="N9">
            <v>1129881</v>
          </cell>
          <cell r="O9">
            <v>-415428</v>
          </cell>
          <cell r="P9">
            <v>926213</v>
          </cell>
          <cell r="Q9">
            <v>1014086</v>
          </cell>
          <cell r="R9">
            <v>0</v>
          </cell>
          <cell r="S9">
            <v>-12496.5</v>
          </cell>
          <cell r="T9">
            <v>-1257123</v>
          </cell>
          <cell r="V9">
            <v>-8111</v>
          </cell>
          <cell r="W9">
            <v>148146.34</v>
          </cell>
          <cell r="Y9">
            <v>-18728.09</v>
          </cell>
          <cell r="Z9">
            <v>0</v>
          </cell>
          <cell r="AA9">
            <v>-63521.93</v>
          </cell>
        </row>
        <row r="10">
          <cell r="A10" t="str">
            <v>Other</v>
          </cell>
          <cell r="D10">
            <v>41325127.68</v>
          </cell>
          <cell r="H10">
            <v>-3576938.32</v>
          </cell>
          <cell r="I10">
            <v>0</v>
          </cell>
          <cell r="J10">
            <v>0</v>
          </cell>
          <cell r="K10">
            <v>-456563</v>
          </cell>
          <cell r="L10">
            <v>0</v>
          </cell>
          <cell r="M10">
            <v>4405500</v>
          </cell>
          <cell r="N10">
            <v>0</v>
          </cell>
          <cell r="O10">
            <v>-810634</v>
          </cell>
          <cell r="P10">
            <v>0</v>
          </cell>
          <cell r="Q10">
            <v>0</v>
          </cell>
          <cell r="R10">
            <v>4016700</v>
          </cell>
          <cell r="S10">
            <v>0</v>
          </cell>
          <cell r="T10">
            <v>953198</v>
          </cell>
          <cell r="U10">
            <v>-999</v>
          </cell>
          <cell r="V10">
            <v>182333</v>
          </cell>
          <cell r="W10">
            <v>0</v>
          </cell>
          <cell r="X10">
            <v>7985321</v>
          </cell>
          <cell r="Y10">
            <v>0</v>
          </cell>
          <cell r="Z10">
            <v>697867</v>
          </cell>
          <cell r="AA10">
            <v>0</v>
          </cell>
        </row>
        <row r="11">
          <cell r="A11" t="str">
            <v>Items taxed outside of project provision files</v>
          </cell>
          <cell r="D11">
            <v>-80273.795541003914</v>
          </cell>
          <cell r="H11">
            <v>-10358.880000000354</v>
          </cell>
          <cell r="I11">
            <v>-0.31999999983236194</v>
          </cell>
          <cell r="J11">
            <v>-0.29499999945983291</v>
          </cell>
          <cell r="K11">
            <v>-0.48545000003650784</v>
          </cell>
          <cell r="L11">
            <v>-3510.5</v>
          </cell>
          <cell r="M11">
            <v>-674.20000000018626</v>
          </cell>
          <cell r="N11">
            <v>-318</v>
          </cell>
          <cell r="O11">
            <v>-0.60096000018529594</v>
          </cell>
          <cell r="P11">
            <v>-1.1000000005587935</v>
          </cell>
          <cell r="Q11">
            <v>-90.520000000484288</v>
          </cell>
          <cell r="R11">
            <v>-47220.71</v>
          </cell>
          <cell r="S11">
            <v>0</v>
          </cell>
          <cell r="T11">
            <v>0.39999999990686774</v>
          </cell>
          <cell r="U11">
            <v>-29172.23</v>
          </cell>
          <cell r="V11">
            <v>-4013.47</v>
          </cell>
          <cell r="W11">
            <v>-46492.14999999851</v>
          </cell>
          <cell r="X11">
            <v>23842.44000000041</v>
          </cell>
          <cell r="Y11">
            <v>0.48999999929219484</v>
          </cell>
          <cell r="Z11">
            <v>0</v>
          </cell>
          <cell r="AA11">
            <v>0.46999999973922968</v>
          </cell>
        </row>
        <row r="12">
          <cell r="A12" t="str">
            <v xml:space="preserve">     Total NIBT to Date</v>
          </cell>
          <cell r="D12">
            <v>122152970.13999999</v>
          </cell>
          <cell r="E12">
            <v>122152970.14000003</v>
          </cell>
          <cell r="H12">
            <v>1823962</v>
          </cell>
          <cell r="I12">
            <v>3576938</v>
          </cell>
          <cell r="J12">
            <v>3370241</v>
          </cell>
          <cell r="K12">
            <v>137681</v>
          </cell>
          <cell r="L12">
            <v>1241890</v>
          </cell>
          <cell r="M12">
            <v>4401505.03</v>
          </cell>
          <cell r="N12">
            <v>43767178</v>
          </cell>
          <cell r="O12">
            <v>334571.71999999997</v>
          </cell>
          <cell r="P12">
            <v>5199285</v>
          </cell>
          <cell r="Q12">
            <v>4616715</v>
          </cell>
          <cell r="R12">
            <v>3969479.29</v>
          </cell>
          <cell r="S12">
            <v>-12496.5</v>
          </cell>
          <cell r="T12">
            <v>896877</v>
          </cell>
          <cell r="U12">
            <v>-53595.8</v>
          </cell>
          <cell r="V12">
            <v>169607.9</v>
          </cell>
          <cell r="W12">
            <v>17881663</v>
          </cell>
          <cell r="X12">
            <v>8009163.4400000004</v>
          </cell>
          <cell r="Y12">
            <v>7661878</v>
          </cell>
          <cell r="Z12">
            <v>697867</v>
          </cell>
          <cell r="AA12">
            <v>2104946</v>
          </cell>
        </row>
        <row r="13">
          <cell r="A13" t="str">
            <v>Per G/L</v>
          </cell>
          <cell r="D13">
            <v>122152969.94</v>
          </cell>
          <cell r="E13">
            <v>122152965</v>
          </cell>
          <cell r="H13">
            <v>1823962</v>
          </cell>
          <cell r="I13">
            <v>3576938</v>
          </cell>
          <cell r="J13">
            <v>3370241</v>
          </cell>
          <cell r="K13">
            <v>137681</v>
          </cell>
          <cell r="L13">
            <v>1241890</v>
          </cell>
          <cell r="M13">
            <v>4401505.03</v>
          </cell>
          <cell r="N13">
            <v>43767178</v>
          </cell>
          <cell r="O13">
            <v>334571.71999999997</v>
          </cell>
          <cell r="P13">
            <v>5199285</v>
          </cell>
          <cell r="Q13">
            <v>4616715</v>
          </cell>
          <cell r="R13">
            <v>3969479.29</v>
          </cell>
          <cell r="S13">
            <v>-12496.5</v>
          </cell>
          <cell r="T13">
            <v>896877</v>
          </cell>
          <cell r="U13">
            <v>-53595.8</v>
          </cell>
          <cell r="V13">
            <v>169607.9</v>
          </cell>
          <cell r="W13">
            <v>17881663</v>
          </cell>
          <cell r="X13">
            <v>8009163.4400000004</v>
          </cell>
          <cell r="Y13">
            <v>7661878</v>
          </cell>
          <cell r="Z13">
            <v>697867</v>
          </cell>
          <cell r="AA13">
            <v>2104946</v>
          </cell>
        </row>
        <row r="14">
          <cell r="D14">
            <v>-0.20000000238417215</v>
          </cell>
          <cell r="E14">
            <v>5.1400000303983688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E15">
            <v>4.9399999976158142</v>
          </cell>
        </row>
        <row r="16">
          <cell r="A16" t="str">
            <v>PERMANENT DIFFERENCES:</v>
          </cell>
        </row>
        <row r="17">
          <cell r="A17" t="str">
            <v>Items taxed outside of project provision files</v>
          </cell>
          <cell r="D17">
            <v>80273.475541004082</v>
          </cell>
          <cell r="H17">
            <v>10358.880000000354</v>
          </cell>
          <cell r="I17">
            <v>0</v>
          </cell>
          <cell r="J17">
            <v>0.29499999945983291</v>
          </cell>
          <cell r="K17">
            <v>0.48545000003650784</v>
          </cell>
          <cell r="L17">
            <v>3510.5</v>
          </cell>
          <cell r="M17">
            <v>674.20000000018626</v>
          </cell>
          <cell r="N17">
            <v>318</v>
          </cell>
          <cell r="O17">
            <v>0.60096000018529594</v>
          </cell>
          <cell r="P17">
            <v>1.1000000005587935</v>
          </cell>
          <cell r="Q17">
            <v>90.520000000484288</v>
          </cell>
          <cell r="R17">
            <v>47220.71</v>
          </cell>
          <cell r="S17">
            <v>0</v>
          </cell>
          <cell r="T17">
            <v>-0.39999999990686774</v>
          </cell>
          <cell r="U17">
            <v>29172.23</v>
          </cell>
          <cell r="V17">
            <v>4013.47</v>
          </cell>
          <cell r="W17">
            <v>46492.14999999851</v>
          </cell>
          <cell r="X17">
            <v>-23842.44000000041</v>
          </cell>
          <cell r="Y17">
            <v>-0.48999999929219484</v>
          </cell>
          <cell r="Z17">
            <v>0</v>
          </cell>
          <cell r="AA17">
            <v>-0.46999999973922968</v>
          </cell>
        </row>
        <row r="18">
          <cell r="A18" t="str">
            <v>Less:  True-up of P/Y Earnings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A19" t="str">
            <v>50% Disallowed Meals &amp; Entertainment</v>
          </cell>
          <cell r="D19">
            <v>242869.71000000002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  <cell r="X19">
            <v>0</v>
          </cell>
          <cell r="Y19">
            <v>0</v>
          </cell>
          <cell r="Z19">
            <v>344.5</v>
          </cell>
          <cell r="AA19">
            <v>0</v>
          </cell>
        </row>
        <row r="20">
          <cell r="A20" t="str">
            <v>Prior Year(s) Current Tax True-up(s)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Fines &amp; Penalties</v>
          </cell>
          <cell r="D21">
            <v>1650.99</v>
          </cell>
          <cell r="H21">
            <v>463.2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Decommissioning Fund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W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23" t="str">
            <v>Sec. 199 Deduction (QPID)</v>
          </cell>
          <cell r="D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A24" t="str">
            <v>Tax Exempt Interest Income</v>
          </cell>
          <cell r="D24">
            <v>-1637312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W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 xml:space="preserve">Other  </v>
          </cell>
          <cell r="D25">
            <v>202749.17500000002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7">
          <cell r="A27" t="str">
            <v xml:space="preserve">    TOTAL</v>
          </cell>
          <cell r="D27">
            <v>-1109768.649458996</v>
          </cell>
          <cell r="E27">
            <v>-1109768.6494589958</v>
          </cell>
          <cell r="H27">
            <v>10822.080000000355</v>
          </cell>
          <cell r="I27">
            <v>0</v>
          </cell>
          <cell r="J27">
            <v>0.29499999945983291</v>
          </cell>
          <cell r="K27">
            <v>0.48545000003650784</v>
          </cell>
          <cell r="L27">
            <v>3510.5</v>
          </cell>
          <cell r="M27">
            <v>674.20000000018626</v>
          </cell>
          <cell r="N27">
            <v>318</v>
          </cell>
          <cell r="O27">
            <v>0.60096000018529594</v>
          </cell>
          <cell r="P27">
            <v>1.1000000005587935</v>
          </cell>
          <cell r="Q27">
            <v>90.520000000484288</v>
          </cell>
          <cell r="R27">
            <v>47220.71</v>
          </cell>
          <cell r="S27">
            <v>0</v>
          </cell>
          <cell r="T27">
            <v>-0.39999999990686774</v>
          </cell>
          <cell r="U27">
            <v>29172.23</v>
          </cell>
          <cell r="V27">
            <v>4013.47</v>
          </cell>
          <cell r="W27">
            <v>46492.14999999851</v>
          </cell>
          <cell r="X27">
            <v>-23842.44000000041</v>
          </cell>
          <cell r="Y27">
            <v>-0.48999999929219484</v>
          </cell>
          <cell r="Z27">
            <v>344.5</v>
          </cell>
          <cell r="AA27">
            <v>-0.46999999973922968</v>
          </cell>
        </row>
        <row r="29">
          <cell r="A29" t="str">
            <v>TEMPORARY DIFFERENCES:</v>
          </cell>
        </row>
        <row r="30">
          <cell r="A30" t="str">
            <v xml:space="preserve">Book Depreciation Expense </v>
          </cell>
          <cell r="D30">
            <v>291679348.62379998</v>
          </cell>
          <cell r="H30">
            <v>18490.8</v>
          </cell>
          <cell r="I30">
            <v>0</v>
          </cell>
          <cell r="J30">
            <v>18293.38</v>
          </cell>
          <cell r="K30">
            <v>0</v>
          </cell>
          <cell r="L30">
            <v>0</v>
          </cell>
          <cell r="M30">
            <v>0</v>
          </cell>
          <cell r="N30">
            <v>13379628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908807.82</v>
          </cell>
          <cell r="X30">
            <v>0</v>
          </cell>
          <cell r="Y30">
            <v>1749141.88</v>
          </cell>
          <cell r="Z30">
            <v>0</v>
          </cell>
          <cell r="AA30">
            <v>333923.75</v>
          </cell>
        </row>
        <row r="31">
          <cell r="A31" t="str">
            <v xml:space="preserve">Tax Depreciation Expense </v>
          </cell>
          <cell r="D31">
            <v>-702380661.4576</v>
          </cell>
          <cell r="H31">
            <v>0</v>
          </cell>
          <cell r="J31">
            <v>-19866</v>
          </cell>
          <cell r="K31">
            <v>0</v>
          </cell>
          <cell r="L31">
            <v>0</v>
          </cell>
          <cell r="N31">
            <v>-21963490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W31">
            <v>-4638938</v>
          </cell>
          <cell r="Y31">
            <v>-5718233.0800000001</v>
          </cell>
          <cell r="Z31">
            <v>0</v>
          </cell>
          <cell r="AA31">
            <v>-1430359</v>
          </cell>
        </row>
        <row r="32">
          <cell r="A32" t="str">
            <v>Amortization Expense</v>
          </cell>
          <cell r="D32">
            <v>40603388.1061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-1112126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W32">
            <v>-123644</v>
          </cell>
          <cell r="X32">
            <v>0</v>
          </cell>
          <cell r="Y32">
            <v>920883.62</v>
          </cell>
          <cell r="Z32">
            <v>0</v>
          </cell>
          <cell r="AA32">
            <v>207270.66</v>
          </cell>
        </row>
        <row r="33">
          <cell r="A33" t="str">
            <v xml:space="preserve">Accretion Expense </v>
          </cell>
          <cell r="D33">
            <v>-42054180.329999998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-763797</v>
          </cell>
          <cell r="N33">
            <v>0</v>
          </cell>
          <cell r="O33">
            <v>0</v>
          </cell>
          <cell r="P33">
            <v>598740</v>
          </cell>
          <cell r="Q33">
            <v>365940</v>
          </cell>
          <cell r="S33">
            <v>0</v>
          </cell>
          <cell r="T33">
            <v>0</v>
          </cell>
          <cell r="W33">
            <v>24630.240000000002</v>
          </cell>
          <cell r="Y33">
            <v>-144225.23000000001</v>
          </cell>
          <cell r="Z33">
            <v>0</v>
          </cell>
          <cell r="AA33">
            <v>18226.05</v>
          </cell>
        </row>
        <row r="34">
          <cell r="A34" t="str">
            <v xml:space="preserve">Major Maintenance </v>
          </cell>
          <cell r="D34">
            <v>30460651.939999998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2779050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W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A35" t="str">
            <v>Deferred Financing Costs</v>
          </cell>
          <cell r="D35">
            <v>1317802.07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W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Sec 195 Startup Costs</v>
          </cell>
          <cell r="D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W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Goodwill/Asset Impairment</v>
          </cell>
          <cell r="D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W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A38" t="str">
            <v>Interest Expense</v>
          </cell>
          <cell r="D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T38">
            <v>0</v>
          </cell>
          <cell r="W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A39" t="str">
            <v>Mark to Market</v>
          </cell>
          <cell r="D39">
            <v>177939171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W39">
            <v>3283355</v>
          </cell>
          <cell r="Y39">
            <v>0</v>
          </cell>
          <cell r="Z39">
            <v>0</v>
          </cell>
          <cell r="AA39">
            <v>0</v>
          </cell>
        </row>
        <row r="40">
          <cell r="A40" t="str">
            <v>Reserves</v>
          </cell>
          <cell r="D40">
            <v>-12827214.26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W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A41" t="str">
            <v>APB 91-6</v>
          </cell>
          <cell r="D41">
            <v>651770.15999999992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W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A42" t="str">
            <v>Accrued Employee Costs</v>
          </cell>
          <cell r="D42">
            <v>230876.97000000003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W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A43" t="str">
            <v>Gain/Loss on Sale of Assets</v>
          </cell>
          <cell r="D43">
            <v>46793417.25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A44" t="str">
            <v>Prepaids</v>
          </cell>
          <cell r="D44">
            <v>4343763.5144020002</v>
          </cell>
          <cell r="H44">
            <v>0</v>
          </cell>
          <cell r="J44">
            <v>0</v>
          </cell>
          <cell r="K44">
            <v>0</v>
          </cell>
          <cell r="L44">
            <v>0</v>
          </cell>
          <cell r="N44">
            <v>-55946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W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A45" t="str">
            <v>Joint Ventures</v>
          </cell>
          <cell r="D45">
            <v>37984224.843853556</v>
          </cell>
          <cell r="H45">
            <v>0</v>
          </cell>
          <cell r="J45">
            <v>338045.0950000002</v>
          </cell>
          <cell r="K45">
            <v>218880.77805000008</v>
          </cell>
          <cell r="L45">
            <v>898468.81599999999</v>
          </cell>
          <cell r="M45">
            <v>1068606.1891780549</v>
          </cell>
          <cell r="N45">
            <v>0</v>
          </cell>
          <cell r="O45">
            <v>338169.97962000011</v>
          </cell>
          <cell r="P45">
            <v>5081823.2088000001</v>
          </cell>
          <cell r="Q45">
            <v>5184038.9204000002</v>
          </cell>
          <cell r="R45">
            <v>750907.88120580919</v>
          </cell>
          <cell r="S45">
            <v>0</v>
          </cell>
          <cell r="T45">
            <v>1921402.4</v>
          </cell>
          <cell r="U45">
            <v>0</v>
          </cell>
          <cell r="W45">
            <v>0</v>
          </cell>
          <cell r="X45">
            <v>337552.73031182104</v>
          </cell>
          <cell r="Y45">
            <v>0</v>
          </cell>
          <cell r="Z45">
            <v>0</v>
          </cell>
          <cell r="AA45">
            <v>0</v>
          </cell>
        </row>
        <row r="46">
          <cell r="A46" t="str">
            <v>Repairs</v>
          </cell>
          <cell r="D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W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 t="str">
            <v>Other</v>
          </cell>
          <cell r="D47">
            <v>-55731997.420000009</v>
          </cell>
          <cell r="H47">
            <v>-1066156</v>
          </cell>
          <cell r="I47">
            <v>4086053</v>
          </cell>
          <cell r="J47">
            <v>-9357</v>
          </cell>
          <cell r="K47">
            <v>456563</v>
          </cell>
          <cell r="L47">
            <v>0</v>
          </cell>
          <cell r="M47">
            <v>-1182472</v>
          </cell>
          <cell r="N47">
            <v>0</v>
          </cell>
          <cell r="O47">
            <v>810634</v>
          </cell>
          <cell r="P47">
            <v>0</v>
          </cell>
          <cell r="Q47">
            <v>0</v>
          </cell>
          <cell r="R47">
            <v>-1061864</v>
          </cell>
          <cell r="S47">
            <v>0</v>
          </cell>
          <cell r="T47">
            <v>-953198</v>
          </cell>
          <cell r="U47">
            <v>0</v>
          </cell>
          <cell r="W47">
            <v>-12400939</v>
          </cell>
          <cell r="X47">
            <v>-2301045</v>
          </cell>
          <cell r="Y47">
            <v>0</v>
          </cell>
          <cell r="Z47">
            <v>0</v>
          </cell>
          <cell r="AA47">
            <v>0</v>
          </cell>
        </row>
        <row r="48">
          <cell r="A48" t="str">
            <v xml:space="preserve">    TOTAL</v>
          </cell>
          <cell r="D48">
            <v>-180989638.98944446</v>
          </cell>
          <cell r="E48">
            <v>-180989638.98944443</v>
          </cell>
          <cell r="H48">
            <v>-1047665.2</v>
          </cell>
          <cell r="I48">
            <v>4086053</v>
          </cell>
          <cell r="J48">
            <v>327115.47500000021</v>
          </cell>
          <cell r="K48">
            <v>675443.77805000008</v>
          </cell>
          <cell r="L48">
            <v>134671.81599999999</v>
          </cell>
          <cell r="M48">
            <v>-113865.81082194508</v>
          </cell>
          <cell r="N48">
            <v>-6972884</v>
          </cell>
          <cell r="O48">
            <v>1148803.9796200001</v>
          </cell>
          <cell r="P48">
            <v>5680563.2088000001</v>
          </cell>
          <cell r="Q48">
            <v>5549978.9204000002</v>
          </cell>
          <cell r="R48">
            <v>-310956.11879419081</v>
          </cell>
          <cell r="S48">
            <v>0</v>
          </cell>
          <cell r="T48">
            <v>968204.39999999991</v>
          </cell>
          <cell r="U48">
            <v>0</v>
          </cell>
          <cell r="V48">
            <v>0</v>
          </cell>
          <cell r="W48">
            <v>-12946727.939999999</v>
          </cell>
          <cell r="X48">
            <v>-1963492.269688179</v>
          </cell>
          <cell r="Y48">
            <v>-3192432.81</v>
          </cell>
          <cell r="Z48">
            <v>0</v>
          </cell>
          <cell r="AA48">
            <v>-870938.53999999992</v>
          </cell>
        </row>
        <row r="49">
          <cell r="A49" t="str">
            <v>TAXABLE INCOME</v>
          </cell>
          <cell r="D49">
            <v>-59946437.498903468</v>
          </cell>
          <cell r="E49">
            <v>-59946437.498903304</v>
          </cell>
          <cell r="H49">
            <v>787118.88000000035</v>
          </cell>
          <cell r="I49">
            <v>7662991</v>
          </cell>
          <cell r="J49">
            <v>3697356.7699999996</v>
          </cell>
          <cell r="K49">
            <v>813125.26350000012</v>
          </cell>
          <cell r="L49">
            <v>1380072.3160000001</v>
          </cell>
          <cell r="M49">
            <v>4288313.4191780556</v>
          </cell>
          <cell r="N49">
            <v>36794612</v>
          </cell>
          <cell r="O49">
            <v>1483376.3005800003</v>
          </cell>
          <cell r="P49">
            <v>10879849.308800001</v>
          </cell>
          <cell r="Q49">
            <v>10166784.440400001</v>
          </cell>
          <cell r="R49">
            <v>3705743.8812058093</v>
          </cell>
          <cell r="S49">
            <v>-12496.5</v>
          </cell>
          <cell r="T49">
            <v>1865081</v>
          </cell>
          <cell r="U49">
            <v>-24423.570000000003</v>
          </cell>
          <cell r="V49">
            <v>173621.37</v>
          </cell>
          <cell r="W49">
            <v>4981427.209999999</v>
          </cell>
          <cell r="X49">
            <v>6021828.7303118212</v>
          </cell>
          <cell r="Y49">
            <v>4469444.7000000011</v>
          </cell>
          <cell r="Z49">
            <v>698211.5</v>
          </cell>
          <cell r="AA49">
            <v>1234006.9900000002</v>
          </cell>
        </row>
        <row r="51">
          <cell r="A51" t="str">
            <v>STATE PERMANENT DIFFERENCES:</v>
          </cell>
        </row>
        <row r="52">
          <cell r="A52" t="str">
            <v>Decommissioning Fund</v>
          </cell>
          <cell r="D52">
            <v>-9795435</v>
          </cell>
          <cell r="H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W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A53" t="str">
            <v>Reverse Tax Exempt Interest Income</v>
          </cell>
          <cell r="D53">
            <v>1632022.34</v>
          </cell>
          <cell r="H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A54" t="str">
            <v xml:space="preserve">Other </v>
          </cell>
          <cell r="D54">
            <v>-1632022.34</v>
          </cell>
          <cell r="H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A55" t="str">
            <v xml:space="preserve">Other </v>
          </cell>
          <cell r="D55">
            <v>0</v>
          </cell>
        </row>
        <row r="56">
          <cell r="A56" t="str">
            <v>SUB-TOTAL STATE PERMANENT DIFFS</v>
          </cell>
          <cell r="D56">
            <v>-9795435</v>
          </cell>
          <cell r="E56">
            <v>-9795435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W56">
            <v>0</v>
          </cell>
          <cell r="Y56">
            <v>0</v>
          </cell>
          <cell r="Z56">
            <v>0</v>
          </cell>
          <cell r="AA56">
            <v>0</v>
          </cell>
        </row>
        <row r="58">
          <cell r="A58" t="str">
            <v>STATE TEMPORARY DIFFERENCES:</v>
          </cell>
        </row>
        <row r="59">
          <cell r="A59" t="str">
            <v>Reverse Fed Tax Depreciation</v>
          </cell>
          <cell r="D59">
            <v>702360795.4576</v>
          </cell>
          <cell r="H59">
            <v>0</v>
          </cell>
          <cell r="J59">
            <v>0</v>
          </cell>
          <cell r="K59">
            <v>0</v>
          </cell>
          <cell r="L59">
            <v>0</v>
          </cell>
          <cell r="N59">
            <v>21963490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W59">
            <v>4638938</v>
          </cell>
          <cell r="Y59">
            <v>5718233.0800000001</v>
          </cell>
          <cell r="Z59">
            <v>0</v>
          </cell>
          <cell r="AA59">
            <v>1430359</v>
          </cell>
        </row>
        <row r="60">
          <cell r="A60" t="str">
            <v>State Tax Depreciation</v>
          </cell>
          <cell r="D60">
            <v>-744448889.32760012</v>
          </cell>
          <cell r="H60">
            <v>0</v>
          </cell>
          <cell r="J60">
            <v>0</v>
          </cell>
          <cell r="K60">
            <v>0</v>
          </cell>
          <cell r="L60">
            <v>0</v>
          </cell>
          <cell r="N60">
            <v>-21963490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W60">
            <v>-4773860.9799999995</v>
          </cell>
          <cell r="Y60">
            <v>-5718782.0800000001</v>
          </cell>
          <cell r="Z60">
            <v>0</v>
          </cell>
          <cell r="AA60">
            <v>-1430871</v>
          </cell>
        </row>
        <row r="61">
          <cell r="A61" t="str">
            <v>Joint Ventures - State</v>
          </cell>
          <cell r="D61">
            <v>-273217.33888888889</v>
          </cell>
          <cell r="H61">
            <v>0</v>
          </cell>
          <cell r="J61">
            <v>0</v>
          </cell>
          <cell r="K61">
            <v>0</v>
          </cell>
          <cell r="L61">
            <v>-194204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W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A62" t="str">
            <v xml:space="preserve">Other  </v>
          </cell>
          <cell r="D62">
            <v>-11000538</v>
          </cell>
          <cell r="H62">
            <v>0</v>
          </cell>
          <cell r="I62">
            <v>-2043565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W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A63" t="str">
            <v>SUB-TOTAL STATE TEMPORARY DIFFS</v>
          </cell>
          <cell r="D63">
            <v>-53361849.208889015</v>
          </cell>
          <cell r="E63">
            <v>-53361849.208888903</v>
          </cell>
          <cell r="H63">
            <v>0</v>
          </cell>
          <cell r="I63">
            <v>-2043565</v>
          </cell>
          <cell r="J63">
            <v>0</v>
          </cell>
          <cell r="K63">
            <v>0</v>
          </cell>
          <cell r="L63">
            <v>-194204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W63">
            <v>-134922.97999999952</v>
          </cell>
          <cell r="Y63">
            <v>-549</v>
          </cell>
          <cell r="Z63">
            <v>0</v>
          </cell>
          <cell r="AA63">
            <v>-512</v>
          </cell>
        </row>
        <row r="65">
          <cell r="A65" t="str">
            <v>State Income before Apportionment</v>
          </cell>
          <cell r="D65">
            <v>-123103721.70779249</v>
          </cell>
          <cell r="E65">
            <v>-123103721.70779234</v>
          </cell>
          <cell r="H65">
            <v>787118.88000000035</v>
          </cell>
          <cell r="I65">
            <v>5619426</v>
          </cell>
          <cell r="J65">
            <v>3697356.7699999996</v>
          </cell>
          <cell r="K65">
            <v>813125.26350000012</v>
          </cell>
          <cell r="L65">
            <v>1185868.3160000001</v>
          </cell>
          <cell r="M65">
            <v>4288313.4191780556</v>
          </cell>
          <cell r="N65">
            <v>36794612</v>
          </cell>
          <cell r="O65">
            <v>1483376.3005800003</v>
          </cell>
          <cell r="P65">
            <v>10879849.308800001</v>
          </cell>
          <cell r="Q65">
            <v>10166784.440400001</v>
          </cell>
          <cell r="R65">
            <v>3705743.8812058093</v>
          </cell>
          <cell r="S65">
            <v>-12496.5</v>
          </cell>
          <cell r="T65">
            <v>1865081</v>
          </cell>
          <cell r="U65">
            <v>-24423.570000000003</v>
          </cell>
          <cell r="V65">
            <v>173621.37</v>
          </cell>
          <cell r="W65">
            <v>4846504.2299999995</v>
          </cell>
          <cell r="X65">
            <v>6021828.7303118212</v>
          </cell>
          <cell r="Y65">
            <v>4468895.7000000011</v>
          </cell>
          <cell r="Z65">
            <v>698211.5</v>
          </cell>
          <cell r="AA65">
            <v>1233494.9900000002</v>
          </cell>
        </row>
        <row r="66">
          <cell r="A66" t="str">
            <v>State Apportionment Factor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</row>
        <row r="67">
          <cell r="A67" t="str">
            <v>State Taxable Income/(Loss)</v>
          </cell>
          <cell r="D67">
            <v>-123103721.70779249</v>
          </cell>
          <cell r="E67">
            <v>-123103721.70779234</v>
          </cell>
          <cell r="H67">
            <v>787118.88000000035</v>
          </cell>
          <cell r="I67">
            <v>5619426</v>
          </cell>
          <cell r="J67">
            <v>3697356.7699999996</v>
          </cell>
          <cell r="K67">
            <v>813125.26350000012</v>
          </cell>
          <cell r="L67">
            <v>1185868.3160000001</v>
          </cell>
          <cell r="M67">
            <v>4288313.4191780556</v>
          </cell>
          <cell r="N67">
            <v>36794612</v>
          </cell>
          <cell r="O67">
            <v>1483376.3005800003</v>
          </cell>
          <cell r="P67">
            <v>10879849.308800001</v>
          </cell>
          <cell r="Q67">
            <v>10166784.440400001</v>
          </cell>
          <cell r="R67">
            <v>3705743.8812058093</v>
          </cell>
          <cell r="S67">
            <v>-12496.5</v>
          </cell>
          <cell r="T67">
            <v>1865081</v>
          </cell>
          <cell r="U67">
            <v>-24423.570000000003</v>
          </cell>
          <cell r="V67">
            <v>173621.37</v>
          </cell>
          <cell r="W67">
            <v>4846504.2299999995</v>
          </cell>
          <cell r="X67">
            <v>6021828.7303118212</v>
          </cell>
          <cell r="Y67">
            <v>4468895.7000000011</v>
          </cell>
          <cell r="Z67">
            <v>698211.5</v>
          </cell>
          <cell r="AA67">
            <v>1233494.9900000002</v>
          </cell>
        </row>
        <row r="68">
          <cell r="A68" t="str">
            <v>State Tax Rate</v>
          </cell>
          <cell r="H68">
            <v>5.5E-2</v>
          </cell>
          <cell r="I68">
            <v>8.8400000000000006E-2</v>
          </cell>
          <cell r="J68">
            <v>8.8400000000000006E-2</v>
          </cell>
          <cell r="K68">
            <v>5.5E-2</v>
          </cell>
          <cell r="L68">
            <v>8.8400000000000006E-2</v>
          </cell>
          <cell r="M68">
            <v>8.8400000000000006E-2</v>
          </cell>
          <cell r="N68">
            <v>6.0000000000000005E-2</v>
          </cell>
          <cell r="O68">
            <v>9.9900000000000003E-2</v>
          </cell>
          <cell r="P68">
            <v>8.8400000000000006E-2</v>
          </cell>
          <cell r="Q68">
            <v>8.8400000000000006E-2</v>
          </cell>
          <cell r="R68">
            <v>8.8400000000000006E-2</v>
          </cell>
          <cell r="S68">
            <v>5.4199999999999998E-2</v>
          </cell>
          <cell r="T68">
            <v>9.9899999999999989E-2</v>
          </cell>
          <cell r="U68">
            <v>0.06</v>
          </cell>
          <cell r="V68">
            <v>0.06</v>
          </cell>
          <cell r="W68">
            <v>8.8400000000000034E-2</v>
          </cell>
          <cell r="X68">
            <v>8.8400000000000006E-2</v>
          </cell>
          <cell r="Y68">
            <v>8.8399999999999992E-2</v>
          </cell>
          <cell r="Z68">
            <v>0.06</v>
          </cell>
          <cell r="AA68">
            <v>8.8400000000000006E-2</v>
          </cell>
        </row>
        <row r="69">
          <cell r="A69" t="str">
            <v>State Tax</v>
          </cell>
          <cell r="D69">
            <v>5838184.4407755937</v>
          </cell>
          <cell r="H69">
            <v>43291.538400000019</v>
          </cell>
          <cell r="I69">
            <v>496757.25840000005</v>
          </cell>
          <cell r="J69">
            <v>326846.338468</v>
          </cell>
          <cell r="K69">
            <v>44721.889492500006</v>
          </cell>
          <cell r="L69">
            <v>104830.75913440001</v>
          </cell>
          <cell r="M69">
            <v>379086.90625534015</v>
          </cell>
          <cell r="N69">
            <v>2207676.7200000002</v>
          </cell>
          <cell r="O69">
            <v>148189.29242794204</v>
          </cell>
          <cell r="P69">
            <v>961778.67889792018</v>
          </cell>
          <cell r="Q69">
            <v>898743.74453136011</v>
          </cell>
          <cell r="R69">
            <v>327587.75909859355</v>
          </cell>
          <cell r="S69">
            <v>-677.31029999999998</v>
          </cell>
          <cell r="T69">
            <v>186321.59189999997</v>
          </cell>
          <cell r="U69">
            <v>-1465.4142000000002</v>
          </cell>
          <cell r="V69">
            <v>10417.2822</v>
          </cell>
          <cell r="W69">
            <v>428430.97393200011</v>
          </cell>
          <cell r="X69">
            <v>532329.65975956502</v>
          </cell>
          <cell r="Y69">
            <v>395050.37988000008</v>
          </cell>
          <cell r="Z69">
            <v>41892.689999999995</v>
          </cell>
          <cell r="AA69">
            <v>109040.95711600003</v>
          </cell>
        </row>
        <row r="71">
          <cell r="A71" t="str">
            <v>CITY TEMPORARY DIFFERENCES:</v>
          </cell>
        </row>
        <row r="72">
          <cell r="A72" t="str">
            <v>Reverse Fed Tax Depreciation</v>
          </cell>
          <cell r="D72">
            <v>6876409</v>
          </cell>
        </row>
        <row r="73">
          <cell r="A73" t="str">
            <v>City Tax Depreciation</v>
          </cell>
          <cell r="D73">
            <v>-8426409</v>
          </cell>
        </row>
        <row r="74">
          <cell r="A74" t="str">
            <v>Joint Ventures - City</v>
          </cell>
          <cell r="D74">
            <v>0</v>
          </cell>
        </row>
        <row r="75">
          <cell r="A75" t="str">
            <v xml:space="preserve">Other  </v>
          </cell>
          <cell r="D75">
            <v>0</v>
          </cell>
        </row>
        <row r="76">
          <cell r="A76" t="str">
            <v>SUB-TOTAL CITY TEMPORARY DIFFS</v>
          </cell>
          <cell r="D76">
            <v>-1550000</v>
          </cell>
          <cell r="E76">
            <v>-1550000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W76">
            <v>0</v>
          </cell>
          <cell r="Y76">
            <v>0</v>
          </cell>
          <cell r="Z76">
            <v>0</v>
          </cell>
          <cell r="AA76">
            <v>0</v>
          </cell>
        </row>
        <row r="78">
          <cell r="A78" t="str">
            <v>City Income before Apportionment</v>
          </cell>
          <cell r="D78">
            <v>5250150</v>
          </cell>
          <cell r="E78">
            <v>5250150</v>
          </cell>
        </row>
        <row r="79">
          <cell r="A79" t="str">
            <v>City Apportionment Factor</v>
          </cell>
        </row>
        <row r="80">
          <cell r="A80" t="str">
            <v>City Taxable Income/(Loss)</v>
          </cell>
          <cell r="D80">
            <v>5250150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A81" t="str">
            <v>City Tax Rate</v>
          </cell>
        </row>
        <row r="82">
          <cell r="A82" t="str">
            <v>City Tax</v>
          </cell>
          <cell r="D82">
            <v>429790.40437500004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4">
          <cell r="A84" t="str">
            <v>Taxable Income</v>
          </cell>
          <cell r="D84">
            <v>-59946437.498903468</v>
          </cell>
          <cell r="E84">
            <v>-59946437.498903304</v>
          </cell>
          <cell r="H84">
            <v>787118.88000000035</v>
          </cell>
          <cell r="I84">
            <v>7662991</v>
          </cell>
          <cell r="J84">
            <v>3697356.7699999996</v>
          </cell>
          <cell r="K84">
            <v>813125.26350000012</v>
          </cell>
          <cell r="L84">
            <v>1380072.3160000001</v>
          </cell>
          <cell r="M84">
            <v>4288313.4191780556</v>
          </cell>
          <cell r="N84">
            <v>36794612</v>
          </cell>
          <cell r="O84">
            <v>1483376.3005800003</v>
          </cell>
          <cell r="P84">
            <v>10879849.308800001</v>
          </cell>
          <cell r="Q84">
            <v>10166784.440400001</v>
          </cell>
          <cell r="R84">
            <v>3705743.8812058093</v>
          </cell>
          <cell r="S84">
            <v>-12496.5</v>
          </cell>
          <cell r="T84">
            <v>1865081</v>
          </cell>
          <cell r="U84">
            <v>-24423.570000000003</v>
          </cell>
          <cell r="V84">
            <v>173621.37</v>
          </cell>
          <cell r="W84">
            <v>4981427.209999999</v>
          </cell>
          <cell r="X84">
            <v>6021828.7303118212</v>
          </cell>
          <cell r="Y84">
            <v>4469444.7000000011</v>
          </cell>
          <cell r="Z84">
            <v>698211.5</v>
          </cell>
          <cell r="AA84">
            <v>1234006.9900000002</v>
          </cell>
        </row>
        <row r="85">
          <cell r="A85" t="str">
            <v>State Income Tax</v>
          </cell>
          <cell r="D85">
            <v>-5838184.4407755937</v>
          </cell>
          <cell r="E85">
            <v>-5838184.4407755937</v>
          </cell>
          <cell r="H85">
            <v>-43291.538400000019</v>
          </cell>
          <cell r="I85">
            <v>-496757.25840000005</v>
          </cell>
          <cell r="J85">
            <v>-326846.338468</v>
          </cell>
          <cell r="K85">
            <v>-44721.889492500006</v>
          </cell>
          <cell r="L85">
            <v>-104830.75913440001</v>
          </cell>
          <cell r="M85">
            <v>-379086.90625534015</v>
          </cell>
          <cell r="N85">
            <v>-2207676.7200000002</v>
          </cell>
          <cell r="O85">
            <v>-148189.29242794204</v>
          </cell>
          <cell r="P85">
            <v>-961778.67889792018</v>
          </cell>
          <cell r="Q85">
            <v>-898743.74453136011</v>
          </cell>
          <cell r="R85">
            <v>-327587.75909859355</v>
          </cell>
          <cell r="S85">
            <v>677.31029999999998</v>
          </cell>
          <cell r="T85">
            <v>-186321.59189999997</v>
          </cell>
          <cell r="U85">
            <v>1465.4142000000002</v>
          </cell>
          <cell r="V85">
            <v>-10417.2822</v>
          </cell>
          <cell r="W85">
            <v>-428430.97393200011</v>
          </cell>
          <cell r="X85">
            <v>-532329.65975956502</v>
          </cell>
          <cell r="Y85">
            <v>-395050.37988000008</v>
          </cell>
          <cell r="Z85">
            <v>-41892.689999999995</v>
          </cell>
          <cell r="AA85">
            <v>-109040.95711600003</v>
          </cell>
        </row>
        <row r="86">
          <cell r="A86" t="str">
            <v>City Income Tax</v>
          </cell>
          <cell r="D86">
            <v>-429790.40437500004</v>
          </cell>
          <cell r="E86">
            <v>-429790.40437500004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A87" t="str">
            <v>Federal Taxable</v>
          </cell>
          <cell r="D87">
            <v>-66214412.344054066</v>
          </cell>
          <cell r="E87">
            <v>-66214412.344053954</v>
          </cell>
          <cell r="H87">
            <v>743827.34160000039</v>
          </cell>
          <cell r="I87">
            <v>7166233.7416000003</v>
          </cell>
          <cell r="J87">
            <v>3370510.4315319997</v>
          </cell>
          <cell r="K87">
            <v>768403.37400750013</v>
          </cell>
          <cell r="L87">
            <v>1275241.5568656002</v>
          </cell>
          <cell r="M87">
            <v>3909226.5129227154</v>
          </cell>
          <cell r="N87">
            <v>34586935.280000001</v>
          </cell>
          <cell r="O87">
            <v>1335187.0081520583</v>
          </cell>
          <cell r="P87">
            <v>9918070.6299020797</v>
          </cell>
          <cell r="Q87">
            <v>9268040.6958686411</v>
          </cell>
          <cell r="R87">
            <v>3378156.1221072157</v>
          </cell>
          <cell r="S87">
            <v>-11819.189700000001</v>
          </cell>
          <cell r="T87">
            <v>1678759.4081000001</v>
          </cell>
          <cell r="U87">
            <v>-22958.155800000004</v>
          </cell>
          <cell r="V87">
            <v>163204.08780000001</v>
          </cell>
          <cell r="W87">
            <v>4552996.2360679992</v>
          </cell>
          <cell r="X87">
            <v>5489499.070552256</v>
          </cell>
          <cell r="Y87">
            <v>4074394.3201200012</v>
          </cell>
          <cell r="Z87">
            <v>656318.81000000006</v>
          </cell>
          <cell r="AA87">
            <v>1124966.0328840001</v>
          </cell>
        </row>
        <row r="88">
          <cell r="A88" t="str">
            <v>Federal Rate</v>
          </cell>
          <cell r="H88">
            <v>0.35</v>
          </cell>
          <cell r="I88">
            <v>0.35</v>
          </cell>
          <cell r="J88">
            <v>0.35</v>
          </cell>
          <cell r="K88">
            <v>0.35</v>
          </cell>
          <cell r="L88">
            <v>0.35</v>
          </cell>
          <cell r="M88">
            <v>0.35</v>
          </cell>
          <cell r="N88">
            <v>0.35</v>
          </cell>
          <cell r="O88">
            <v>0.35</v>
          </cell>
          <cell r="P88">
            <v>0.35</v>
          </cell>
          <cell r="Q88">
            <v>0.35</v>
          </cell>
          <cell r="R88">
            <v>0.35</v>
          </cell>
          <cell r="S88">
            <v>0.35</v>
          </cell>
          <cell r="T88">
            <v>0.35</v>
          </cell>
          <cell r="U88">
            <v>0.35</v>
          </cell>
          <cell r="V88">
            <v>0.35</v>
          </cell>
          <cell r="W88">
            <v>0.35</v>
          </cell>
          <cell r="X88">
            <v>0.35</v>
          </cell>
          <cell r="Y88">
            <v>0.35</v>
          </cell>
          <cell r="Z88">
            <v>0.35</v>
          </cell>
          <cell r="AA88">
            <v>0.35</v>
          </cell>
        </row>
        <row r="89">
          <cell r="A89" t="str">
            <v>Federal Income Tax</v>
          </cell>
          <cell r="D89">
            <v>-23720086.870418899</v>
          </cell>
          <cell r="E89">
            <v>-23720086.870418899</v>
          </cell>
          <cell r="H89">
            <v>260339.56956000012</v>
          </cell>
          <cell r="I89">
            <v>2508181.80956</v>
          </cell>
          <cell r="J89">
            <v>1179678.6510361999</v>
          </cell>
          <cell r="K89">
            <v>268941.18090262503</v>
          </cell>
          <cell r="L89">
            <v>446334.54490296001</v>
          </cell>
          <cell r="M89">
            <v>1368229.2795229503</v>
          </cell>
          <cell r="N89">
            <v>12105427.347999999</v>
          </cell>
          <cell r="O89">
            <v>467315.4528532204</v>
          </cell>
          <cell r="P89">
            <v>3471324.7204657276</v>
          </cell>
          <cell r="Q89">
            <v>3243814.243554024</v>
          </cell>
          <cell r="R89">
            <v>1182354.6427375255</v>
          </cell>
          <cell r="S89">
            <v>-4136.7163950000004</v>
          </cell>
          <cell r="T89">
            <v>587565.79283499997</v>
          </cell>
          <cell r="U89">
            <v>-8035.3545300000005</v>
          </cell>
          <cell r="V89">
            <v>57121.43073</v>
          </cell>
          <cell r="W89">
            <v>1593548.6826237997</v>
          </cell>
          <cell r="X89">
            <v>1921324.6746932894</v>
          </cell>
          <cell r="Y89">
            <v>1426038.0120420004</v>
          </cell>
          <cell r="Z89">
            <v>229711.58350000001</v>
          </cell>
          <cell r="AA89">
            <v>393738.11150940001</v>
          </cell>
        </row>
        <row r="90">
          <cell r="A90" t="str">
            <v>Less:  Tax Credits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A91" t="str">
            <v>Net Federal Income Tax</v>
          </cell>
          <cell r="D91">
            <v>-23720086.870418899</v>
          </cell>
          <cell r="E91">
            <v>-23720086.870418899</v>
          </cell>
          <cell r="H91">
            <v>260339.56956000012</v>
          </cell>
          <cell r="I91">
            <v>2508181.80956</v>
          </cell>
          <cell r="J91">
            <v>1179678.6510361999</v>
          </cell>
          <cell r="K91">
            <v>268941.18090262503</v>
          </cell>
          <cell r="L91">
            <v>446334.54490296001</v>
          </cell>
          <cell r="M91">
            <v>1368229.2795229503</v>
          </cell>
          <cell r="N91">
            <v>12105427.347999999</v>
          </cell>
          <cell r="O91">
            <v>467315.4528532204</v>
          </cell>
          <cell r="P91">
            <v>3471324.7204657276</v>
          </cell>
          <cell r="Q91">
            <v>3243814.243554024</v>
          </cell>
          <cell r="R91">
            <v>1182354.6427375255</v>
          </cell>
          <cell r="S91">
            <v>-4136.7163950000004</v>
          </cell>
          <cell r="T91">
            <v>587565.79283499997</v>
          </cell>
          <cell r="U91">
            <v>-8035.3545300000005</v>
          </cell>
          <cell r="V91">
            <v>57121.43073</v>
          </cell>
          <cell r="W91">
            <v>1593548.6826237997</v>
          </cell>
          <cell r="X91">
            <v>1921324.6746932894</v>
          </cell>
          <cell r="Y91">
            <v>1426038.0120420004</v>
          </cell>
          <cell r="Z91">
            <v>229711.58350000001</v>
          </cell>
          <cell r="AA91">
            <v>393738.11150940001</v>
          </cell>
        </row>
        <row r="93">
          <cell r="A93" t="str">
            <v>Balances Per G/L</v>
          </cell>
        </row>
        <row r="94">
          <cell r="A94" t="str">
            <v xml:space="preserve">   Current FIT Tax/(Benefit) 6800000</v>
          </cell>
          <cell r="D94">
            <v>-23720082.800000001</v>
          </cell>
          <cell r="H94">
            <v>260341</v>
          </cell>
          <cell r="I94">
            <v>2508186</v>
          </cell>
          <cell r="J94">
            <v>1179679</v>
          </cell>
          <cell r="K94">
            <v>268941</v>
          </cell>
          <cell r="L94">
            <v>446335</v>
          </cell>
          <cell r="M94">
            <v>1368229</v>
          </cell>
          <cell r="N94">
            <v>12105427</v>
          </cell>
          <cell r="O94">
            <v>467315</v>
          </cell>
          <cell r="P94">
            <v>3471325</v>
          </cell>
          <cell r="Q94">
            <v>3243814</v>
          </cell>
          <cell r="R94">
            <v>1182355</v>
          </cell>
          <cell r="S94">
            <v>-4137</v>
          </cell>
          <cell r="T94">
            <v>587566</v>
          </cell>
          <cell r="U94">
            <v>-8035</v>
          </cell>
          <cell r="V94">
            <v>57121</v>
          </cell>
          <cell r="W94">
            <v>1593549</v>
          </cell>
          <cell r="X94">
            <v>1921325</v>
          </cell>
          <cell r="Y94">
            <v>1426038</v>
          </cell>
          <cell r="Z94">
            <v>229712</v>
          </cell>
          <cell r="AA94">
            <v>393738</v>
          </cell>
        </row>
        <row r="95">
          <cell r="A95" t="str">
            <v xml:space="preserve">   Current SIT Tax/(Benefit) 6801000</v>
          </cell>
          <cell r="D95">
            <v>6267980.3499999978</v>
          </cell>
          <cell r="H95">
            <v>43292</v>
          </cell>
          <cell r="I95">
            <v>496759</v>
          </cell>
          <cell r="J95">
            <v>326846</v>
          </cell>
          <cell r="K95">
            <v>44722</v>
          </cell>
          <cell r="L95">
            <v>104831</v>
          </cell>
          <cell r="M95">
            <v>379087</v>
          </cell>
          <cell r="N95">
            <v>2207677</v>
          </cell>
          <cell r="O95">
            <v>148189</v>
          </cell>
          <cell r="P95">
            <v>961779</v>
          </cell>
          <cell r="Q95">
            <v>898744</v>
          </cell>
          <cell r="R95">
            <v>327588</v>
          </cell>
          <cell r="S95">
            <v>-677</v>
          </cell>
          <cell r="T95">
            <v>186321</v>
          </cell>
          <cell r="U95">
            <v>-1465</v>
          </cell>
          <cell r="V95">
            <v>10417</v>
          </cell>
          <cell r="W95">
            <v>428431</v>
          </cell>
          <cell r="X95">
            <v>532330</v>
          </cell>
          <cell r="Y95">
            <v>395050</v>
          </cell>
          <cell r="Z95">
            <v>41893</v>
          </cell>
          <cell r="AA95">
            <v>109041</v>
          </cell>
        </row>
        <row r="96">
          <cell r="A96" t="str">
            <v xml:space="preserve">   Deferred FIT Tax/(Benefit) 6802000</v>
          </cell>
          <cell r="D96">
            <v>60275611.480000004</v>
          </cell>
          <cell r="H96">
            <v>327671.11</v>
          </cell>
          <cell r="I96">
            <v>-1549339.73</v>
          </cell>
          <cell r="J96">
            <v>-104369</v>
          </cell>
          <cell r="K96">
            <v>-223403</v>
          </cell>
          <cell r="L96">
            <v>-48977</v>
          </cell>
          <cell r="M96">
            <v>153607</v>
          </cell>
          <cell r="N96">
            <v>2294078</v>
          </cell>
          <cell r="O96">
            <v>-361913</v>
          </cell>
          <cell r="P96">
            <v>-1812440</v>
          </cell>
          <cell r="Q96">
            <v>-1770777</v>
          </cell>
          <cell r="R96">
            <v>46420</v>
          </cell>
          <cell r="S96">
            <v>0</v>
          </cell>
          <cell r="T96">
            <v>-305019</v>
          </cell>
          <cell r="U96">
            <v>0</v>
          </cell>
          <cell r="V96">
            <v>0</v>
          </cell>
          <cell r="W96">
            <v>4133451</v>
          </cell>
          <cell r="X96">
            <v>912028</v>
          </cell>
          <cell r="Y96">
            <v>1018561</v>
          </cell>
          <cell r="Z96">
            <v>0</v>
          </cell>
          <cell r="AA96">
            <v>277866</v>
          </cell>
        </row>
        <row r="97">
          <cell r="A97" t="str">
            <v xml:space="preserve">   Deferred SIT Tax/(Benefit) 6803000</v>
          </cell>
          <cell r="D97">
            <v>10213011.819999998</v>
          </cell>
          <cell r="H97">
            <v>463940.89</v>
          </cell>
          <cell r="I97">
            <v>-182864.27</v>
          </cell>
          <cell r="J97">
            <v>-28917</v>
          </cell>
          <cell r="K97">
            <v>-37149</v>
          </cell>
          <cell r="L97">
            <v>5263</v>
          </cell>
          <cell r="M97">
            <v>42559</v>
          </cell>
          <cell r="N97">
            <v>418373</v>
          </cell>
          <cell r="O97">
            <v>-114766</v>
          </cell>
          <cell r="P97">
            <v>-502160</v>
          </cell>
          <cell r="Q97">
            <v>-490618</v>
          </cell>
          <cell r="R97">
            <v>12861</v>
          </cell>
          <cell r="T97">
            <v>-96724</v>
          </cell>
          <cell r="U97">
            <v>0</v>
          </cell>
          <cell r="V97">
            <v>0</v>
          </cell>
          <cell r="W97">
            <v>1158314</v>
          </cell>
          <cell r="X97">
            <v>252690</v>
          </cell>
          <cell r="Y97">
            <v>282259</v>
          </cell>
          <cell r="AA97">
            <v>77036</v>
          </cell>
        </row>
        <row r="98">
          <cell r="A98" t="str">
            <v xml:space="preserve">   Reverse Prior Period activity</v>
          </cell>
          <cell r="D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 xml:space="preserve">   Proposed Tax Entry</v>
          </cell>
          <cell r="D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  <cell r="S99">
            <v>0</v>
          </cell>
          <cell r="T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A100" t="str">
            <v>Subtotal:  Tax on Current year activity</v>
          </cell>
          <cell r="D100">
            <v>53036520.850000001</v>
          </cell>
          <cell r="E100">
            <v>53036520.850000001</v>
          </cell>
          <cell r="H100">
            <v>1095245</v>
          </cell>
          <cell r="I100">
            <v>1272741</v>
          </cell>
          <cell r="J100">
            <v>1373239</v>
          </cell>
          <cell r="K100">
            <v>53111</v>
          </cell>
          <cell r="L100">
            <v>507452</v>
          </cell>
          <cell r="M100">
            <v>1943482</v>
          </cell>
          <cell r="N100">
            <v>17025555</v>
          </cell>
          <cell r="O100">
            <v>138825</v>
          </cell>
          <cell r="P100">
            <v>2118504</v>
          </cell>
          <cell r="Q100">
            <v>1881163</v>
          </cell>
          <cell r="R100">
            <v>1569224</v>
          </cell>
          <cell r="S100">
            <v>-4814</v>
          </cell>
          <cell r="T100">
            <v>372144</v>
          </cell>
          <cell r="U100">
            <v>-9500</v>
          </cell>
          <cell r="V100">
            <v>67538</v>
          </cell>
          <cell r="W100">
            <v>7313745</v>
          </cell>
          <cell r="X100">
            <v>3618373</v>
          </cell>
          <cell r="Y100">
            <v>3121908</v>
          </cell>
          <cell r="Z100">
            <v>271605</v>
          </cell>
          <cell r="AA100">
            <v>857681</v>
          </cell>
        </row>
        <row r="101">
          <cell r="A101" t="str">
            <v xml:space="preserve">   Adjustments / 2003 True up</v>
          </cell>
          <cell r="D101">
            <v>10517332.310000002</v>
          </cell>
          <cell r="H101">
            <v>4732237</v>
          </cell>
          <cell r="J101">
            <v>-2231900</v>
          </cell>
          <cell r="L101">
            <v>619298</v>
          </cell>
          <cell r="M101">
            <v>15133</v>
          </cell>
          <cell r="N101">
            <v>7000088</v>
          </cell>
          <cell r="O101">
            <v>595472</v>
          </cell>
          <cell r="P101">
            <v>1624853</v>
          </cell>
          <cell r="Q101">
            <v>1947247</v>
          </cell>
          <cell r="R101">
            <v>15840</v>
          </cell>
          <cell r="S101">
            <v>2478</v>
          </cell>
          <cell r="T101">
            <v>888673</v>
          </cell>
          <cell r="U101">
            <v>-281279</v>
          </cell>
          <cell r="V101">
            <v>-130535</v>
          </cell>
          <cell r="W101">
            <v>-664</v>
          </cell>
          <cell r="X101">
            <v>-24479</v>
          </cell>
          <cell r="Y101">
            <v>205724</v>
          </cell>
          <cell r="Z101">
            <v>2464</v>
          </cell>
          <cell r="AA101">
            <v>-61997</v>
          </cell>
        </row>
        <row r="102">
          <cell r="A102" t="str">
            <v>Total tax expense per GL</v>
          </cell>
          <cell r="D102">
            <v>63553853.160000004</v>
          </cell>
          <cell r="E102">
            <v>63553853.160000026</v>
          </cell>
          <cell r="G102">
            <v>0</v>
          </cell>
          <cell r="H102">
            <v>5827482</v>
          </cell>
          <cell r="I102">
            <v>1272741</v>
          </cell>
          <cell r="J102">
            <v>-858661</v>
          </cell>
          <cell r="K102">
            <v>53111</v>
          </cell>
          <cell r="L102">
            <v>1126750</v>
          </cell>
          <cell r="M102">
            <v>1958615</v>
          </cell>
          <cell r="N102">
            <v>24025643</v>
          </cell>
          <cell r="O102">
            <v>734297</v>
          </cell>
          <cell r="P102">
            <v>3743357</v>
          </cell>
          <cell r="Q102">
            <v>3828410</v>
          </cell>
          <cell r="R102">
            <v>1585064</v>
          </cell>
          <cell r="S102">
            <v>-2336</v>
          </cell>
          <cell r="T102">
            <v>1260817</v>
          </cell>
          <cell r="U102">
            <v>-290779</v>
          </cell>
          <cell r="V102">
            <v>-62997</v>
          </cell>
          <cell r="W102">
            <v>7313081</v>
          </cell>
          <cell r="X102">
            <v>3593894</v>
          </cell>
          <cell r="Y102">
            <v>3327632</v>
          </cell>
          <cell r="Z102">
            <v>274069</v>
          </cell>
          <cell r="AA102">
            <v>795684</v>
          </cell>
        </row>
        <row r="103">
          <cell r="H103" t="str">
            <v xml:space="preserve"> </v>
          </cell>
          <cell r="X103" t="str">
            <v xml:space="preserve"> </v>
          </cell>
        </row>
        <row r="104">
          <cell r="A104" t="str">
            <v>Calcuated Current FIT vs. Balance per G/L</v>
          </cell>
          <cell r="D104">
            <v>-4.0704189044268873</v>
          </cell>
          <cell r="H104">
            <v>-1.4304399998800363</v>
          </cell>
          <cell r="I104">
            <v>-4.1904400000348687</v>
          </cell>
          <cell r="J104">
            <v>-0.34896380011923611</v>
          </cell>
          <cell r="K104">
            <v>0.180902625026647</v>
          </cell>
          <cell r="L104">
            <v>-0.45509703998686746</v>
          </cell>
          <cell r="M104">
            <v>0.2795229502953589</v>
          </cell>
          <cell r="N104">
            <v>0.34799999929964542</v>
          </cell>
          <cell r="O104">
            <v>0.45285322039853781</v>
          </cell>
          <cell r="P104">
            <v>-0.2795342723838985</v>
          </cell>
          <cell r="Q104">
            <v>0.24355402402579784</v>
          </cell>
          <cell r="R104">
            <v>-0.35726247448474169</v>
          </cell>
          <cell r="S104">
            <v>0.28360499999962485</v>
          </cell>
          <cell r="T104">
            <v>-0.20716500002890825</v>
          </cell>
          <cell r="U104">
            <v>-0.3545300000005227</v>
          </cell>
          <cell r="V104">
            <v>0.43073000000003958</v>
          </cell>
          <cell r="W104">
            <v>-0.31737620034255087</v>
          </cell>
          <cell r="X104">
            <v>-0.32530671055428684</v>
          </cell>
          <cell r="Y104">
            <v>1.204200042411685E-2</v>
          </cell>
          <cell r="Z104">
            <v>-0.41649999999208376</v>
          </cell>
          <cell r="AA104">
            <v>0.11150940001243725</v>
          </cell>
        </row>
        <row r="105">
          <cell r="A105" t="str">
            <v>Calcuated Current SIT vs. Balance per G/L</v>
          </cell>
          <cell r="D105">
            <v>-5.5048494182149073</v>
          </cell>
          <cell r="H105">
            <v>-0.46159999998053536</v>
          </cell>
          <cell r="I105">
            <v>-1.7415999999502674</v>
          </cell>
          <cell r="J105">
            <v>0.33846800000173971</v>
          </cell>
          <cell r="K105">
            <v>-0.11050749999412801</v>
          </cell>
          <cell r="L105">
            <v>-0.24086559998977464</v>
          </cell>
          <cell r="M105">
            <v>-9.3744659854564816E-2</v>
          </cell>
          <cell r="N105">
            <v>-0.27999999979510903</v>
          </cell>
          <cell r="O105">
            <v>0.29242794204037637</v>
          </cell>
          <cell r="P105">
            <v>-0.32110207981895655</v>
          </cell>
          <cell r="Q105">
            <v>-0.25546863989438862</v>
          </cell>
          <cell r="R105">
            <v>-0.24090140644693747</v>
          </cell>
          <cell r="S105">
            <v>-0.31029999999998381</v>
          </cell>
          <cell r="T105">
            <v>0.59189999997033738</v>
          </cell>
          <cell r="U105">
            <v>-0.41420000000016444</v>
          </cell>
          <cell r="V105">
            <v>0.28219999999964784</v>
          </cell>
          <cell r="W105">
            <v>-2.6067999890074134E-2</v>
          </cell>
          <cell r="X105">
            <v>-0.34024043497629464</v>
          </cell>
          <cell r="Y105">
            <v>0.37988000008044764</v>
          </cell>
          <cell r="Z105">
            <v>-0.31000000000494765</v>
          </cell>
          <cell r="AA105">
            <v>-4.2883999965852126E-2</v>
          </cell>
        </row>
        <row r="107">
          <cell r="A107" t="str">
            <v xml:space="preserve">   Net Income/(Loss) Before Tax </v>
          </cell>
          <cell r="D107">
            <v>122152970.13999999</v>
          </cell>
          <cell r="E107">
            <v>122152970.14000003</v>
          </cell>
          <cell r="H107">
            <v>1823962</v>
          </cell>
          <cell r="I107">
            <v>3576938</v>
          </cell>
          <cell r="J107">
            <v>3370241</v>
          </cell>
          <cell r="K107">
            <v>137681</v>
          </cell>
          <cell r="L107">
            <v>1241890</v>
          </cell>
          <cell r="M107">
            <v>4401505.03</v>
          </cell>
          <cell r="N107">
            <v>43767178</v>
          </cell>
          <cell r="O107">
            <v>334571.71999999997</v>
          </cell>
          <cell r="P107">
            <v>5199285</v>
          </cell>
          <cell r="Q107">
            <v>4616715</v>
          </cell>
          <cell r="R107">
            <v>3969479.29</v>
          </cell>
          <cell r="S107">
            <v>-12496.5</v>
          </cell>
          <cell r="T107">
            <v>896877</v>
          </cell>
          <cell r="U107">
            <v>-53595.8</v>
          </cell>
          <cell r="V107">
            <v>169607.9</v>
          </cell>
          <cell r="W107">
            <v>17881663</v>
          </cell>
          <cell r="X107">
            <v>8009163.4400000004</v>
          </cell>
          <cell r="Y107">
            <v>7661878</v>
          </cell>
          <cell r="Z107">
            <v>697867</v>
          </cell>
          <cell r="AA107">
            <v>2104946</v>
          </cell>
        </row>
        <row r="108">
          <cell r="A108" t="str">
            <v xml:space="preserve">   Net FIT &amp; SIT Tax/(Benefit) on CY activity</v>
          </cell>
          <cell r="D108">
            <v>53036520.850000001</v>
          </cell>
          <cell r="E108">
            <v>53036520.849999994</v>
          </cell>
          <cell r="H108">
            <v>1095245</v>
          </cell>
          <cell r="I108">
            <v>1272741</v>
          </cell>
          <cell r="J108">
            <v>1373239</v>
          </cell>
          <cell r="K108">
            <v>53111</v>
          </cell>
          <cell r="L108">
            <v>507452</v>
          </cell>
          <cell r="M108">
            <v>1943482</v>
          </cell>
          <cell r="N108">
            <v>17025555</v>
          </cell>
          <cell r="O108">
            <v>138825</v>
          </cell>
          <cell r="P108">
            <v>2118504</v>
          </cell>
          <cell r="Q108">
            <v>1881163</v>
          </cell>
          <cell r="R108">
            <v>1569224</v>
          </cell>
          <cell r="S108">
            <v>-4814</v>
          </cell>
          <cell r="T108">
            <v>372144</v>
          </cell>
          <cell r="U108">
            <v>-9500</v>
          </cell>
          <cell r="V108">
            <v>67538</v>
          </cell>
          <cell r="W108">
            <v>7313745</v>
          </cell>
          <cell r="X108">
            <v>3618373</v>
          </cell>
          <cell r="Y108">
            <v>3121908</v>
          </cell>
          <cell r="Z108">
            <v>271605</v>
          </cell>
          <cell r="AA108">
            <v>857681</v>
          </cell>
        </row>
        <row r="110">
          <cell r="A110" t="str">
            <v>Effective Tax Rate Analysis</v>
          </cell>
          <cell r="H110" t="str">
            <v xml:space="preserve"> </v>
          </cell>
        </row>
        <row r="111">
          <cell r="A111" t="str">
            <v>All-in Effective Rate</v>
          </cell>
          <cell r="D111">
            <v>0.52028086658196437</v>
          </cell>
        </row>
        <row r="112">
          <cell r="A112" t="str">
            <v>Effective Rate - current project activity</v>
          </cell>
          <cell r="D112">
            <v>0.43418118109788606</v>
          </cell>
          <cell r="H112">
            <v>0.60047577745588998</v>
          </cell>
          <cell r="I112">
            <v>0.35581858002570915</v>
          </cell>
          <cell r="J112">
            <v>0.40746017866378104</v>
          </cell>
          <cell r="K112">
            <v>0.38579999999999998</v>
          </cell>
          <cell r="L112">
            <v>0.40861267906175264</v>
          </cell>
          <cell r="M112">
            <v>0.44154942156228771</v>
          </cell>
          <cell r="N112">
            <v>0.3890028047958678</v>
          </cell>
          <cell r="O112">
            <v>0.41493345582226737</v>
          </cell>
          <cell r="P112">
            <v>0.40746064122278353</v>
          </cell>
          <cell r="Q112">
            <v>0.40746786405485286</v>
          </cell>
          <cell r="R112">
            <v>0.39532237992857749</v>
          </cell>
          <cell r="S112">
            <v>0.38522786380186452</v>
          </cell>
          <cell r="T112">
            <v>0.41493315136858233</v>
          </cell>
          <cell r="U112">
            <v>0.17725269517387557</v>
          </cell>
          <cell r="V112">
            <v>0.39820079135464798</v>
          </cell>
          <cell r="W112">
            <v>0.40900809952631362</v>
          </cell>
          <cell r="X112">
            <v>0.45177914361552846</v>
          </cell>
          <cell r="Y112">
            <v>0.40745989429745555</v>
          </cell>
          <cell r="Z112">
            <v>0.38919306973964951</v>
          </cell>
          <cell r="AA112">
            <v>0.40745985882773239</v>
          </cell>
        </row>
        <row r="113">
          <cell r="A113" t="str">
            <v xml:space="preserve">   Effective Rate w/o PTC's &amp; Items not Tax Eff.</v>
          </cell>
          <cell r="D113">
            <v>0.43389604286349881</v>
          </cell>
          <cell r="H113">
            <v>0.59708473688638364</v>
          </cell>
          <cell r="I113">
            <v>0.35581854819347292</v>
          </cell>
          <cell r="J113">
            <v>0.40746014299845562</v>
          </cell>
          <cell r="K113">
            <v>0.38579999999999998</v>
          </cell>
          <cell r="L113">
            <v>0.40746089310225908</v>
          </cell>
          <cell r="M113">
            <v>0.44148179764139223</v>
          </cell>
          <cell r="N113">
            <v>0.3889999784314826</v>
          </cell>
          <cell r="O113">
            <v>0.41493271051730918</v>
          </cell>
          <cell r="P113">
            <v>0.40746055501735129</v>
          </cell>
          <cell r="Q113">
            <v>0.40745987498299469</v>
          </cell>
          <cell r="R113">
            <v>0.39067493215823934</v>
          </cell>
          <cell r="S113">
            <v>0.38522786380186452</v>
          </cell>
          <cell r="T113">
            <v>0.41493333642554614</v>
          </cell>
          <cell r="U113">
            <v>0.38896852507639129</v>
          </cell>
          <cell r="V113">
            <v>0.38899589376584232</v>
          </cell>
          <cell r="W113">
            <v>0.40794744014695794</v>
          </cell>
          <cell r="X113">
            <v>0.45312805834605774</v>
          </cell>
          <cell r="Y113">
            <v>0.40745992035573531</v>
          </cell>
          <cell r="Z113">
            <v>0.38919306973964951</v>
          </cell>
          <cell r="AA113">
            <v>0.40745994980687217</v>
          </cell>
        </row>
        <row r="114">
          <cell r="A114" t="str">
            <v xml:space="preserve">   Effective Rate w/o PTC's &amp; All Perm Diff's</v>
          </cell>
          <cell r="D114">
            <v>0.47708659619448024</v>
          </cell>
          <cell r="H114">
            <v>0.5969339999941573</v>
          </cell>
          <cell r="I114">
            <v>0.35581858002570915</v>
          </cell>
          <cell r="J114">
            <v>0.40746014299845562</v>
          </cell>
          <cell r="K114">
            <v>0.38579999999999998</v>
          </cell>
          <cell r="L114">
            <v>0.40746089310225908</v>
          </cell>
          <cell r="M114">
            <v>0.44148179764139223</v>
          </cell>
          <cell r="N114">
            <v>0.3889999784314826</v>
          </cell>
          <cell r="O114">
            <v>0.41493271051730918</v>
          </cell>
          <cell r="P114">
            <v>0.40746055501735129</v>
          </cell>
          <cell r="Q114">
            <v>0.40745987498299469</v>
          </cell>
          <cell r="R114">
            <v>0.39067493215823934</v>
          </cell>
          <cell r="S114">
            <v>0.38522786380186452</v>
          </cell>
          <cell r="T114">
            <v>0.41493333642554614</v>
          </cell>
          <cell r="U114">
            <v>0.38896852507639129</v>
          </cell>
          <cell r="V114">
            <v>0.38899589376584232</v>
          </cell>
          <cell r="W114">
            <v>0.40794744014695794</v>
          </cell>
          <cell r="X114">
            <v>0.45312805834605774</v>
          </cell>
          <cell r="Y114">
            <v>0.40745992035573531</v>
          </cell>
          <cell r="Z114">
            <v>0.38900104051566037</v>
          </cell>
          <cell r="AA114">
            <v>0.40745994980687217</v>
          </cell>
        </row>
        <row r="116">
          <cell r="A116" t="str">
            <v>Blended Statutory Tax Rate</v>
          </cell>
          <cell r="H116">
            <v>0.38574999999999998</v>
          </cell>
          <cell r="I116">
            <v>0.35580000000000001</v>
          </cell>
          <cell r="J116">
            <v>0.40745999999999999</v>
          </cell>
          <cell r="K116">
            <v>0.38574999999999998</v>
          </cell>
          <cell r="L116">
            <v>0.40745999999999999</v>
          </cell>
          <cell r="M116">
            <v>0.40745999999999999</v>
          </cell>
          <cell r="N116">
            <v>0.38900000000000001</v>
          </cell>
          <cell r="O116">
            <v>0.414935</v>
          </cell>
          <cell r="P116">
            <v>0.40745999999999999</v>
          </cell>
          <cell r="Q116">
            <v>0.40745999999999999</v>
          </cell>
          <cell r="R116">
            <v>0.40745999999999999</v>
          </cell>
          <cell r="S116">
            <v>0.38522999999999996</v>
          </cell>
          <cell r="T116">
            <v>0.41493499999999994</v>
          </cell>
          <cell r="U116">
            <v>0.38899999999999996</v>
          </cell>
          <cell r="V116">
            <v>0.38899999999999996</v>
          </cell>
          <cell r="W116">
            <v>0.40745999999999999</v>
          </cell>
          <cell r="X116">
            <v>0.40745999999999999</v>
          </cell>
          <cell r="Y116">
            <v>0.40745999999999999</v>
          </cell>
          <cell r="Z116">
            <v>0.38899999999999996</v>
          </cell>
          <cell r="AA116">
            <v>0.40745999999999999</v>
          </cell>
        </row>
        <row r="117">
          <cell r="A117" t="str">
            <v>Difference</v>
          </cell>
          <cell r="G117">
            <v>0</v>
          </cell>
          <cell r="H117">
            <v>0.21118399999415732</v>
          </cell>
          <cell r="I117">
            <v>1.8580025709147296E-5</v>
          </cell>
          <cell r="J117">
            <v>1.4299845563225944E-7</v>
          </cell>
          <cell r="K117">
            <v>4.9999999999994493E-5</v>
          </cell>
          <cell r="L117">
            <v>8.9310225909189356E-7</v>
          </cell>
          <cell r="M117">
            <v>3.4021797641392237E-2</v>
          </cell>
          <cell r="N117">
            <v>2.1568517416525879E-8</v>
          </cell>
          <cell r="O117">
            <v>2.2894826908204102E-6</v>
          </cell>
          <cell r="P117">
            <v>5.5501735130025764E-7</v>
          </cell>
          <cell r="Q117">
            <v>1.2501700530354043E-7</v>
          </cell>
          <cell r="R117">
            <v>1.6785067841760648E-2</v>
          </cell>
          <cell r="S117">
            <v>2.1361981354384163E-6</v>
          </cell>
          <cell r="T117">
            <v>1.6635744538029407E-6</v>
          </cell>
          <cell r="U117">
            <v>3.1474923608665328E-5</v>
          </cell>
          <cell r="V117">
            <v>4.1062341576414418E-6</v>
          </cell>
          <cell r="W117">
            <v>4.8744014695795146E-4</v>
          </cell>
          <cell r="X117">
            <v>4.5668058346057749E-2</v>
          </cell>
          <cell r="Y117">
            <v>7.9644264683320642E-8</v>
          </cell>
          <cell r="Z117">
            <v>1.0405156604109678E-6</v>
          </cell>
          <cell r="AA117">
            <v>5.0193127820730155E-8</v>
          </cell>
        </row>
        <row r="119">
          <cell r="A119" t="str">
            <v>State abbreviation</v>
          </cell>
        </row>
        <row r="120">
          <cell r="A120" t="str">
            <v>Unitary</v>
          </cell>
        </row>
        <row r="121">
          <cell r="A121" t="str">
            <v>Actual state rate</v>
          </cell>
        </row>
        <row r="123">
          <cell r="A123" t="str">
            <v>Variance</v>
          </cell>
        </row>
        <row r="124">
          <cell r="A124" t="str">
            <v xml:space="preserve">State/City tax </v>
          </cell>
        </row>
        <row r="125">
          <cell r="A125" t="str">
            <v>Variance less state tax</v>
          </cell>
        </row>
        <row r="126">
          <cell r="A126" t="str">
            <v>Federal tax</v>
          </cell>
        </row>
        <row r="127">
          <cell r="A127" t="str">
            <v>Total tax on variance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2011 Provision"/>
      <sheetName val="7 Year - Restoration"/>
      <sheetName val="20 Year - Casualty"/>
      <sheetName val="20 yrs - Fossil Repairs"/>
      <sheetName val="15 yrs -Nuclear Repairs"/>
      <sheetName val="20 yrs - Distribution Repairs"/>
      <sheetName val="15 yrs - Transmission Repairs "/>
      <sheetName val="Restoration - Detail"/>
      <sheetName val="TaxStream IRS Items Only"/>
      <sheetName val="Reporting Dataset Balances"/>
      <sheetName val="7 Year - FE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D33">
            <v>137825238.94999999</v>
          </cell>
        </row>
        <row r="34">
          <cell r="D34">
            <v>137825238.94999999</v>
          </cell>
        </row>
      </sheetData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 refreshError="1"/>
      <sheetData sheetId="66"/>
      <sheetData sheetId="67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workbookViewId="0">
      <selection sqref="A1:A2"/>
    </sheetView>
  </sheetViews>
  <sheetFormatPr defaultRowHeight="13.2"/>
  <cols>
    <col min="1" max="1" width="9.44140625" bestFit="1" customWidth="1"/>
    <col min="2" max="2" width="3.6640625" customWidth="1"/>
    <col min="3" max="3" width="52.44140625" bestFit="1" customWidth="1"/>
    <col min="4" max="4" width="2.44140625" customWidth="1"/>
    <col min="5" max="5" width="17" bestFit="1" customWidth="1"/>
    <col min="6" max="6" width="3.5546875" customWidth="1"/>
    <col min="7" max="7" width="14.109375" bestFit="1" customWidth="1"/>
    <col min="9" max="9" width="15.33203125" bestFit="1" customWidth="1"/>
    <col min="10" max="10" width="3" customWidth="1"/>
    <col min="11" max="11" width="12" bestFit="1" customWidth="1"/>
  </cols>
  <sheetData>
    <row r="1" spans="1:11">
      <c r="A1" s="361" t="s">
        <v>362</v>
      </c>
    </row>
    <row r="2" spans="1:11" ht="14.4" thickBot="1">
      <c r="A2" s="330" t="s">
        <v>363</v>
      </c>
      <c r="B2" s="295"/>
      <c r="C2" s="296"/>
      <c r="D2" s="296"/>
      <c r="E2" s="295"/>
      <c r="F2" s="296"/>
      <c r="G2" s="295"/>
      <c r="H2" s="295"/>
      <c r="I2" s="295"/>
      <c r="J2" s="295"/>
      <c r="K2" s="295"/>
    </row>
    <row r="3" spans="1:11" ht="13.8">
      <c r="A3" s="325" t="s">
        <v>316</v>
      </c>
      <c r="B3" s="325"/>
      <c r="C3" s="324"/>
      <c r="D3" s="324"/>
      <c r="E3" s="357" t="s">
        <v>351</v>
      </c>
      <c r="F3" s="357"/>
      <c r="G3" s="357"/>
      <c r="H3" s="324"/>
      <c r="I3" s="357" t="s">
        <v>352</v>
      </c>
      <c r="J3" s="357"/>
      <c r="K3" s="357"/>
    </row>
    <row r="4" spans="1:11" ht="14.4" thickBot="1">
      <c r="A4" s="330" t="s">
        <v>317</v>
      </c>
      <c r="B4" s="330"/>
      <c r="C4" s="331" t="s">
        <v>318</v>
      </c>
      <c r="D4" s="331"/>
      <c r="E4" s="330" t="s">
        <v>319</v>
      </c>
      <c r="F4" s="331"/>
      <c r="G4" s="330" t="s">
        <v>320</v>
      </c>
      <c r="H4" s="330"/>
      <c r="I4" s="330" t="s">
        <v>319</v>
      </c>
      <c r="J4" s="331"/>
      <c r="K4" s="330" t="s">
        <v>320</v>
      </c>
    </row>
    <row r="5" spans="1:11" ht="13.8">
      <c r="A5" s="297"/>
      <c r="B5" s="294"/>
      <c r="C5" s="298"/>
      <c r="D5" s="294"/>
      <c r="E5" s="300"/>
      <c r="F5" s="299"/>
      <c r="G5" s="300"/>
      <c r="I5" s="299"/>
      <c r="J5" s="299"/>
      <c r="K5" s="299"/>
    </row>
    <row r="6" spans="1:11" ht="13.8">
      <c r="A6" s="293">
        <v>1</v>
      </c>
      <c r="B6" s="293"/>
      <c r="C6" s="294" t="s">
        <v>321</v>
      </c>
      <c r="D6" s="294"/>
      <c r="E6" s="301">
        <f>'Tax Provision Calculation'!B49</f>
        <v>-35485542.222923189</v>
      </c>
      <c r="F6" s="294"/>
      <c r="G6" s="301">
        <f>E6</f>
        <v>-35485542.222923189</v>
      </c>
      <c r="I6" s="294"/>
      <c r="J6" s="294"/>
      <c r="K6" s="294"/>
    </row>
    <row r="7" spans="1:11" ht="13.8">
      <c r="A7" s="293">
        <v>2</v>
      </c>
      <c r="B7" s="293"/>
      <c r="C7" s="294" t="s">
        <v>322</v>
      </c>
      <c r="D7" s="294"/>
      <c r="E7" s="302">
        <f>-'Tax Provision Calculation'!B48</f>
        <v>-33792134.791860789</v>
      </c>
      <c r="F7" s="303"/>
      <c r="G7" s="302">
        <f>E7</f>
        <v>-33792134.791860789</v>
      </c>
      <c r="I7" s="294"/>
      <c r="J7" s="294"/>
      <c r="K7" s="294"/>
    </row>
    <row r="8" spans="1:11" ht="13.8">
      <c r="A8" s="293">
        <v>3</v>
      </c>
      <c r="B8" s="293"/>
      <c r="C8" s="294" t="s">
        <v>323</v>
      </c>
      <c r="D8" s="294"/>
      <c r="E8" s="304">
        <f>-'Tax Provision Calculation'!B50</f>
        <v>21606153.575667307</v>
      </c>
      <c r="F8" s="304"/>
      <c r="G8" s="305">
        <f>E8</f>
        <v>21606153.575667307</v>
      </c>
      <c r="I8" s="294"/>
      <c r="J8" s="294"/>
      <c r="K8" s="294"/>
    </row>
    <row r="9" spans="1:11" ht="13.8">
      <c r="A9" s="293">
        <v>4</v>
      </c>
      <c r="B9" s="293"/>
      <c r="C9" s="294"/>
      <c r="D9" s="294"/>
      <c r="E9" s="306"/>
      <c r="F9" s="294"/>
      <c r="G9" s="307"/>
      <c r="I9" s="294"/>
      <c r="J9" s="294"/>
      <c r="K9" s="294"/>
    </row>
    <row r="10" spans="1:11" ht="13.8">
      <c r="A10" s="293">
        <v>5</v>
      </c>
      <c r="B10" s="293"/>
      <c r="C10" s="294" t="s">
        <v>324</v>
      </c>
      <c r="D10" s="294"/>
      <c r="E10" s="304">
        <f>E6+E7-E8</f>
        <v>-90883830.590451285</v>
      </c>
      <c r="F10" s="294"/>
      <c r="G10" s="304">
        <f>G6+G7-G8</f>
        <v>-90883830.590451285</v>
      </c>
      <c r="I10" s="294"/>
      <c r="J10" s="294"/>
      <c r="K10" s="294"/>
    </row>
    <row r="11" spans="1:11" ht="13.8">
      <c r="A11" s="293">
        <v>6</v>
      </c>
      <c r="B11" s="293"/>
      <c r="C11" s="294"/>
      <c r="D11" s="294"/>
      <c r="E11" s="308"/>
      <c r="F11" s="294"/>
      <c r="G11" s="308"/>
      <c r="I11" s="294"/>
      <c r="J11" s="294"/>
      <c r="K11" s="294"/>
    </row>
    <row r="12" spans="1:11" ht="13.8">
      <c r="A12" s="293">
        <v>7</v>
      </c>
      <c r="B12" s="293"/>
      <c r="C12" s="294" t="s">
        <v>325</v>
      </c>
      <c r="D12" s="294"/>
      <c r="E12" s="294"/>
      <c r="F12" s="294"/>
      <c r="G12" s="294"/>
      <c r="I12" s="294"/>
      <c r="J12" s="294"/>
      <c r="K12" s="294"/>
    </row>
    <row r="13" spans="1:11" ht="13.8">
      <c r="A13" s="293">
        <v>8</v>
      </c>
      <c r="B13" s="293"/>
      <c r="C13" s="294" t="s">
        <v>326</v>
      </c>
      <c r="D13" s="294"/>
      <c r="E13" s="309">
        <f>'Depreciation Calcs'!Q125+'Depreciation Calcs'!Q127</f>
        <v>42268937.794282332</v>
      </c>
      <c r="F13" s="304"/>
      <c r="G13" s="304">
        <f>E13</f>
        <v>42268937.794282332</v>
      </c>
      <c r="I13" s="304">
        <f>E13*-0.055</f>
        <v>-2324791.5786855281</v>
      </c>
      <c r="J13" s="294"/>
      <c r="K13" s="304">
        <f>G13*-0.33075</f>
        <v>-13980451.17545888</v>
      </c>
    </row>
    <row r="14" spans="1:11" ht="13.8">
      <c r="A14" s="293">
        <v>9</v>
      </c>
      <c r="B14" s="293"/>
      <c r="C14" s="294" t="s">
        <v>327</v>
      </c>
      <c r="D14" s="294"/>
      <c r="E14" s="309">
        <f>-'Depreciation Calcs'!Q127</f>
        <v>-3282703.4566579</v>
      </c>
      <c r="F14" s="304"/>
      <c r="G14" s="304">
        <f>E14</f>
        <v>-3282703.4566579</v>
      </c>
      <c r="I14" s="304">
        <f>E14*-0.055</f>
        <v>180548.6901161845</v>
      </c>
      <c r="J14" s="304"/>
      <c r="K14" s="304">
        <f t="shared" ref="K14:K15" si="0">G14*-0.33075</f>
        <v>1085754.1682896004</v>
      </c>
    </row>
    <row r="15" spans="1:11" ht="13.8">
      <c r="A15" s="293">
        <v>10</v>
      </c>
      <c r="B15" s="293"/>
      <c r="C15" s="294" t="s">
        <v>328</v>
      </c>
      <c r="D15" s="294"/>
      <c r="E15" s="310">
        <f>-'Depreciation Calcs'!Q121</f>
        <v>-417482171.02574545</v>
      </c>
      <c r="F15" s="304"/>
      <c r="G15" s="311">
        <f>E15</f>
        <v>-417482171.02574545</v>
      </c>
      <c r="I15" s="304">
        <f>E15*-0.055</f>
        <v>22961519.406415999</v>
      </c>
      <c r="J15" s="304"/>
      <c r="K15" s="304">
        <f t="shared" si="0"/>
        <v>138082228.06676531</v>
      </c>
    </row>
    <row r="16" spans="1:11" ht="13.8">
      <c r="A16" s="293">
        <v>11</v>
      </c>
      <c r="B16" s="293"/>
      <c r="C16" s="294"/>
      <c r="D16" s="294"/>
      <c r="E16" s="309">
        <f>SUM(E13:E15)</f>
        <v>-378495936.68812102</v>
      </c>
      <c r="F16" s="304"/>
      <c r="G16" s="304">
        <f>SUM(G13:G15)</f>
        <v>-378495936.68812102</v>
      </c>
      <c r="I16" s="326">
        <f>SUM(I13:I15)</f>
        <v>20817276.517846655</v>
      </c>
      <c r="J16" s="304"/>
      <c r="K16" s="326">
        <f>SUM(K13:K15)</f>
        <v>125187531.05959603</v>
      </c>
    </row>
    <row r="17" spans="1:11" ht="13.8">
      <c r="A17" s="293">
        <v>12</v>
      </c>
      <c r="B17" s="293"/>
      <c r="C17" s="294" t="s">
        <v>329</v>
      </c>
      <c r="D17" s="294"/>
      <c r="E17" s="309">
        <f>'Depreciation Calcs'!Q126</f>
        <v>1000258.6475739009</v>
      </c>
      <c r="F17" s="304"/>
      <c r="G17" s="304">
        <f>E17</f>
        <v>1000258.6475739009</v>
      </c>
      <c r="I17" s="304">
        <f>E17*-0.055</f>
        <v>-55014.225616564545</v>
      </c>
      <c r="J17" s="304"/>
      <c r="K17" s="304">
        <f t="shared" ref="K17" si="1">G17*-0.33075</f>
        <v>-330835.54768506769</v>
      </c>
    </row>
    <row r="18" spans="1:11" ht="13.8">
      <c r="A18" s="293">
        <v>13</v>
      </c>
      <c r="B18" s="293"/>
      <c r="C18" s="294" t="s">
        <v>330</v>
      </c>
      <c r="D18" s="294"/>
      <c r="E18" s="312">
        <f>-'Depreciation Calcs'!Q123</f>
        <v>286846719.15646851</v>
      </c>
      <c r="F18" s="294"/>
      <c r="G18" s="303">
        <v>0</v>
      </c>
      <c r="I18" s="304">
        <f>E18*-0.055</f>
        <v>-15776569.553605769</v>
      </c>
      <c r="J18" s="304"/>
      <c r="K18" s="304">
        <f>-I18*0.35</f>
        <v>5521799.3437620187</v>
      </c>
    </row>
    <row r="19" spans="1:11" ht="13.8">
      <c r="A19" s="293">
        <v>14</v>
      </c>
      <c r="B19" s="293"/>
      <c r="C19" s="294"/>
      <c r="D19" s="294"/>
      <c r="E19" s="313"/>
      <c r="F19" s="294"/>
      <c r="G19" s="294"/>
      <c r="I19" s="304"/>
      <c r="J19" s="304"/>
      <c r="K19" s="304"/>
    </row>
    <row r="20" spans="1:11" ht="13.8">
      <c r="A20" s="293">
        <v>15</v>
      </c>
      <c r="B20" s="293"/>
      <c r="C20" s="294" t="s">
        <v>331</v>
      </c>
      <c r="D20" s="294"/>
      <c r="E20" s="309">
        <f>SUM(E16:E19)</f>
        <v>-90648958.884078622</v>
      </c>
      <c r="F20" s="294"/>
      <c r="G20" s="304">
        <f>SUM(G16:G19)</f>
        <v>-377495678.04054713</v>
      </c>
      <c r="I20" s="304">
        <f>SUM(I16:I19)</f>
        <v>4985692.7386243232</v>
      </c>
      <c r="J20" s="294"/>
      <c r="K20" s="304">
        <f>SUM(K16:K19)</f>
        <v>130378494.85567299</v>
      </c>
    </row>
    <row r="21" spans="1:11" ht="13.8">
      <c r="A21" s="293">
        <v>16</v>
      </c>
      <c r="B21" s="293"/>
      <c r="C21" s="294"/>
      <c r="D21" s="294"/>
      <c r="E21" s="314"/>
      <c r="F21" s="294"/>
      <c r="G21" s="308"/>
      <c r="I21" s="308"/>
      <c r="J21" s="294"/>
      <c r="K21" s="308"/>
    </row>
    <row r="22" spans="1:11" ht="13.8">
      <c r="A22" s="293">
        <v>17</v>
      </c>
      <c r="B22" s="293"/>
      <c r="C22" s="294" t="s">
        <v>332</v>
      </c>
      <c r="D22" s="294"/>
      <c r="E22" s="313"/>
      <c r="F22" s="294"/>
      <c r="G22" s="294"/>
      <c r="I22" s="294"/>
      <c r="J22" s="294"/>
      <c r="K22" s="294"/>
    </row>
    <row r="23" spans="1:11" ht="13.8">
      <c r="A23" s="293">
        <v>18</v>
      </c>
      <c r="B23" s="293"/>
      <c r="C23" s="294" t="s">
        <v>333</v>
      </c>
      <c r="D23" s="294"/>
      <c r="E23" s="309">
        <f>'Depreciation Calcs'!Q127</f>
        <v>3282703.4566579</v>
      </c>
      <c r="F23" s="304"/>
      <c r="G23" s="304">
        <f>E23</f>
        <v>3282703.4566579</v>
      </c>
      <c r="I23" s="294"/>
      <c r="J23" s="294"/>
      <c r="K23" s="294"/>
    </row>
    <row r="24" spans="1:11" ht="13.8">
      <c r="A24" s="293">
        <v>19</v>
      </c>
      <c r="B24" s="293"/>
      <c r="C24" s="294"/>
      <c r="D24" s="294"/>
      <c r="E24" s="313"/>
      <c r="F24" s="294"/>
      <c r="G24" s="294"/>
      <c r="I24" s="294"/>
      <c r="J24" s="294"/>
      <c r="K24" s="294"/>
    </row>
    <row r="25" spans="1:11" ht="13.8">
      <c r="A25" s="293">
        <v>20</v>
      </c>
      <c r="B25" s="293"/>
      <c r="C25" s="294"/>
      <c r="D25" s="294"/>
      <c r="E25" s="294"/>
      <c r="F25" s="294"/>
      <c r="G25" s="294"/>
      <c r="I25" s="294"/>
      <c r="J25" s="294"/>
      <c r="K25" s="294"/>
    </row>
    <row r="26" spans="1:11" ht="13.8">
      <c r="A26" s="293">
        <v>21</v>
      </c>
      <c r="B26" s="293"/>
      <c r="C26" s="294" t="s">
        <v>334</v>
      </c>
      <c r="D26" s="294"/>
      <c r="E26" s="304">
        <f>SUM(E23:E25)</f>
        <v>3282703.4566579</v>
      </c>
      <c r="F26" s="294"/>
      <c r="G26" s="304">
        <f>SUM(G23:G25)</f>
        <v>3282703.4566579</v>
      </c>
      <c r="I26" s="294"/>
      <c r="J26" s="294"/>
      <c r="K26" s="294"/>
    </row>
    <row r="27" spans="1:11" ht="13.8">
      <c r="A27" s="293">
        <v>22</v>
      </c>
      <c r="B27" s="293"/>
      <c r="C27" s="294"/>
      <c r="D27" s="294"/>
      <c r="E27" s="315"/>
      <c r="F27" s="294"/>
      <c r="G27" s="308"/>
      <c r="I27" s="294"/>
      <c r="J27" s="294"/>
      <c r="K27" s="294"/>
    </row>
    <row r="28" spans="1:11" ht="13.8">
      <c r="A28" s="293">
        <v>23</v>
      </c>
      <c r="B28" s="293"/>
      <c r="C28" s="294" t="s">
        <v>335</v>
      </c>
      <c r="D28" s="294"/>
      <c r="E28" s="304">
        <f>E10+E20+E26</f>
        <v>-178250086.01787204</v>
      </c>
      <c r="F28" s="294"/>
      <c r="G28" s="294"/>
      <c r="I28" s="307" t="s">
        <v>350</v>
      </c>
      <c r="J28" s="294"/>
      <c r="K28" s="294"/>
    </row>
    <row r="29" spans="1:11" ht="13.8">
      <c r="A29" s="293">
        <v>24</v>
      </c>
      <c r="B29" s="293"/>
      <c r="C29" s="294" t="s">
        <v>336</v>
      </c>
      <c r="D29" s="294"/>
      <c r="E29" s="316">
        <f>E28*0.055</f>
        <v>-9803754.7309829611</v>
      </c>
      <c r="F29" s="294"/>
      <c r="G29" s="294"/>
      <c r="I29" s="304">
        <f>SUM(I20:I28)</f>
        <v>4985692.7386243232</v>
      </c>
      <c r="J29" s="294"/>
      <c r="K29" s="294"/>
    </row>
    <row r="30" spans="1:11" ht="13.8">
      <c r="A30" s="293">
        <v>25</v>
      </c>
      <c r="B30" s="293"/>
      <c r="C30" s="294" t="s">
        <v>337</v>
      </c>
      <c r="D30" s="294"/>
      <c r="E30" s="317"/>
      <c r="F30" s="294"/>
      <c r="G30" s="294"/>
      <c r="I30" s="308"/>
      <c r="J30" s="294"/>
      <c r="K30" s="294"/>
    </row>
    <row r="31" spans="1:11" s="318" customFormat="1" ht="13.8">
      <c r="A31" s="293">
        <v>26</v>
      </c>
      <c r="B31" s="293"/>
      <c r="C31" s="294"/>
      <c r="D31" s="294"/>
      <c r="E31" s="319"/>
      <c r="G31" s="294"/>
      <c r="I31" s="294"/>
      <c r="J31" s="294"/>
      <c r="K31" s="294"/>
    </row>
    <row r="32" spans="1:11" s="318" customFormat="1" ht="13.8">
      <c r="A32" s="293">
        <v>27</v>
      </c>
      <c r="B32" s="293"/>
      <c r="C32" s="294"/>
      <c r="D32" s="294"/>
      <c r="E32" s="319"/>
      <c r="G32" s="294"/>
      <c r="I32" s="294"/>
      <c r="J32" s="294"/>
      <c r="K32" s="294"/>
    </row>
    <row r="33" spans="1:11" s="318" customFormat="1" ht="13.8">
      <c r="A33" s="293">
        <v>28</v>
      </c>
      <c r="B33" s="293"/>
      <c r="C33" s="294" t="s">
        <v>338</v>
      </c>
      <c r="D33" s="294"/>
      <c r="E33" s="320">
        <v>0</v>
      </c>
      <c r="G33" s="294"/>
      <c r="I33" s="294"/>
      <c r="J33" s="294"/>
      <c r="K33" s="294"/>
    </row>
    <row r="34" spans="1:11" s="318" customFormat="1" ht="13.8">
      <c r="A34" s="293">
        <v>29</v>
      </c>
      <c r="B34" s="293"/>
      <c r="C34" s="294"/>
      <c r="D34" s="294"/>
      <c r="E34" s="319"/>
      <c r="G34" s="294"/>
      <c r="I34" s="294"/>
      <c r="J34" s="294"/>
      <c r="K34" s="294"/>
    </row>
    <row r="35" spans="1:11" s="318" customFormat="1" ht="13.8">
      <c r="A35" s="293">
        <v>30</v>
      </c>
      <c r="B35" s="293"/>
      <c r="C35" s="294" t="s">
        <v>339</v>
      </c>
      <c r="D35" s="294"/>
      <c r="E35" s="304">
        <f>SUM(E29:E33)</f>
        <v>-9803754.7309829611</v>
      </c>
      <c r="G35" s="311">
        <f>-E35</f>
        <v>9803754.7309829611</v>
      </c>
      <c r="I35" s="304">
        <f>SUM(I29:I34)</f>
        <v>4985692.7386243232</v>
      </c>
      <c r="J35" s="294"/>
      <c r="K35" s="294"/>
    </row>
    <row r="36" spans="1:11" s="318" customFormat="1" ht="13.8">
      <c r="A36" s="293">
        <v>31</v>
      </c>
      <c r="B36" s="293"/>
      <c r="C36" s="294"/>
      <c r="D36" s="294"/>
      <c r="E36" s="317"/>
      <c r="G36" s="294"/>
    </row>
    <row r="37" spans="1:11" s="318" customFormat="1" ht="13.8">
      <c r="A37" s="293">
        <v>32</v>
      </c>
      <c r="B37" s="293"/>
      <c r="C37" s="294" t="s">
        <v>340</v>
      </c>
      <c r="D37" s="294"/>
      <c r="E37" s="294"/>
      <c r="G37" s="311">
        <f>G10+G20+G26+G35</f>
        <v>-455293050.44335759</v>
      </c>
    </row>
    <row r="38" spans="1:11" s="318" customFormat="1" ht="13.8">
      <c r="G38" s="301"/>
    </row>
    <row r="39" spans="1:11" s="318" customFormat="1" ht="16.8">
      <c r="A39" s="293">
        <v>46</v>
      </c>
      <c r="B39" s="293"/>
      <c r="C39" s="294" t="s">
        <v>341</v>
      </c>
      <c r="D39" s="294"/>
      <c r="E39" s="294"/>
      <c r="F39" s="294"/>
      <c r="G39" s="304">
        <f>G37</f>
        <v>-455293050.44335759</v>
      </c>
      <c r="H39" s="292"/>
      <c r="K39" s="304">
        <f>K20</f>
        <v>130378494.85567299</v>
      </c>
    </row>
    <row r="40" spans="1:11" s="318" customFormat="1" ht="16.8">
      <c r="A40" s="293">
        <v>47</v>
      </c>
      <c r="B40" s="293"/>
      <c r="C40" s="294" t="s">
        <v>342</v>
      </c>
      <c r="D40" s="294"/>
      <c r="E40" s="294"/>
      <c r="F40" s="294"/>
      <c r="G40" s="304">
        <f>G39*0.35</f>
        <v>-159352567.65517515</v>
      </c>
      <c r="H40" s="292"/>
      <c r="K40" s="322" t="s">
        <v>350</v>
      </c>
    </row>
    <row r="41" spans="1:11" s="318" customFormat="1" ht="16.8">
      <c r="A41" s="293">
        <v>48</v>
      </c>
      <c r="B41" s="293"/>
      <c r="C41" s="294"/>
      <c r="D41" s="294"/>
      <c r="E41" s="294"/>
      <c r="F41" s="294"/>
      <c r="G41" s="323"/>
      <c r="H41" s="292"/>
      <c r="K41" s="323"/>
    </row>
    <row r="42" spans="1:11" s="318" customFormat="1" ht="16.8">
      <c r="A42" s="293">
        <v>49</v>
      </c>
      <c r="B42" s="293"/>
      <c r="C42" s="294" t="s">
        <v>343</v>
      </c>
      <c r="D42" s="294"/>
      <c r="E42" s="294"/>
      <c r="F42" s="294"/>
      <c r="G42" s="321"/>
      <c r="H42" s="292"/>
      <c r="K42" s="321"/>
    </row>
    <row r="43" spans="1:11" s="318" customFormat="1" ht="16.8">
      <c r="A43" s="293">
        <v>50</v>
      </c>
      <c r="B43" s="293"/>
      <c r="C43" s="294" t="s">
        <v>344</v>
      </c>
      <c r="D43" s="294"/>
      <c r="E43" s="294"/>
      <c r="F43" s="294"/>
      <c r="G43" s="304">
        <v>0</v>
      </c>
      <c r="H43" s="292"/>
      <c r="K43" s="321"/>
    </row>
    <row r="44" spans="1:11" s="318" customFormat="1" ht="16.8">
      <c r="A44" s="293">
        <v>51</v>
      </c>
      <c r="B44" s="293"/>
      <c r="C44" s="294"/>
      <c r="D44" s="294"/>
      <c r="E44" s="294"/>
      <c r="F44" s="294"/>
      <c r="G44" s="323"/>
      <c r="H44" s="292"/>
      <c r="K44" s="321"/>
    </row>
    <row r="45" spans="1:11" s="318" customFormat="1" ht="16.8">
      <c r="A45" s="293">
        <v>52</v>
      </c>
      <c r="B45" s="293"/>
      <c r="C45" s="294" t="s">
        <v>345</v>
      </c>
      <c r="D45" s="294"/>
      <c r="E45" s="294"/>
      <c r="F45" s="294"/>
      <c r="G45" s="321"/>
      <c r="H45" s="292"/>
      <c r="K45" s="321">
        <v>0</v>
      </c>
    </row>
    <row r="46" spans="1:11" s="318" customFormat="1" ht="16.8">
      <c r="A46" s="293">
        <v>53</v>
      </c>
      <c r="B46" s="293"/>
      <c r="C46" s="294"/>
      <c r="D46" s="294"/>
      <c r="E46" s="294"/>
      <c r="F46" s="294"/>
      <c r="G46" s="321"/>
      <c r="H46" s="292"/>
      <c r="K46" s="323"/>
    </row>
    <row r="47" spans="1:11" s="318" customFormat="1" ht="16.8">
      <c r="A47" s="293">
        <v>54</v>
      </c>
      <c r="B47" s="293"/>
      <c r="C47" s="294" t="s">
        <v>346</v>
      </c>
      <c r="D47" s="294"/>
      <c r="E47" s="294"/>
      <c r="F47" s="294"/>
      <c r="G47" s="321"/>
      <c r="H47" s="292"/>
      <c r="K47" s="321">
        <v>0</v>
      </c>
    </row>
    <row r="48" spans="1:11" s="318" customFormat="1" ht="16.8">
      <c r="A48" s="293">
        <v>55</v>
      </c>
      <c r="B48" s="293"/>
      <c r="C48" s="294"/>
      <c r="D48" s="294"/>
      <c r="E48" s="294"/>
      <c r="F48" s="294"/>
      <c r="G48" s="321"/>
      <c r="H48" s="292"/>
      <c r="K48" s="321"/>
    </row>
    <row r="49" spans="1:11" ht="16.8">
      <c r="A49" s="293">
        <v>56</v>
      </c>
      <c r="B49" s="293"/>
      <c r="C49" s="294"/>
      <c r="D49" s="294"/>
      <c r="E49" s="294"/>
      <c r="F49" s="294"/>
      <c r="G49" s="321"/>
      <c r="H49" s="292"/>
      <c r="K49" s="321"/>
    </row>
    <row r="50" spans="1:11" ht="16.8">
      <c r="A50" s="293">
        <v>57</v>
      </c>
      <c r="B50" s="293"/>
      <c r="C50" s="294" t="s">
        <v>347</v>
      </c>
      <c r="D50" s="294"/>
      <c r="E50" s="294"/>
      <c r="F50" s="294"/>
      <c r="G50" s="321" t="s">
        <v>350</v>
      </c>
      <c r="H50" s="292"/>
      <c r="K50" s="321" t="s">
        <v>350</v>
      </c>
    </row>
    <row r="51" spans="1:11" ht="16.8">
      <c r="A51" s="293">
        <v>58</v>
      </c>
      <c r="B51" s="293"/>
      <c r="C51" s="294"/>
      <c r="D51" s="294"/>
      <c r="E51" s="294"/>
      <c r="F51" s="294"/>
      <c r="G51" s="323"/>
      <c r="H51" s="292"/>
      <c r="K51" s="323"/>
    </row>
    <row r="52" spans="1:11" ht="17.399999999999999" thickBot="1">
      <c r="A52" s="293">
        <v>59</v>
      </c>
      <c r="B52" s="293"/>
      <c r="C52" s="294" t="s">
        <v>348</v>
      </c>
      <c r="D52" s="294"/>
      <c r="E52" s="294"/>
      <c r="F52" s="294"/>
      <c r="G52" s="304">
        <f>G40+G43</f>
        <v>-159352567.65517515</v>
      </c>
      <c r="H52" s="291"/>
      <c r="K52" s="321">
        <f>K39+K45</f>
        <v>130378494.85567299</v>
      </c>
    </row>
    <row r="53" spans="1:11" ht="17.399999999999999" thickTop="1">
      <c r="A53" s="293">
        <v>60</v>
      </c>
      <c r="B53" s="293"/>
      <c r="C53" s="294"/>
      <c r="D53" s="294"/>
      <c r="E53" s="294"/>
      <c r="F53" s="294"/>
      <c r="G53" s="294"/>
      <c r="H53" s="292"/>
      <c r="K53" s="327"/>
    </row>
    <row r="54" spans="1:11" ht="16.8">
      <c r="A54" s="293">
        <v>61</v>
      </c>
      <c r="B54" s="293"/>
      <c r="C54" s="294" t="s">
        <v>349</v>
      </c>
      <c r="D54" s="294"/>
      <c r="E54" s="294"/>
      <c r="F54" s="294"/>
      <c r="G54" s="294"/>
      <c r="H54" s="292"/>
      <c r="K54" s="321" t="s">
        <v>350</v>
      </c>
    </row>
    <row r="55" spans="1:11" s="318" customFormat="1" ht="13.8">
      <c r="K55" s="322">
        <f>K52</f>
        <v>130378494.85567299</v>
      </c>
    </row>
    <row r="56" spans="1:11" s="318" customFormat="1" ht="13.8"/>
    <row r="57" spans="1:11" s="318" customFormat="1" ht="13.8">
      <c r="A57" s="293">
        <v>71</v>
      </c>
      <c r="B57" s="293"/>
      <c r="C57" s="324" t="s">
        <v>356</v>
      </c>
    </row>
    <row r="58" spans="1:11" s="318" customFormat="1" ht="13.8">
      <c r="A58" s="293">
        <v>72</v>
      </c>
      <c r="B58" s="293"/>
      <c r="C58" s="294"/>
      <c r="E58" s="328" t="s">
        <v>320</v>
      </c>
      <c r="G58" s="328" t="s">
        <v>319</v>
      </c>
      <c r="I58" s="328" t="s">
        <v>186</v>
      </c>
    </row>
    <row r="59" spans="1:11" s="318" customFormat="1" ht="13.8">
      <c r="A59" s="293">
        <v>73</v>
      </c>
      <c r="B59" s="293"/>
      <c r="C59" s="294" t="s">
        <v>201</v>
      </c>
      <c r="E59" s="304">
        <f>G52</f>
        <v>-159352567.65517515</v>
      </c>
      <c r="G59" s="304">
        <f>E35</f>
        <v>-9803754.7309829611</v>
      </c>
      <c r="I59" s="304">
        <f>E59+G59</f>
        <v>-169156322.38615811</v>
      </c>
    </row>
    <row r="60" spans="1:11" s="318" customFormat="1" ht="13.8">
      <c r="A60" s="293">
        <v>74</v>
      </c>
      <c r="B60" s="293"/>
      <c r="C60" s="294" t="s">
        <v>353</v>
      </c>
      <c r="E60" s="304">
        <f>K52</f>
        <v>130378494.85567299</v>
      </c>
      <c r="G60" s="304">
        <f>I35</f>
        <v>4985692.7386243232</v>
      </c>
      <c r="I60" s="304">
        <f>E60+G60</f>
        <v>135364187.59429732</v>
      </c>
    </row>
    <row r="61" spans="1:11" s="318" customFormat="1" ht="13.8">
      <c r="A61" s="293">
        <v>75</v>
      </c>
      <c r="B61" s="293"/>
      <c r="C61" s="294" t="s">
        <v>354</v>
      </c>
      <c r="E61" s="294"/>
      <c r="G61" s="294"/>
      <c r="I61" s="294"/>
    </row>
    <row r="62" spans="1:11" s="318" customFormat="1" ht="13.8">
      <c r="A62" s="293">
        <v>76</v>
      </c>
      <c r="B62" s="293"/>
      <c r="C62" s="294" t="s">
        <v>355</v>
      </c>
      <c r="E62" s="329">
        <f>SUM(E59:E61)</f>
        <v>-28974072.799502164</v>
      </c>
      <c r="G62" s="329">
        <f>SUM(G59:G61)</f>
        <v>-4818061.992358638</v>
      </c>
      <c r="I62" s="329">
        <f>SUM(I59:I61)</f>
        <v>-33792134.791860789</v>
      </c>
    </row>
    <row r="63" spans="1:11" s="318" customFormat="1" ht="13.8"/>
    <row r="64" spans="1:11" s="318" customFormat="1" ht="13.8"/>
    <row r="65" s="318" customFormat="1" ht="13.8"/>
    <row r="66" s="318" customFormat="1" ht="13.8"/>
    <row r="67" s="318" customFormat="1" ht="13.8"/>
    <row r="68" s="318" customFormat="1" ht="13.8"/>
  </sheetData>
  <mergeCells count="2">
    <mergeCell ref="E3:G3"/>
    <mergeCell ref="I3:K3"/>
  </mergeCells>
  <pageMargins left="0.25" right="0.2" top="0.32" bottom="0.25" header="0.35" footer="0"/>
  <pageSetup scale="71" orientation="landscape" horizontalDpi="4294967293" verticalDpi="4294967293" r:id="rId1"/>
  <ignoredErrors>
    <ignoredError sqref="G16 I16 K1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93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9" sqref="A9"/>
      <selection pane="bottomRight" activeCell="A2" sqref="A1:A2"/>
    </sheetView>
  </sheetViews>
  <sheetFormatPr defaultRowHeight="13.2" outlineLevelRow="2"/>
  <cols>
    <col min="1" max="1" width="16.88671875" customWidth="1"/>
    <col min="2" max="2" width="25.88671875" customWidth="1"/>
    <col min="3" max="3" width="27.88671875" customWidth="1"/>
    <col min="4" max="4" width="21" customWidth="1"/>
    <col min="5" max="5" width="21.109375" customWidth="1"/>
    <col min="6" max="6" width="12.5546875" customWidth="1"/>
    <col min="7" max="7" width="11.33203125" customWidth="1"/>
    <col min="8" max="19" width="11.6640625" customWidth="1"/>
    <col min="20" max="20" width="12.44140625" bestFit="1" customWidth="1"/>
    <col min="21" max="32" width="13.6640625" customWidth="1"/>
    <col min="33" max="33" width="13" customWidth="1"/>
    <col min="34" max="45" width="13.6640625" customWidth="1"/>
    <col min="46" max="46" width="12.44140625" bestFit="1" customWidth="1"/>
    <col min="47" max="51" width="13" customWidth="1"/>
    <col min="52" max="52" width="14.109375" customWidth="1"/>
    <col min="53" max="58" width="12.33203125" customWidth="1"/>
    <col min="59" max="59" width="14.109375" customWidth="1"/>
    <col min="60" max="60" width="3.44140625" customWidth="1"/>
    <col min="61" max="61" width="13.88671875" customWidth="1"/>
    <col min="62" max="62" width="13.5546875" bestFit="1" customWidth="1"/>
  </cols>
  <sheetData>
    <row r="1" spans="1:72">
      <c r="A1" s="362" t="s">
        <v>372</v>
      </c>
    </row>
    <row r="2" spans="1:72" ht="14.4" thickBot="1">
      <c r="A2" s="363" t="s">
        <v>363</v>
      </c>
    </row>
    <row r="4" spans="1:72" ht="14.4">
      <c r="A4" s="101" t="s">
        <v>278</v>
      </c>
    </row>
    <row r="5" spans="1:72" ht="14.4">
      <c r="A5" s="101" t="s">
        <v>279</v>
      </c>
    </row>
    <row r="7" spans="1:72" ht="15" thickBot="1">
      <c r="A7" s="180" t="s">
        <v>265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</row>
    <row r="8" spans="1:72">
      <c r="A8" s="182" t="s">
        <v>266</v>
      </c>
    </row>
    <row r="9" spans="1:72" ht="13.8" thickBo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</row>
    <row r="10" spans="1:72" ht="27" thickBot="1">
      <c r="A10" s="183" t="s">
        <v>167</v>
      </c>
      <c r="B10" s="183" t="s">
        <v>168</v>
      </c>
      <c r="C10" s="183" t="s">
        <v>169</v>
      </c>
      <c r="D10" s="183" t="s">
        <v>170</v>
      </c>
      <c r="E10" s="183" t="s">
        <v>171</v>
      </c>
      <c r="F10" s="183" t="s">
        <v>64</v>
      </c>
      <c r="G10" s="203" t="s">
        <v>65</v>
      </c>
      <c r="H10" s="183" t="s">
        <v>66</v>
      </c>
      <c r="I10" s="183" t="s">
        <v>67</v>
      </c>
      <c r="J10" s="183" t="s">
        <v>68</v>
      </c>
      <c r="K10" s="183" t="s">
        <v>69</v>
      </c>
      <c r="L10" s="183" t="s">
        <v>70</v>
      </c>
      <c r="M10" s="183" t="s">
        <v>71</v>
      </c>
      <c r="N10" s="183" t="s">
        <v>72</v>
      </c>
      <c r="O10" s="183" t="s">
        <v>73</v>
      </c>
      <c r="P10" s="183" t="s">
        <v>74</v>
      </c>
      <c r="Q10" s="183" t="s">
        <v>75</v>
      </c>
      <c r="R10" s="183" t="s">
        <v>76</v>
      </c>
      <c r="S10" s="183" t="s">
        <v>77</v>
      </c>
      <c r="T10" s="203" t="s">
        <v>78</v>
      </c>
      <c r="U10" s="183" t="s">
        <v>79</v>
      </c>
      <c r="V10" s="183" t="s">
        <v>80</v>
      </c>
      <c r="W10" s="183" t="s">
        <v>81</v>
      </c>
      <c r="X10" s="183" t="s">
        <v>82</v>
      </c>
      <c r="Y10" s="183" t="s">
        <v>83</v>
      </c>
      <c r="Z10" s="183" t="s">
        <v>84</v>
      </c>
      <c r="AA10" s="183" t="s">
        <v>85</v>
      </c>
      <c r="AB10" s="183" t="s">
        <v>86</v>
      </c>
      <c r="AC10" s="183" t="s">
        <v>87</v>
      </c>
      <c r="AD10" s="183" t="s">
        <v>88</v>
      </c>
      <c r="AE10" s="183" t="s">
        <v>89</v>
      </c>
      <c r="AF10" s="183" t="s">
        <v>90</v>
      </c>
      <c r="AG10" s="203" t="s">
        <v>91</v>
      </c>
      <c r="AH10" s="183" t="s">
        <v>92</v>
      </c>
      <c r="AI10" s="183" t="s">
        <v>93</v>
      </c>
      <c r="AJ10" s="183" t="s">
        <v>94</v>
      </c>
      <c r="AK10" s="183" t="s">
        <v>95</v>
      </c>
      <c r="AL10" s="183" t="s">
        <v>96</v>
      </c>
      <c r="AM10" s="183" t="s">
        <v>97</v>
      </c>
      <c r="AN10" s="183" t="s">
        <v>98</v>
      </c>
      <c r="AO10" s="183" t="s">
        <v>99</v>
      </c>
      <c r="AP10" s="183" t="s">
        <v>100</v>
      </c>
      <c r="AQ10" s="183" t="s">
        <v>101</v>
      </c>
      <c r="AR10" s="183" t="s">
        <v>102</v>
      </c>
      <c r="AS10" s="183" t="s">
        <v>103</v>
      </c>
      <c r="AT10" s="203" t="s">
        <v>104</v>
      </c>
      <c r="AU10" s="183" t="s">
        <v>105</v>
      </c>
      <c r="AV10" s="183" t="s">
        <v>106</v>
      </c>
      <c r="AW10" s="183" t="s">
        <v>107</v>
      </c>
      <c r="AX10" s="183" t="s">
        <v>108</v>
      </c>
      <c r="AY10" s="183" t="s">
        <v>109</v>
      </c>
      <c r="AZ10" s="183" t="s">
        <v>110</v>
      </c>
      <c r="BA10" s="183" t="s">
        <v>111</v>
      </c>
      <c r="BB10" s="183" t="s">
        <v>112</v>
      </c>
      <c r="BC10" s="183" t="s">
        <v>113</v>
      </c>
      <c r="BD10" s="183" t="s">
        <v>114</v>
      </c>
      <c r="BE10" s="183" t="s">
        <v>115</v>
      </c>
      <c r="BF10" s="183" t="s">
        <v>116</v>
      </c>
      <c r="BG10" s="203" t="s">
        <v>117</v>
      </c>
      <c r="BI10" s="203" t="s">
        <v>188</v>
      </c>
    </row>
    <row r="11" spans="1:72" outlineLevel="2">
      <c r="A11" s="184" t="s">
        <v>119</v>
      </c>
      <c r="B11" s="185" t="s">
        <v>20</v>
      </c>
      <c r="C11" s="185" t="s">
        <v>172</v>
      </c>
      <c r="D11" s="185" t="s">
        <v>141</v>
      </c>
      <c r="E11" s="186" t="s">
        <v>267</v>
      </c>
      <c r="F11" s="187">
        <v>0</v>
      </c>
      <c r="G11" s="204">
        <v>0</v>
      </c>
      <c r="H11" s="187">
        <v>3.6397067624596682E-5</v>
      </c>
      <c r="I11" s="187">
        <v>8.3830087578484885E-5</v>
      </c>
      <c r="J11" s="187">
        <v>1.0952500870865965E-4</v>
      </c>
      <c r="K11" s="187">
        <v>1.4262467351299629E-4</v>
      </c>
      <c r="L11" s="187">
        <v>1.757243383190328E-4</v>
      </c>
      <c r="M11" s="187">
        <v>2.0789111881861131E-4</v>
      </c>
      <c r="N11" s="187">
        <v>2.5358080254744158E-4</v>
      </c>
      <c r="O11" s="187">
        <v>3.1845972678616342E-4</v>
      </c>
      <c r="P11" s="187">
        <v>3.8028794720958338E-4</v>
      </c>
      <c r="Q11" s="187">
        <v>4.4525556375033003E-4</v>
      </c>
      <c r="R11" s="187">
        <v>5.2032280504673201E-4</v>
      </c>
      <c r="S11" s="187">
        <v>58808.926960237637</v>
      </c>
      <c r="T11" s="204">
        <v>58808.929634136774</v>
      </c>
      <c r="U11" s="187">
        <v>66681.012202593862</v>
      </c>
      <c r="V11" s="187">
        <v>75583.402904987539</v>
      </c>
      <c r="W11" s="187">
        <v>87340.853858788076</v>
      </c>
      <c r="X11" s="187">
        <v>100522.46267307334</v>
      </c>
      <c r="Y11" s="187">
        <v>116937.22811736885</v>
      </c>
      <c r="Z11" s="187">
        <v>136915.8678463478</v>
      </c>
      <c r="AA11" s="187">
        <v>153957.31880553532</v>
      </c>
      <c r="AB11" s="187">
        <v>168347.49522785048</v>
      </c>
      <c r="AC11" s="187">
        <v>182995.2203497919</v>
      </c>
      <c r="AD11" s="187">
        <v>197608.06556754865</v>
      </c>
      <c r="AE11" s="187">
        <v>211096.09985188738</v>
      </c>
      <c r="AF11" s="187">
        <v>223328.71539103621</v>
      </c>
      <c r="AG11" s="204">
        <v>1721313.7427968094</v>
      </c>
      <c r="AH11" s="187">
        <v>233317.09234398016</v>
      </c>
      <c r="AI11" s="187">
        <v>241760.7265054585</v>
      </c>
      <c r="AJ11" s="187">
        <v>249447.30356999108</v>
      </c>
      <c r="AK11" s="187">
        <v>257414.75507277233</v>
      </c>
      <c r="AL11" s="187">
        <v>264480.78857359063</v>
      </c>
      <c r="AM11" s="187">
        <v>270340.80653524789</v>
      </c>
      <c r="AN11" s="187">
        <v>275531.55912354513</v>
      </c>
      <c r="AO11" s="187">
        <v>280586.60767202568</v>
      </c>
      <c r="AP11" s="187">
        <v>286352.09725999809</v>
      </c>
      <c r="AQ11" s="187">
        <v>291961.00073333393</v>
      </c>
      <c r="AR11" s="187">
        <v>297556.66595734609</v>
      </c>
      <c r="AS11" s="187">
        <v>304168.45016070944</v>
      </c>
      <c r="AT11" s="204">
        <v>3252917.8535079993</v>
      </c>
      <c r="AU11" s="187">
        <v>311950.95451710769</v>
      </c>
      <c r="AV11" s="187">
        <v>319517.83921041922</v>
      </c>
      <c r="AW11" s="187">
        <v>325597.9580577545</v>
      </c>
      <c r="AX11" s="187">
        <v>331230.44300584629</v>
      </c>
      <c r="AY11" s="187">
        <v>336036.94733366632</v>
      </c>
      <c r="AZ11" s="187">
        <v>0</v>
      </c>
      <c r="BA11" s="187">
        <v>0</v>
      </c>
      <c r="BB11" s="187">
        <v>0</v>
      </c>
      <c r="BC11" s="187">
        <v>0</v>
      </c>
      <c r="BD11" s="187">
        <v>0</v>
      </c>
      <c r="BE11" s="187">
        <v>0</v>
      </c>
      <c r="BF11" s="187">
        <v>0</v>
      </c>
      <c r="BG11" s="204">
        <v>1624334.142124794</v>
      </c>
      <c r="BI11" s="205"/>
    </row>
    <row r="12" spans="1:72" outlineLevel="2">
      <c r="A12" s="184" t="s">
        <v>119</v>
      </c>
      <c r="B12" s="185" t="s">
        <v>20</v>
      </c>
      <c r="C12" s="185" t="s">
        <v>172</v>
      </c>
      <c r="D12" s="185" t="s">
        <v>141</v>
      </c>
      <c r="E12" s="186" t="s">
        <v>173</v>
      </c>
      <c r="F12" s="187">
        <v>1.3528538328977192E-5</v>
      </c>
      <c r="G12" s="204">
        <v>1.3528538328977192E-5</v>
      </c>
      <c r="H12" s="187">
        <v>2.754958856002788E-5</v>
      </c>
      <c r="I12" s="187">
        <v>2.8191434961972989E-5</v>
      </c>
      <c r="J12" s="187">
        <v>2.8539129304899208E-5</v>
      </c>
      <c r="K12" s="187">
        <v>2.8987021950166648E-5</v>
      </c>
      <c r="L12" s="187">
        <v>2.9434914595457091E-5</v>
      </c>
      <c r="M12" s="187">
        <v>2.9870183789092611E-5</v>
      </c>
      <c r="N12" s="187">
        <v>3.0488439998338647E-5</v>
      </c>
      <c r="O12" s="187">
        <v>3.1366358041527393E-5</v>
      </c>
      <c r="P12" s="187">
        <v>3.2202995068560822E-5</v>
      </c>
      <c r="Q12" s="187">
        <v>3.3082113263771672E-5</v>
      </c>
      <c r="R12" s="187">
        <v>3.4097895913463407E-5</v>
      </c>
      <c r="S12" s="187">
        <v>3501.4887103600786</v>
      </c>
      <c r="T12" s="204">
        <v>3501.4890441701541</v>
      </c>
      <c r="U12" s="187">
        <v>3621.9067457476972</v>
      </c>
      <c r="V12" s="187">
        <v>3756.3378659971377</v>
      </c>
      <c r="W12" s="187">
        <v>3929.4743567948899</v>
      </c>
      <c r="X12" s="187">
        <v>4121.9541350218469</v>
      </c>
      <c r="Y12" s="187">
        <v>4358.2562853730869</v>
      </c>
      <c r="Z12" s="187">
        <v>4642.8563312419801</v>
      </c>
      <c r="AA12" s="187">
        <v>4887.7846223612896</v>
      </c>
      <c r="AB12" s="187">
        <v>5096.9104223245013</v>
      </c>
      <c r="AC12" s="187">
        <v>5309.5952487744953</v>
      </c>
      <c r="AD12" s="187">
        <v>5521.8824439375167</v>
      </c>
      <c r="AE12" s="187">
        <v>5719.0238387857398</v>
      </c>
      <c r="AF12" s="187">
        <v>5899.2524796496491</v>
      </c>
      <c r="AG12" s="204">
        <v>56865.234776009827</v>
      </c>
      <c r="AH12" s="187">
        <v>6049.1884013137405</v>
      </c>
      <c r="AI12" s="187">
        <v>6178.2973146093091</v>
      </c>
      <c r="AJ12" s="187">
        <v>6297.2382860564667</v>
      </c>
      <c r="AK12" s="187">
        <v>6420.0566200153935</v>
      </c>
      <c r="AL12" s="187">
        <v>6530.7543583048055</v>
      </c>
      <c r="AM12" s="187">
        <v>6625.2101934554494</v>
      </c>
      <c r="AN12" s="187">
        <v>6710.6876316094695</v>
      </c>
      <c r="AO12" s="187">
        <v>6794.407030832047</v>
      </c>
      <c r="AP12" s="187">
        <v>6887.8185209738231</v>
      </c>
      <c r="AQ12" s="187">
        <v>6979.1902094309735</v>
      </c>
      <c r="AR12" s="187">
        <v>7070.4622335164186</v>
      </c>
      <c r="AS12" s="187">
        <v>7175.5638895762231</v>
      </c>
      <c r="AT12" s="204">
        <v>79718.874689694116</v>
      </c>
      <c r="AU12" s="187">
        <v>7296.5875947870281</v>
      </c>
      <c r="AV12" s="187">
        <v>7414.7743145562035</v>
      </c>
      <c r="AW12" s="187">
        <v>7512.9237748207652</v>
      </c>
      <c r="AX12" s="187">
        <v>7605.0975483110933</v>
      </c>
      <c r="AY12" s="187">
        <v>7686.1764033270711</v>
      </c>
      <c r="AZ12" s="187">
        <v>0</v>
      </c>
      <c r="BA12" s="187">
        <v>0</v>
      </c>
      <c r="BB12" s="187">
        <v>0</v>
      </c>
      <c r="BC12" s="187">
        <v>0</v>
      </c>
      <c r="BD12" s="187">
        <v>0</v>
      </c>
      <c r="BE12" s="187">
        <v>0</v>
      </c>
      <c r="BF12" s="187">
        <v>0</v>
      </c>
      <c r="BG12" s="204">
        <v>37515.559635802158</v>
      </c>
      <c r="BI12" s="205"/>
    </row>
    <row r="13" spans="1:72" outlineLevel="2">
      <c r="A13" s="184" t="s">
        <v>119</v>
      </c>
      <c r="B13" s="185" t="s">
        <v>20</v>
      </c>
      <c r="C13" s="185" t="s">
        <v>172</v>
      </c>
      <c r="D13" s="185" t="s">
        <v>141</v>
      </c>
      <c r="E13" s="186" t="s">
        <v>268</v>
      </c>
      <c r="F13" s="187">
        <v>0</v>
      </c>
      <c r="G13" s="204">
        <v>0</v>
      </c>
      <c r="H13" s="187">
        <v>8.2198606659791821E-5</v>
      </c>
      <c r="I13" s="187">
        <v>1.8932064709694144E-4</v>
      </c>
      <c r="J13" s="187">
        <v>2.4734968220817369E-4</v>
      </c>
      <c r="K13" s="187">
        <v>3.2210148243243096E-4</v>
      </c>
      <c r="L13" s="187">
        <v>3.9685328266052722E-4</v>
      </c>
      <c r="M13" s="187">
        <v>4.6949827057735327E-4</v>
      </c>
      <c r="N13" s="187">
        <v>5.7268318591098359E-4</v>
      </c>
      <c r="O13" s="187">
        <v>7.192048021305603E-4</v>
      </c>
      <c r="P13" s="187">
        <v>8.5212940714574439E-4</v>
      </c>
      <c r="Q13" s="187">
        <v>9.8208295925759697E-4</v>
      </c>
      <c r="R13" s="187">
        <v>1.1348453566103016E-3</v>
      </c>
      <c r="S13" s="187">
        <v>127111.97862551271</v>
      </c>
      <c r="T13" s="204">
        <v>127111.98459378039</v>
      </c>
      <c r="U13" s="187">
        <v>143184.06440680986</v>
      </c>
      <c r="V13" s="187">
        <v>161574.21482373142</v>
      </c>
      <c r="W13" s="187">
        <v>186403.38448203556</v>
      </c>
      <c r="X13" s="187">
        <v>214439.99906074847</v>
      </c>
      <c r="Y13" s="187">
        <v>249098.69491194759</v>
      </c>
      <c r="Z13" s="187">
        <v>291793.60416140611</v>
      </c>
      <c r="AA13" s="187">
        <v>327842.75720387575</v>
      </c>
      <c r="AB13" s="187">
        <v>357891.79462283617</v>
      </c>
      <c r="AC13" s="187">
        <v>389180.63073134806</v>
      </c>
      <c r="AD13" s="187">
        <v>420046.12722163467</v>
      </c>
      <c r="AE13" s="187">
        <v>449031.13207322458</v>
      </c>
      <c r="AF13" s="187">
        <v>476514.80551688722</v>
      </c>
      <c r="AG13" s="204">
        <v>3667001.2092164857</v>
      </c>
      <c r="AH13" s="187">
        <v>498929.39251968998</v>
      </c>
      <c r="AI13" s="187">
        <v>517854.62042913493</v>
      </c>
      <c r="AJ13" s="187">
        <v>535069.38335683546</v>
      </c>
      <c r="AK13" s="187">
        <v>552917.72695169039</v>
      </c>
      <c r="AL13" s="187">
        <v>568729.57539978949</v>
      </c>
      <c r="AM13" s="187">
        <v>581817.02623513807</v>
      </c>
      <c r="AN13" s="187">
        <v>593392.26435317833</v>
      </c>
      <c r="AO13" s="187">
        <v>604660.2730173181</v>
      </c>
      <c r="AP13" s="187">
        <v>617531.97004338528</v>
      </c>
      <c r="AQ13" s="187">
        <v>630049.27004243492</v>
      </c>
      <c r="AR13" s="187">
        <v>642535.90381268517</v>
      </c>
      <c r="AS13" s="187">
        <v>657316.55275563919</v>
      </c>
      <c r="AT13" s="204">
        <v>7000803.9589169193</v>
      </c>
      <c r="AU13" s="187">
        <v>674740.36193653534</v>
      </c>
      <c r="AV13" s="187">
        <v>691676.43774399173</v>
      </c>
      <c r="AW13" s="187">
        <v>705254.03816728387</v>
      </c>
      <c r="AX13" s="187">
        <v>717819.91960683302</v>
      </c>
      <c r="AY13" s="187">
        <v>728519.62529348955</v>
      </c>
      <c r="AZ13" s="187">
        <v>0</v>
      </c>
      <c r="BA13" s="187">
        <v>0</v>
      </c>
      <c r="BB13" s="187">
        <v>0</v>
      </c>
      <c r="BC13" s="187">
        <v>0</v>
      </c>
      <c r="BD13" s="187">
        <v>0</v>
      </c>
      <c r="BE13" s="187">
        <v>0</v>
      </c>
      <c r="BF13" s="187">
        <v>0</v>
      </c>
      <c r="BG13" s="204">
        <v>3518010.3827481335</v>
      </c>
      <c r="BI13" s="205"/>
    </row>
    <row r="14" spans="1:72" outlineLevel="2">
      <c r="A14" s="184" t="s">
        <v>119</v>
      </c>
      <c r="B14" s="185" t="s">
        <v>20</v>
      </c>
      <c r="C14" s="185" t="s">
        <v>172</v>
      </c>
      <c r="D14" s="185" t="s">
        <v>141</v>
      </c>
      <c r="E14" s="186" t="s">
        <v>269</v>
      </c>
      <c r="F14" s="187">
        <v>0</v>
      </c>
      <c r="G14" s="204">
        <v>0</v>
      </c>
      <c r="H14" s="187">
        <v>1.0557323788161529E-5</v>
      </c>
      <c r="I14" s="187">
        <v>2.4315732983882368E-5</v>
      </c>
      <c r="J14" s="187">
        <v>3.1768794996471728E-5</v>
      </c>
      <c r="K14" s="187">
        <v>4.136967499656399E-5</v>
      </c>
      <c r="L14" s="187">
        <v>5.09705549971493E-5</v>
      </c>
      <c r="M14" s="187">
        <v>6.0300842823064055E-5</v>
      </c>
      <c r="N14" s="187">
        <v>7.3553580375415186E-5</v>
      </c>
      <c r="O14" s="187">
        <v>9.2372343943964512E-5</v>
      </c>
      <c r="P14" s="187">
        <v>1.1030622117243526E-4</v>
      </c>
      <c r="Q14" s="187">
        <v>1.2915071080660208E-4</v>
      </c>
      <c r="R14" s="187">
        <v>1.5092469492049247E-4</v>
      </c>
      <c r="S14" s="187">
        <v>17058.101766802683</v>
      </c>
      <c r="T14" s="204">
        <v>17058.102542393161</v>
      </c>
      <c r="U14" s="187">
        <v>19341.476725707318</v>
      </c>
      <c r="V14" s="187">
        <v>21923.701813268333</v>
      </c>
      <c r="W14" s="187">
        <v>25334.064920619785</v>
      </c>
      <c r="X14" s="187">
        <v>29157.518879510932</v>
      </c>
      <c r="Y14" s="187">
        <v>33918.781393555902</v>
      </c>
      <c r="Z14" s="187">
        <v>39713.780338012628</v>
      </c>
      <c r="AA14" s="187">
        <v>44656.819086404415</v>
      </c>
      <c r="AB14" s="187">
        <v>48830.82984535033</v>
      </c>
      <c r="AC14" s="187">
        <v>53079.545111846674</v>
      </c>
      <c r="AD14" s="187">
        <v>57318.143122580099</v>
      </c>
      <c r="AE14" s="187">
        <v>61230.478772097005</v>
      </c>
      <c r="AF14" s="187">
        <v>64778.667993132389</v>
      </c>
      <c r="AG14" s="204">
        <v>499283.80800208577</v>
      </c>
      <c r="AH14" s="187">
        <v>67675.893964687784</v>
      </c>
      <c r="AI14" s="187">
        <v>70125.052251584144</v>
      </c>
      <c r="AJ14" s="187">
        <v>72354.618757598117</v>
      </c>
      <c r="AK14" s="187">
        <v>74665.655628724839</v>
      </c>
      <c r="AL14" s="187">
        <v>76715.22743312268</v>
      </c>
      <c r="AM14" s="187">
        <v>78414.982689885452</v>
      </c>
      <c r="AN14" s="187">
        <v>79920.611009839937</v>
      </c>
      <c r="AO14" s="187">
        <v>81386.877051973512</v>
      </c>
      <c r="AP14" s="187">
        <v>83059.213433719939</v>
      </c>
      <c r="AQ14" s="187">
        <v>84686.130488557988</v>
      </c>
      <c r="AR14" s="187">
        <v>86309.207660305998</v>
      </c>
      <c r="AS14" s="187">
        <v>88227.020033882669</v>
      </c>
      <c r="AT14" s="204">
        <v>943540.49040388304</v>
      </c>
      <c r="AU14" s="187">
        <v>90484.411184749741</v>
      </c>
      <c r="AV14" s="187">
        <v>92679.259753291728</v>
      </c>
      <c r="AW14" s="187">
        <v>94442.857414616577</v>
      </c>
      <c r="AX14" s="187">
        <v>96076.614505772101</v>
      </c>
      <c r="AY14" s="187">
        <v>97470.787877137409</v>
      </c>
      <c r="AZ14" s="187">
        <v>0</v>
      </c>
      <c r="BA14" s="187">
        <v>0</v>
      </c>
      <c r="BB14" s="187">
        <v>0</v>
      </c>
      <c r="BC14" s="187">
        <v>0</v>
      </c>
      <c r="BD14" s="187">
        <v>0</v>
      </c>
      <c r="BE14" s="187">
        <v>0</v>
      </c>
      <c r="BF14" s="187">
        <v>0</v>
      </c>
      <c r="BG14" s="204">
        <v>471153.93073556758</v>
      </c>
      <c r="BI14" s="205"/>
    </row>
    <row r="15" spans="1:72" outlineLevel="2">
      <c r="A15" s="184" t="s">
        <v>119</v>
      </c>
      <c r="B15" s="185" t="s">
        <v>20</v>
      </c>
      <c r="C15" s="185" t="s">
        <v>172</v>
      </c>
      <c r="D15" s="185" t="s">
        <v>141</v>
      </c>
      <c r="E15" s="186" t="s">
        <v>270</v>
      </c>
      <c r="F15" s="187">
        <v>0</v>
      </c>
      <c r="G15" s="204">
        <v>0</v>
      </c>
      <c r="H15" s="187">
        <v>3.2593088453796974E-6</v>
      </c>
      <c r="I15" s="187">
        <v>7.5068724978510722E-6</v>
      </c>
      <c r="J15" s="187">
        <v>9.8078184032931033E-6</v>
      </c>
      <c r="K15" s="187">
        <v>1.2771849225462204E-5</v>
      </c>
      <c r="L15" s="187">
        <v>1.5735880047783526E-5</v>
      </c>
      <c r="M15" s="187">
        <v>1.8616372325101305E-5</v>
      </c>
      <c r="N15" s="187">
        <v>2.2707822544550885E-5</v>
      </c>
      <c r="O15" s="187">
        <v>2.8517643649674271E-5</v>
      </c>
      <c r="P15" s="187">
        <v>3.4054278298339089E-5</v>
      </c>
      <c r="Q15" s="187">
        <v>3.987204168077692E-5</v>
      </c>
      <c r="R15" s="187">
        <v>4.6594212985321032E-5</v>
      </c>
      <c r="S15" s="187">
        <v>5266.260947331335</v>
      </c>
      <c r="T15" s="204">
        <v>5266.2611867754358</v>
      </c>
      <c r="U15" s="187">
        <v>5971.1956779703396</v>
      </c>
      <c r="V15" s="187">
        <v>6768.3928879381356</v>
      </c>
      <c r="W15" s="187">
        <v>7821.2569342423212</v>
      </c>
      <c r="X15" s="187">
        <v>9001.6524168635933</v>
      </c>
      <c r="Y15" s="187">
        <v>10471.572762074868</v>
      </c>
      <c r="Z15" s="187">
        <v>12260.633294613765</v>
      </c>
      <c r="AA15" s="187">
        <v>13786.672491569525</v>
      </c>
      <c r="AB15" s="187">
        <v>15075.293591037722</v>
      </c>
      <c r="AC15" s="187">
        <v>16386.977832939981</v>
      </c>
      <c r="AD15" s="187">
        <v>17695.538625958729</v>
      </c>
      <c r="AE15" s="187">
        <v>18903.374100595182</v>
      </c>
      <c r="AF15" s="187">
        <v>19998.788501560091</v>
      </c>
      <c r="AG15" s="204">
        <v>154141.34911736427</v>
      </c>
      <c r="AH15" s="187">
        <v>20893.234331358661</v>
      </c>
      <c r="AI15" s="187">
        <v>21649.350505153354</v>
      </c>
      <c r="AJ15" s="187">
        <v>22337.673225970379</v>
      </c>
      <c r="AK15" s="187">
        <v>23051.147877994255</v>
      </c>
      <c r="AL15" s="187">
        <v>23683.901750600256</v>
      </c>
      <c r="AM15" s="187">
        <v>24208.658540721615</v>
      </c>
      <c r="AN15" s="187">
        <v>24673.483509582064</v>
      </c>
      <c r="AO15" s="187">
        <v>25126.156362731152</v>
      </c>
      <c r="AP15" s="187">
        <v>25642.448263107322</v>
      </c>
      <c r="AQ15" s="187">
        <v>26144.718085832556</v>
      </c>
      <c r="AR15" s="187">
        <v>26645.802440993117</v>
      </c>
      <c r="AS15" s="187">
        <v>27237.878895064405</v>
      </c>
      <c r="AT15" s="204">
        <v>291294.45378910913</v>
      </c>
      <c r="AU15" s="187">
        <v>27934.791776883307</v>
      </c>
      <c r="AV15" s="187">
        <v>28612.396205549187</v>
      </c>
      <c r="AW15" s="187">
        <v>29156.862736327821</v>
      </c>
      <c r="AX15" s="187">
        <v>29661.244248655421</v>
      </c>
      <c r="AY15" s="187">
        <v>30091.660298448202</v>
      </c>
      <c r="AZ15" s="187">
        <v>0</v>
      </c>
      <c r="BA15" s="187">
        <v>0</v>
      </c>
      <c r="BB15" s="187">
        <v>0</v>
      </c>
      <c r="BC15" s="187">
        <v>0</v>
      </c>
      <c r="BD15" s="187">
        <v>0</v>
      </c>
      <c r="BE15" s="187">
        <v>0</v>
      </c>
      <c r="BF15" s="187">
        <v>0</v>
      </c>
      <c r="BG15" s="204">
        <v>145456.95526586394</v>
      </c>
      <c r="BI15" s="205"/>
    </row>
    <row r="16" spans="1:72" outlineLevel="2">
      <c r="A16" s="184" t="s">
        <v>119</v>
      </c>
      <c r="B16" s="185" t="s">
        <v>20</v>
      </c>
      <c r="C16" s="185" t="s">
        <v>172</v>
      </c>
      <c r="D16" s="185" t="s">
        <v>141</v>
      </c>
      <c r="E16" s="186" t="s">
        <v>271</v>
      </c>
      <c r="F16" s="187">
        <v>0</v>
      </c>
      <c r="G16" s="204">
        <v>0</v>
      </c>
      <c r="H16" s="187">
        <v>2.7752912900005403E-6</v>
      </c>
      <c r="I16" s="187">
        <v>6.3920784579724695E-6</v>
      </c>
      <c r="J16" s="187">
        <v>8.3513267014115633E-6</v>
      </c>
      <c r="K16" s="187">
        <v>1.087518967798098E-5</v>
      </c>
      <c r="L16" s="187">
        <v>1.3399052654680016E-5</v>
      </c>
      <c r="M16" s="187">
        <v>1.5851782821533095E-5</v>
      </c>
      <c r="N16" s="187">
        <v>1.9335639889452782E-5</v>
      </c>
      <c r="O16" s="187">
        <v>2.428268439318771E-5</v>
      </c>
      <c r="P16" s="187">
        <v>2.8997111483500661E-5</v>
      </c>
      <c r="Q16" s="187">
        <v>3.3950918811533373E-5</v>
      </c>
      <c r="R16" s="187">
        <v>3.9674826657161133E-5</v>
      </c>
      <c r="S16" s="187">
        <v>4484.2047290845203</v>
      </c>
      <c r="T16" s="204">
        <v>4484.2049329704232</v>
      </c>
      <c r="U16" s="187">
        <v>5084.4544478967273</v>
      </c>
      <c r="V16" s="187">
        <v>5763.2653793531508</v>
      </c>
      <c r="W16" s="187">
        <v>6659.7758224812651</v>
      </c>
      <c r="X16" s="187">
        <v>7664.8788848433023</v>
      </c>
      <c r="Y16" s="187">
        <v>8916.5114623581212</v>
      </c>
      <c r="Z16" s="187">
        <v>10439.890911432851</v>
      </c>
      <c r="AA16" s="187">
        <v>11739.30851572477</v>
      </c>
      <c r="AB16" s="187">
        <v>12836.565352411069</v>
      </c>
      <c r="AC16" s="187">
        <v>13953.460382761656</v>
      </c>
      <c r="AD16" s="187">
        <v>15067.695806154939</v>
      </c>
      <c r="AE16" s="187">
        <v>16096.163935913202</v>
      </c>
      <c r="AF16" s="187">
        <v>17028.905872980202</v>
      </c>
      <c r="AG16" s="204">
        <v>131250.87677431124</v>
      </c>
      <c r="AH16" s="187">
        <v>17790.523700126647</v>
      </c>
      <c r="AI16" s="187">
        <v>18434.354257741838</v>
      </c>
      <c r="AJ16" s="187">
        <v>19020.458902136292</v>
      </c>
      <c r="AK16" s="187">
        <v>19627.980337303434</v>
      </c>
      <c r="AL16" s="187">
        <v>20166.768281209679</v>
      </c>
      <c r="AM16" s="187">
        <v>20613.597047086507</v>
      </c>
      <c r="AN16" s="187">
        <v>21009.394054566139</v>
      </c>
      <c r="AO16" s="187">
        <v>21394.843573517144</v>
      </c>
      <c r="AP16" s="187">
        <v>21834.46451224561</v>
      </c>
      <c r="AQ16" s="187">
        <v>22262.145695701252</v>
      </c>
      <c r="AR16" s="187">
        <v>22688.817457232537</v>
      </c>
      <c r="AS16" s="187">
        <v>23192.968706454525</v>
      </c>
      <c r="AT16" s="204">
        <v>248036.31652532157</v>
      </c>
      <c r="AU16" s="187">
        <v>23786.387846080688</v>
      </c>
      <c r="AV16" s="187">
        <v>24363.365898224481</v>
      </c>
      <c r="AW16" s="187">
        <v>24826.977446638739</v>
      </c>
      <c r="AX16" s="187">
        <v>25256.456727187549</v>
      </c>
      <c r="AY16" s="187">
        <v>25622.954647677561</v>
      </c>
      <c r="AZ16" s="187">
        <v>0</v>
      </c>
      <c r="BA16" s="187">
        <v>0</v>
      </c>
      <c r="BB16" s="187">
        <v>0</v>
      </c>
      <c r="BC16" s="187">
        <v>0</v>
      </c>
      <c r="BD16" s="187">
        <v>0</v>
      </c>
      <c r="BE16" s="187">
        <v>0</v>
      </c>
      <c r="BF16" s="187">
        <v>0</v>
      </c>
      <c r="BG16" s="204">
        <v>123856.14256580903</v>
      </c>
      <c r="BH16" s="187">
        <v>0</v>
      </c>
      <c r="BI16" s="204">
        <v>0</v>
      </c>
      <c r="BJ16" s="187">
        <v>0</v>
      </c>
      <c r="BK16" s="187">
        <v>0</v>
      </c>
      <c r="BL16" s="187">
        <v>0</v>
      </c>
      <c r="BM16" s="187">
        <v>0</v>
      </c>
      <c r="BN16" s="187">
        <v>0</v>
      </c>
      <c r="BO16" s="187">
        <v>0</v>
      </c>
      <c r="BP16" s="187">
        <v>0</v>
      </c>
      <c r="BQ16" s="187">
        <v>0</v>
      </c>
      <c r="BR16" s="187">
        <v>0</v>
      </c>
      <c r="BS16" s="187">
        <v>0</v>
      </c>
      <c r="BT16" s="187">
        <v>0</v>
      </c>
    </row>
    <row r="17" spans="1:72" outlineLevel="2">
      <c r="A17" s="184" t="s">
        <v>119</v>
      </c>
      <c r="B17" s="185" t="s">
        <v>20</v>
      </c>
      <c r="C17" s="185" t="s">
        <v>172</v>
      </c>
      <c r="D17" s="185" t="s">
        <v>141</v>
      </c>
      <c r="E17" s="186" t="s">
        <v>272</v>
      </c>
      <c r="F17" s="187">
        <v>0</v>
      </c>
      <c r="G17" s="204">
        <v>0</v>
      </c>
      <c r="H17" s="187">
        <v>9.0670351535866301E-6</v>
      </c>
      <c r="I17" s="187">
        <v>2.0883285402055558E-5</v>
      </c>
      <c r="J17" s="187">
        <v>2.7284261314699915E-5</v>
      </c>
      <c r="K17" s="187">
        <v>3.5529865808124554E-5</v>
      </c>
      <c r="L17" s="187">
        <v>4.3775470301972673E-5</v>
      </c>
      <c r="M17" s="187">
        <v>5.1788679843344786E-5</v>
      </c>
      <c r="N17" s="187">
        <v>6.3170639862717397E-5</v>
      </c>
      <c r="O17" s="187">
        <v>7.9332916804001428E-5</v>
      </c>
      <c r="P17" s="187">
        <v>9.4735219369826944E-5</v>
      </c>
      <c r="Q17" s="187">
        <v>1.1091959084434666E-4</v>
      </c>
      <c r="R17" s="187">
        <v>1.2961992469369453E-4</v>
      </c>
      <c r="S17" s="187">
        <v>14650.15296267546</v>
      </c>
      <c r="T17" s="204">
        <v>14650.153628782349</v>
      </c>
      <c r="U17" s="187">
        <v>16611.203076950031</v>
      </c>
      <c r="V17" s="187">
        <v>18828.917159911423</v>
      </c>
      <c r="W17" s="187">
        <v>21757.867981285774</v>
      </c>
      <c r="X17" s="187">
        <v>25041.597091901898</v>
      </c>
      <c r="Y17" s="187">
        <v>29130.752208912676</v>
      </c>
      <c r="Z17" s="187">
        <v>34107.719875974894</v>
      </c>
      <c r="AA17" s="187">
        <v>38352.991404680579</v>
      </c>
      <c r="AB17" s="187">
        <v>41937.792159323537</v>
      </c>
      <c r="AC17" s="187">
        <v>45586.752014291778</v>
      </c>
      <c r="AD17" s="187">
        <v>49227.022781428605</v>
      </c>
      <c r="AE17" s="187">
        <v>52587.0869017105</v>
      </c>
      <c r="AF17" s="187">
        <v>55634.408083123977</v>
      </c>
      <c r="AG17" s="204">
        <v>428804.11073949561</v>
      </c>
      <c r="AH17" s="187">
        <v>58122.657023772568</v>
      </c>
      <c r="AI17" s="187">
        <v>60226.088227510852</v>
      </c>
      <c r="AJ17" s="187">
        <v>62140.925575774876</v>
      </c>
      <c r="AK17" s="187">
        <v>64125.732802700892</v>
      </c>
      <c r="AL17" s="187">
        <v>65885.983788004</v>
      </c>
      <c r="AM17" s="187">
        <v>67345.798886489807</v>
      </c>
      <c r="AN17" s="187">
        <v>68638.890315642624</v>
      </c>
      <c r="AO17" s="187">
        <v>69898.175908781632</v>
      </c>
      <c r="AP17" s="187">
        <v>71334.442624302857</v>
      </c>
      <c r="AQ17" s="187">
        <v>72731.701477415583</v>
      </c>
      <c r="AR17" s="187">
        <v>74125.662491448864</v>
      </c>
      <c r="AS17" s="187">
        <v>75772.753416963751</v>
      </c>
      <c r="AT17" s="204">
        <v>810348.81253880833</v>
      </c>
      <c r="AU17" s="187">
        <v>77711.487638912935</v>
      </c>
      <c r="AV17" s="187">
        <v>79596.507889034023</v>
      </c>
      <c r="AW17" s="187">
        <v>81111.153296608507</v>
      </c>
      <c r="AX17" s="187">
        <v>82514.286635621887</v>
      </c>
      <c r="AY17" s="187">
        <v>83711.656274179244</v>
      </c>
      <c r="AZ17" s="187">
        <v>0</v>
      </c>
      <c r="BA17" s="187">
        <v>0</v>
      </c>
      <c r="BB17" s="187">
        <v>0</v>
      </c>
      <c r="BC17" s="187">
        <v>0</v>
      </c>
      <c r="BD17" s="187">
        <v>0</v>
      </c>
      <c r="BE17" s="187">
        <v>0</v>
      </c>
      <c r="BF17" s="187">
        <v>0</v>
      </c>
      <c r="BG17" s="204">
        <v>404645.0917343566</v>
      </c>
      <c r="BH17" s="187">
        <v>0</v>
      </c>
      <c r="BI17" s="204">
        <v>0</v>
      </c>
      <c r="BJ17" s="187">
        <v>0</v>
      </c>
      <c r="BK17" s="187">
        <v>0</v>
      </c>
      <c r="BL17" s="187">
        <v>0</v>
      </c>
      <c r="BM17" s="187">
        <v>0</v>
      </c>
      <c r="BN17" s="187">
        <v>0</v>
      </c>
      <c r="BO17" s="187">
        <v>0</v>
      </c>
      <c r="BP17" s="187">
        <v>0</v>
      </c>
      <c r="BQ17" s="187">
        <v>0</v>
      </c>
      <c r="BR17" s="187">
        <v>0</v>
      </c>
      <c r="BS17" s="187">
        <v>0</v>
      </c>
      <c r="BT17" s="187">
        <v>0</v>
      </c>
    </row>
    <row r="18" spans="1:72" outlineLevel="2">
      <c r="A18" s="184" t="s">
        <v>119</v>
      </c>
      <c r="B18" s="185" t="s">
        <v>20</v>
      </c>
      <c r="C18" s="185" t="s">
        <v>172</v>
      </c>
      <c r="D18" s="185" t="s">
        <v>141</v>
      </c>
      <c r="E18" s="186" t="s">
        <v>273</v>
      </c>
      <c r="F18" s="187">
        <v>0</v>
      </c>
      <c r="G18" s="204">
        <v>0</v>
      </c>
      <c r="H18" s="187">
        <v>3.4015329206070443E-6</v>
      </c>
      <c r="I18" s="187">
        <v>7.8344444002100515E-6</v>
      </c>
      <c r="J18" s="187">
        <v>1.0235794998510061E-5</v>
      </c>
      <c r="K18" s="187">
        <v>1.3329165064864604E-5</v>
      </c>
      <c r="L18" s="187">
        <v>1.6422535131378015E-5</v>
      </c>
      <c r="M18" s="187">
        <v>1.942872134252528E-5</v>
      </c>
      <c r="N18" s="187">
        <v>2.3698707181458987E-5</v>
      </c>
      <c r="O18" s="187">
        <v>2.9762047199060961E-5</v>
      </c>
      <c r="P18" s="187">
        <v>3.5540279922696264E-5</v>
      </c>
      <c r="Q18" s="187">
        <v>4.1611908788956434E-5</v>
      </c>
      <c r="R18" s="187">
        <v>4.8627410564058398E-5</v>
      </c>
      <c r="S18" s="187">
        <v>5496.0609229310194</v>
      </c>
      <c r="T18" s="204">
        <v>5496.0611728235672</v>
      </c>
      <c r="U18" s="187">
        <v>6231.756374605372</v>
      </c>
      <c r="V18" s="187">
        <v>7063.7402959099009</v>
      </c>
      <c r="W18" s="187">
        <v>8162.5474002148676</v>
      </c>
      <c r="X18" s="187">
        <v>9394.4509368078689</v>
      </c>
      <c r="Y18" s="187">
        <v>10928.513120572396</v>
      </c>
      <c r="Z18" s="187">
        <v>12795.641578501914</v>
      </c>
      <c r="AA18" s="187">
        <v>14388.271431281959</v>
      </c>
      <c r="AB18" s="187">
        <v>15733.123146774815</v>
      </c>
      <c r="AC18" s="187">
        <v>17102.044394172663</v>
      </c>
      <c r="AD18" s="187">
        <v>18467.705897033513</v>
      </c>
      <c r="AE18" s="187">
        <v>19728.246804495229</v>
      </c>
      <c r="AF18" s="187">
        <v>20871.461002152868</v>
      </c>
      <c r="AG18" s="204">
        <v>160867.50238252335</v>
      </c>
      <c r="AH18" s="187">
        <v>21804.937110154246</v>
      </c>
      <c r="AI18" s="187">
        <v>22594.047372169458</v>
      </c>
      <c r="AJ18" s="187">
        <v>23312.405927904354</v>
      </c>
      <c r="AK18" s="187">
        <v>24057.013951264336</v>
      </c>
      <c r="AL18" s="187">
        <v>24717.378841618931</v>
      </c>
      <c r="AM18" s="187">
        <v>25265.034059822698</v>
      </c>
      <c r="AN18" s="187">
        <v>25750.14225573371</v>
      </c>
      <c r="AO18" s="187">
        <v>26222.568062951854</v>
      </c>
      <c r="AP18" s="187">
        <v>26761.389015210436</v>
      </c>
      <c r="AQ18" s="187">
        <v>27285.576018675674</v>
      </c>
      <c r="AR18" s="187">
        <v>27808.525825195546</v>
      </c>
      <c r="AS18" s="187">
        <v>28426.43828626677</v>
      </c>
      <c r="AT18" s="204">
        <v>304005.456726968</v>
      </c>
      <c r="AU18" s="187">
        <v>29153.761845573688</v>
      </c>
      <c r="AV18" s="187">
        <v>29860.934402885487</v>
      </c>
      <c r="AW18" s="187">
        <v>30429.15942127784</v>
      </c>
      <c r="AX18" s="187">
        <v>30955.550260599488</v>
      </c>
      <c r="AY18" s="187">
        <v>31404.748060618716</v>
      </c>
      <c r="AZ18" s="187">
        <v>0</v>
      </c>
      <c r="BA18" s="187">
        <v>0</v>
      </c>
      <c r="BB18" s="187">
        <v>0</v>
      </c>
      <c r="BC18" s="187">
        <v>0</v>
      </c>
      <c r="BD18" s="187">
        <v>0</v>
      </c>
      <c r="BE18" s="187">
        <v>0</v>
      </c>
      <c r="BF18" s="187">
        <v>0</v>
      </c>
      <c r="BG18" s="204">
        <v>151804.15399095521</v>
      </c>
      <c r="BH18" s="187">
        <v>0</v>
      </c>
      <c r="BI18" s="204">
        <v>0</v>
      </c>
      <c r="BJ18" s="187">
        <v>0</v>
      </c>
      <c r="BK18" s="187">
        <v>0</v>
      </c>
      <c r="BL18" s="187">
        <v>0</v>
      </c>
      <c r="BM18" s="187">
        <v>0</v>
      </c>
      <c r="BN18" s="187">
        <v>0</v>
      </c>
      <c r="BO18" s="187">
        <v>0</v>
      </c>
      <c r="BP18" s="187">
        <v>0</v>
      </c>
      <c r="BQ18" s="187">
        <v>0</v>
      </c>
      <c r="BR18" s="187">
        <v>0</v>
      </c>
      <c r="BS18" s="187">
        <v>0</v>
      </c>
      <c r="BT18" s="187">
        <v>0</v>
      </c>
    </row>
    <row r="19" spans="1:72" outlineLevel="1">
      <c r="A19" s="191"/>
      <c r="B19" s="188" t="s">
        <v>280</v>
      </c>
      <c r="C19" s="188"/>
      <c r="D19" s="188"/>
      <c r="E19" s="192"/>
      <c r="F19" s="193">
        <f t="shared" ref="F19:AK19" si="0">SUBTOTAL(9,F11:F18)</f>
        <v>1.3528538328977192E-5</v>
      </c>
      <c r="G19" s="193">
        <f t="shared" si="0"/>
        <v>1.3528538328977192E-5</v>
      </c>
      <c r="H19" s="193">
        <f t="shared" si="0"/>
        <v>1.7520575484215184E-4</v>
      </c>
      <c r="I19" s="193">
        <f t="shared" si="0"/>
        <v>3.6827458337937083E-4</v>
      </c>
      <c r="J19" s="193">
        <f t="shared" si="0"/>
        <v>4.728618166361189E-4</v>
      </c>
      <c r="K19" s="193">
        <f t="shared" si="0"/>
        <v>6.0758892266859013E-4</v>
      </c>
      <c r="L19" s="193">
        <f t="shared" si="0"/>
        <v>7.4231602870798057E-4</v>
      </c>
      <c r="M19" s="193">
        <f t="shared" si="0"/>
        <v>8.7324597234062558E-4</v>
      </c>
      <c r="N19" s="193">
        <f t="shared" si="0"/>
        <v>1.0592188183103592E-3</v>
      </c>
      <c r="O19" s="193">
        <f t="shared" si="0"/>
        <v>1.32329852294814E-3</v>
      </c>
      <c r="P19" s="193">
        <f t="shared" si="0"/>
        <v>1.5682534596706869E-3</v>
      </c>
      <c r="Q19" s="193">
        <f t="shared" si="0"/>
        <v>1.8159258072039141E-3</v>
      </c>
      <c r="R19" s="193">
        <f t="shared" si="0"/>
        <v>2.1047071273912242E-3</v>
      </c>
      <c r="S19" s="193">
        <f t="shared" si="0"/>
        <v>236377.17562493545</v>
      </c>
      <c r="T19" s="193">
        <f t="shared" si="0"/>
        <v>236377.18673583228</v>
      </c>
      <c r="U19" s="193">
        <f t="shared" si="0"/>
        <v>266727.06965828122</v>
      </c>
      <c r="V19" s="193">
        <f t="shared" si="0"/>
        <v>301261.97313109704</v>
      </c>
      <c r="W19" s="193">
        <f t="shared" si="0"/>
        <v>347409.22575646255</v>
      </c>
      <c r="X19" s="193">
        <f t="shared" si="0"/>
        <v>399344.51407877123</v>
      </c>
      <c r="Y19" s="193">
        <f t="shared" si="0"/>
        <v>463760.31026216352</v>
      </c>
      <c r="Z19" s="193">
        <f t="shared" si="0"/>
        <v>542669.99433753197</v>
      </c>
      <c r="AA19" s="193">
        <f t="shared" si="0"/>
        <v>609611.92356143356</v>
      </c>
      <c r="AB19" s="193">
        <f t="shared" si="0"/>
        <v>665749.80436790874</v>
      </c>
      <c r="AC19" s="193">
        <f t="shared" si="0"/>
        <v>723594.22606592719</v>
      </c>
      <c r="AD19" s="193">
        <f t="shared" si="0"/>
        <v>780952.18146627687</v>
      </c>
      <c r="AE19" s="193">
        <f t="shared" si="0"/>
        <v>834391.60627870879</v>
      </c>
      <c r="AF19" s="193">
        <f t="shared" si="0"/>
        <v>884055.00484052266</v>
      </c>
      <c r="AG19" s="193">
        <f t="shared" si="0"/>
        <v>6819527.8338050852</v>
      </c>
      <c r="AH19" s="193">
        <f t="shared" si="0"/>
        <v>924582.91939508379</v>
      </c>
      <c r="AI19" s="193">
        <f t="shared" si="0"/>
        <v>958822.53686336218</v>
      </c>
      <c r="AJ19" s="193">
        <f t="shared" si="0"/>
        <v>989980.00760226697</v>
      </c>
      <c r="AK19" s="193">
        <f t="shared" si="0"/>
        <v>1022280.069242466</v>
      </c>
      <c r="AL19" s="193">
        <f t="shared" ref="AL19:BG19" si="1">SUBTOTAL(9,AL11:AL18)</f>
        <v>1050910.3784262405</v>
      </c>
      <c r="AM19" s="193">
        <f t="shared" si="1"/>
        <v>1074631.1141878476</v>
      </c>
      <c r="AN19" s="193">
        <f t="shared" si="1"/>
        <v>1095627.0322536975</v>
      </c>
      <c r="AO19" s="193">
        <f t="shared" si="1"/>
        <v>1116069.908680131</v>
      </c>
      <c r="AP19" s="193">
        <f t="shared" si="1"/>
        <v>1139403.8436729433</v>
      </c>
      <c r="AQ19" s="193">
        <f t="shared" si="1"/>
        <v>1162099.732751383</v>
      </c>
      <c r="AR19" s="193">
        <f t="shared" si="1"/>
        <v>1184741.0478787238</v>
      </c>
      <c r="AS19" s="193">
        <f t="shared" si="1"/>
        <v>1211517.626144557</v>
      </c>
      <c r="AT19" s="193">
        <f t="shared" si="1"/>
        <v>12930666.217098704</v>
      </c>
      <c r="AU19" s="193">
        <f t="shared" si="1"/>
        <v>1243058.7443406305</v>
      </c>
      <c r="AV19" s="193">
        <f t="shared" si="1"/>
        <v>1273721.5154179519</v>
      </c>
      <c r="AW19" s="193">
        <f t="shared" si="1"/>
        <v>1298331.9303153285</v>
      </c>
      <c r="AX19" s="193">
        <f t="shared" si="1"/>
        <v>1321119.6125388269</v>
      </c>
      <c r="AY19" s="193">
        <f t="shared" si="1"/>
        <v>1340544.556188544</v>
      </c>
      <c r="AZ19" s="193">
        <f t="shared" si="1"/>
        <v>0</v>
      </c>
      <c r="BA19" s="193">
        <f t="shared" si="1"/>
        <v>0</v>
      </c>
      <c r="BB19" s="193">
        <f t="shared" si="1"/>
        <v>0</v>
      </c>
      <c r="BC19" s="193">
        <f t="shared" si="1"/>
        <v>0</v>
      </c>
      <c r="BD19" s="193">
        <f t="shared" si="1"/>
        <v>0</v>
      </c>
      <c r="BE19" s="193">
        <f t="shared" si="1"/>
        <v>0</v>
      </c>
      <c r="BF19" s="193">
        <f t="shared" si="1"/>
        <v>0</v>
      </c>
      <c r="BG19" s="193">
        <f t="shared" si="1"/>
        <v>6476776.358801282</v>
      </c>
      <c r="BH19" s="187"/>
      <c r="BI19" s="200">
        <f>G19+T19+AG19+AT19+BG19</f>
        <v>26463347.596454434</v>
      </c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</row>
    <row r="20" spans="1:72" outlineLevel="2">
      <c r="A20" s="184" t="s">
        <v>119</v>
      </c>
      <c r="B20" s="185" t="s">
        <v>21</v>
      </c>
      <c r="C20" s="185" t="s">
        <v>172</v>
      </c>
      <c r="D20" s="185" t="s">
        <v>141</v>
      </c>
      <c r="E20" s="186" t="s">
        <v>267</v>
      </c>
      <c r="F20" s="187">
        <v>0</v>
      </c>
      <c r="G20" s="204">
        <v>0</v>
      </c>
      <c r="H20" s="187">
        <v>1.1944988428070292E-4</v>
      </c>
      <c r="I20" s="187">
        <v>2.751181596213047E-4</v>
      </c>
      <c r="J20" s="187">
        <v>3.5944515506109668E-4</v>
      </c>
      <c r="K20" s="187">
        <v>4.6807344268545931E-4</v>
      </c>
      <c r="L20" s="187">
        <v>5.767017303154007E-4</v>
      </c>
      <c r="M20" s="187">
        <v>6.8226842728086822E-4</v>
      </c>
      <c r="N20" s="187">
        <v>8.322153265893855E-4</v>
      </c>
      <c r="O20" s="187">
        <v>1.0451385233838054E-3</v>
      </c>
      <c r="P20" s="187">
        <v>1.2480497537893111E-3</v>
      </c>
      <c r="Q20" s="187">
        <v>1.4612640258242623E-3</v>
      </c>
      <c r="R20" s="187">
        <v>1.7076237979523662E-3</v>
      </c>
      <c r="S20" s="187">
        <v>193002.34822558833</v>
      </c>
      <c r="T20" s="204">
        <v>193002.35700093655</v>
      </c>
      <c r="U20" s="187">
        <v>218837.38749154899</v>
      </c>
      <c r="V20" s="187">
        <v>248053.73948425471</v>
      </c>
      <c r="W20" s="187">
        <v>286639.98413321708</v>
      </c>
      <c r="X20" s="187">
        <v>329900.10782614374</v>
      </c>
      <c r="Y20" s="187">
        <v>383770.98151957651</v>
      </c>
      <c r="Z20" s="187">
        <v>449337.97247408016</v>
      </c>
      <c r="AA20" s="187">
        <v>505265.53691541421</v>
      </c>
      <c r="AB20" s="187">
        <v>552492.00378778472</v>
      </c>
      <c r="AC20" s="187">
        <v>600563.70804807649</v>
      </c>
      <c r="AD20" s="187">
        <v>648520.94153392117</v>
      </c>
      <c r="AE20" s="187">
        <v>692786.7090692604</v>
      </c>
      <c r="AF20" s="187">
        <v>732932.37480454636</v>
      </c>
      <c r="AG20" s="204">
        <v>5649101.4470878243</v>
      </c>
      <c r="AH20" s="187">
        <v>765712.77578319295</v>
      </c>
      <c r="AI20" s="187">
        <v>793423.55550588644</v>
      </c>
      <c r="AJ20" s="187">
        <v>818649.78390272136</v>
      </c>
      <c r="AK20" s="187">
        <v>844797.80137037521</v>
      </c>
      <c r="AL20" s="187">
        <v>867987.49601011386</v>
      </c>
      <c r="AM20" s="187">
        <v>887219.2229893984</v>
      </c>
      <c r="AN20" s="187">
        <v>904254.51831585087</v>
      </c>
      <c r="AO20" s="187">
        <v>920844.45271323842</v>
      </c>
      <c r="AP20" s="187">
        <v>939765.95131329307</v>
      </c>
      <c r="AQ20" s="187">
        <v>958173.55705070787</v>
      </c>
      <c r="AR20" s="187">
        <v>976537.71677851258</v>
      </c>
      <c r="AS20" s="187">
        <v>998236.63126598112</v>
      </c>
      <c r="AT20" s="204">
        <v>10675603.462999273</v>
      </c>
      <c r="AU20" s="187">
        <v>1023777.6790881308</v>
      </c>
      <c r="AV20" s="187">
        <v>1048611.0945243419</v>
      </c>
      <c r="AW20" s="187">
        <v>1068565.1606105976</v>
      </c>
      <c r="AX20" s="187">
        <v>1087050.1573197199</v>
      </c>
      <c r="AY20" s="187">
        <v>1102824.4057200172</v>
      </c>
      <c r="AZ20" s="187">
        <v>0</v>
      </c>
      <c r="BA20" s="187">
        <v>0</v>
      </c>
      <c r="BB20" s="187">
        <v>0</v>
      </c>
      <c r="BC20" s="187">
        <v>0</v>
      </c>
      <c r="BD20" s="187">
        <v>0</v>
      </c>
      <c r="BE20" s="187">
        <v>0</v>
      </c>
      <c r="BF20" s="187">
        <v>0</v>
      </c>
      <c r="BG20" s="204">
        <v>5330828.4972628066</v>
      </c>
      <c r="BH20" s="187">
        <v>0</v>
      </c>
      <c r="BI20" s="204">
        <v>0</v>
      </c>
      <c r="BJ20" s="187">
        <v>0</v>
      </c>
      <c r="BK20" s="187">
        <v>0</v>
      </c>
      <c r="BL20" s="187">
        <v>0</v>
      </c>
      <c r="BM20" s="187">
        <v>0</v>
      </c>
      <c r="BN20" s="187">
        <v>0</v>
      </c>
      <c r="BO20" s="187">
        <v>0</v>
      </c>
      <c r="BP20" s="187">
        <v>0</v>
      </c>
      <c r="BQ20" s="187">
        <v>0</v>
      </c>
      <c r="BR20" s="187">
        <v>0</v>
      </c>
      <c r="BS20" s="187">
        <v>0</v>
      </c>
      <c r="BT20" s="187">
        <v>0</v>
      </c>
    </row>
    <row r="21" spans="1:72" outlineLevel="2">
      <c r="A21" s="184" t="s">
        <v>119</v>
      </c>
      <c r="B21" s="185" t="s">
        <v>21</v>
      </c>
      <c r="C21" s="185" t="s">
        <v>172</v>
      </c>
      <c r="D21" s="185" t="s">
        <v>141</v>
      </c>
      <c r="E21" s="186" t="s">
        <v>173</v>
      </c>
      <c r="F21" s="187">
        <v>4.4398695921077964E-5</v>
      </c>
      <c r="G21" s="204">
        <v>4.4398695921077964E-5</v>
      </c>
      <c r="H21" s="187">
        <v>9.0413744299895998E-5</v>
      </c>
      <c r="I21" s="187">
        <v>9.2520190874908464E-5</v>
      </c>
      <c r="J21" s="187">
        <v>9.3661273158128586E-5</v>
      </c>
      <c r="K21" s="187">
        <v>9.5131191702094433E-5</v>
      </c>
      <c r="L21" s="187">
        <v>9.6601110246135767E-5</v>
      </c>
      <c r="M21" s="187">
        <v>9.8029600457132373E-5</v>
      </c>
      <c r="N21" s="187">
        <v>1.0005862744941561E-4</v>
      </c>
      <c r="O21" s="187">
        <v>1.0293982682922414E-4</v>
      </c>
      <c r="P21" s="187">
        <v>1.0568554791573713E-4</v>
      </c>
      <c r="Q21" s="187">
        <v>1.0857068601999561E-4</v>
      </c>
      <c r="R21" s="187">
        <v>1.1190433699461496E-4</v>
      </c>
      <c r="S21" s="187">
        <v>11491.376876197834</v>
      </c>
      <c r="T21" s="204">
        <v>11491.37797171397</v>
      </c>
      <c r="U21" s="187">
        <v>11886.571361113978</v>
      </c>
      <c r="V21" s="187">
        <v>12327.754753225196</v>
      </c>
      <c r="W21" s="187">
        <v>12895.963544215338</v>
      </c>
      <c r="X21" s="187">
        <v>13527.654192284135</v>
      </c>
      <c r="Y21" s="187">
        <v>14303.163494458302</v>
      </c>
      <c r="Z21" s="187">
        <v>15237.179467831616</v>
      </c>
      <c r="AA21" s="187">
        <v>16040.998509877207</v>
      </c>
      <c r="AB21" s="187">
        <v>16727.318981167973</v>
      </c>
      <c r="AC21" s="187">
        <v>17425.319659951903</v>
      </c>
      <c r="AD21" s="187">
        <v>18122.015370662444</v>
      </c>
      <c r="AE21" s="187">
        <v>18769.004766743426</v>
      </c>
      <c r="AF21" s="187">
        <v>19360.48896314374</v>
      </c>
      <c r="AG21" s="204">
        <v>186623.43306467525</v>
      </c>
      <c r="AH21" s="187">
        <v>19852.556859300104</v>
      </c>
      <c r="AI21" s="187">
        <v>20276.273541968822</v>
      </c>
      <c r="AJ21" s="187">
        <v>20666.620517778381</v>
      </c>
      <c r="AK21" s="187">
        <v>21069.692433633169</v>
      </c>
      <c r="AL21" s="187">
        <v>21432.986316678573</v>
      </c>
      <c r="AM21" s="187">
        <v>21742.976634985334</v>
      </c>
      <c r="AN21" s="187">
        <v>22023.501159692063</v>
      </c>
      <c r="AO21" s="187">
        <v>22298.256056221937</v>
      </c>
      <c r="AP21" s="187">
        <v>22604.818986043865</v>
      </c>
      <c r="AQ21" s="187">
        <v>22904.687583297655</v>
      </c>
      <c r="AR21" s="187">
        <v>23204.229096573414</v>
      </c>
      <c r="AS21" s="187">
        <v>23549.157451339273</v>
      </c>
      <c r="AT21" s="204">
        <v>261625.75663751256</v>
      </c>
      <c r="AU21" s="187">
        <v>23946.339656558557</v>
      </c>
      <c r="AV21" s="187">
        <v>24334.211288019422</v>
      </c>
      <c r="AW21" s="187">
        <v>24656.323546944714</v>
      </c>
      <c r="AX21" s="187">
        <v>24958.824470664593</v>
      </c>
      <c r="AY21" s="187">
        <v>25224.913485009405</v>
      </c>
      <c r="AZ21" s="187">
        <v>0</v>
      </c>
      <c r="BA21" s="187">
        <v>0</v>
      </c>
      <c r="BB21" s="187">
        <v>0</v>
      </c>
      <c r="BC21" s="187">
        <v>0</v>
      </c>
      <c r="BD21" s="187">
        <v>0</v>
      </c>
      <c r="BE21" s="187">
        <v>0</v>
      </c>
      <c r="BF21" s="187">
        <v>0</v>
      </c>
      <c r="BG21" s="204">
        <v>123120.61244719668</v>
      </c>
      <c r="BH21" s="187">
        <v>0</v>
      </c>
      <c r="BI21" s="204">
        <v>0</v>
      </c>
      <c r="BJ21" s="187">
        <v>0</v>
      </c>
      <c r="BK21" s="187">
        <v>0</v>
      </c>
      <c r="BL21" s="187">
        <v>0</v>
      </c>
      <c r="BM21" s="187">
        <v>0</v>
      </c>
      <c r="BN21" s="187">
        <v>0</v>
      </c>
      <c r="BO21" s="187">
        <v>0</v>
      </c>
      <c r="BP21" s="187">
        <v>0</v>
      </c>
      <c r="BQ21" s="187">
        <v>0</v>
      </c>
      <c r="BR21" s="187">
        <v>0</v>
      </c>
      <c r="BS21" s="187">
        <v>0</v>
      </c>
      <c r="BT21" s="187">
        <v>0</v>
      </c>
    </row>
    <row r="22" spans="1:72" outlineLevel="2">
      <c r="A22" s="184" t="s">
        <v>119</v>
      </c>
      <c r="B22" s="185" t="s">
        <v>21</v>
      </c>
      <c r="C22" s="185" t="s">
        <v>172</v>
      </c>
      <c r="D22" s="185" t="s">
        <v>141</v>
      </c>
      <c r="E22" s="186" t="s">
        <v>268</v>
      </c>
      <c r="F22" s="187">
        <v>0</v>
      </c>
      <c r="G22" s="204">
        <v>0</v>
      </c>
      <c r="H22" s="187">
        <v>2.6976387644239377E-4</v>
      </c>
      <c r="I22" s="187">
        <v>6.2132283899692434E-4</v>
      </c>
      <c r="J22" s="187">
        <v>8.1176569556027224E-4</v>
      </c>
      <c r="K22" s="187">
        <v>1.0570902359506519E-3</v>
      </c>
      <c r="L22" s="187">
        <v>1.3024147763536309E-3</v>
      </c>
      <c r="M22" s="187">
        <v>1.5408250650543016E-3</v>
      </c>
      <c r="N22" s="187">
        <v>1.8794629554261871E-3</v>
      </c>
      <c r="O22" s="187">
        <v>2.3603255975095392E-3</v>
      </c>
      <c r="P22" s="187">
        <v>2.7965648256497713E-3</v>
      </c>
      <c r="Q22" s="187">
        <v>3.223053490113962E-3</v>
      </c>
      <c r="R22" s="187">
        <v>3.724397468547322E-3</v>
      </c>
      <c r="S22" s="187">
        <v>417163.03341008304</v>
      </c>
      <c r="T22" s="204">
        <v>417163.05299706984</v>
      </c>
      <c r="U22" s="187">
        <v>469909.28227074927</v>
      </c>
      <c r="V22" s="187">
        <v>530263.08224889636</v>
      </c>
      <c r="W22" s="187">
        <v>611748.80722708371</v>
      </c>
      <c r="X22" s="187">
        <v>703760.90011301532</v>
      </c>
      <c r="Y22" s="187">
        <v>817505.70097021596</v>
      </c>
      <c r="Z22" s="187">
        <v>957624.18583893869</v>
      </c>
      <c r="AA22" s="187">
        <v>1075932.2650433844</v>
      </c>
      <c r="AB22" s="187">
        <v>1174548.8371107369</v>
      </c>
      <c r="AC22" s="187">
        <v>1277234.248226491</v>
      </c>
      <c r="AD22" s="187">
        <v>1378530.3202633392</v>
      </c>
      <c r="AE22" s="187">
        <v>1473654.892141165</v>
      </c>
      <c r="AF22" s="187">
        <v>1563852.3126123562</v>
      </c>
      <c r="AG22" s="204">
        <v>12034564.834066372</v>
      </c>
      <c r="AH22" s="187">
        <v>1637413.7283642991</v>
      </c>
      <c r="AI22" s="187">
        <v>1699523.574879556</v>
      </c>
      <c r="AJ22" s="187">
        <v>1756019.9240042295</v>
      </c>
      <c r="AK22" s="187">
        <v>1814595.5927640633</v>
      </c>
      <c r="AL22" s="187">
        <v>1866487.7805323186</v>
      </c>
      <c r="AM22" s="187">
        <v>1909438.8914277281</v>
      </c>
      <c r="AN22" s="187">
        <v>1947427.1400411164</v>
      </c>
      <c r="AO22" s="187">
        <v>1984407.1062539953</v>
      </c>
      <c r="AP22" s="187">
        <v>2026650.1445151588</v>
      </c>
      <c r="AQ22" s="187">
        <v>2067730.1032583981</v>
      </c>
      <c r="AR22" s="187">
        <v>2108709.4198971912</v>
      </c>
      <c r="AS22" s="187">
        <v>2157217.3608126407</v>
      </c>
      <c r="AT22" s="204">
        <v>22975620.766750697</v>
      </c>
      <c r="AU22" s="187">
        <v>2214399.7693476789</v>
      </c>
      <c r="AV22" s="187">
        <v>2269981.5078612161</v>
      </c>
      <c r="AW22" s="187">
        <v>2314541.2184428414</v>
      </c>
      <c r="AX22" s="187">
        <v>2355780.6144106868</v>
      </c>
      <c r="AY22" s="187">
        <v>2390895.4928753735</v>
      </c>
      <c r="AZ22" s="187">
        <v>0</v>
      </c>
      <c r="BA22" s="187">
        <v>0</v>
      </c>
      <c r="BB22" s="187">
        <v>0</v>
      </c>
      <c r="BC22" s="187">
        <v>0</v>
      </c>
      <c r="BD22" s="187">
        <v>0</v>
      </c>
      <c r="BE22" s="187">
        <v>0</v>
      </c>
      <c r="BF22" s="187">
        <v>0</v>
      </c>
      <c r="BG22" s="204">
        <v>11545598.602937795</v>
      </c>
      <c r="BH22" s="187">
        <v>0</v>
      </c>
      <c r="BI22" s="204">
        <v>0</v>
      </c>
      <c r="BJ22" s="187">
        <v>0</v>
      </c>
      <c r="BK22" s="187">
        <v>0</v>
      </c>
      <c r="BL22" s="187">
        <v>0</v>
      </c>
      <c r="BM22" s="187">
        <v>0</v>
      </c>
      <c r="BN22" s="187">
        <v>0</v>
      </c>
      <c r="BO22" s="187">
        <v>0</v>
      </c>
      <c r="BP22" s="187">
        <v>0</v>
      </c>
      <c r="BQ22" s="187">
        <v>0</v>
      </c>
      <c r="BR22" s="187">
        <v>0</v>
      </c>
      <c r="BS22" s="187">
        <v>0</v>
      </c>
      <c r="BT22" s="187">
        <v>0</v>
      </c>
    </row>
    <row r="23" spans="1:72" outlineLevel="2">
      <c r="A23" s="184" t="s">
        <v>119</v>
      </c>
      <c r="B23" s="185" t="s">
        <v>21</v>
      </c>
      <c r="C23" s="185" t="s">
        <v>172</v>
      </c>
      <c r="D23" s="185" t="s">
        <v>141</v>
      </c>
      <c r="E23" s="186" t="s">
        <v>269</v>
      </c>
      <c r="F23" s="187">
        <v>0</v>
      </c>
      <c r="G23" s="204">
        <v>0</v>
      </c>
      <c r="H23" s="187">
        <v>3.4647601774314111E-5</v>
      </c>
      <c r="I23" s="187">
        <v>7.9800700459791639E-5</v>
      </c>
      <c r="J23" s="187">
        <v>1.0426056640621943E-4</v>
      </c>
      <c r="K23" s="187">
        <v>1.3576925872265557E-4</v>
      </c>
      <c r="L23" s="187">
        <v>1.6727795104070983E-4</v>
      </c>
      <c r="M23" s="187">
        <v>1.9789859918210027E-4</v>
      </c>
      <c r="N23" s="187">
        <v>2.4139215705215987E-4</v>
      </c>
      <c r="O23" s="187">
        <v>3.031526030791366E-4</v>
      </c>
      <c r="P23" s="187">
        <v>3.6200898078901265E-4</v>
      </c>
      <c r="Q23" s="187">
        <v>4.2385385602310854E-4</v>
      </c>
      <c r="R23" s="187">
        <v>4.9531290622902176E-4</v>
      </c>
      <c r="S23" s="187">
        <v>55982.209971114768</v>
      </c>
      <c r="T23" s="204">
        <v>55982.212516489948</v>
      </c>
      <c r="U23" s="187">
        <v>63475.914613031935</v>
      </c>
      <c r="V23" s="187">
        <v>71950.401928253094</v>
      </c>
      <c r="W23" s="187">
        <v>83142.717823861545</v>
      </c>
      <c r="X23" s="187">
        <v>95690.737836152417</v>
      </c>
      <c r="Y23" s="187">
        <v>111316.50918121479</v>
      </c>
      <c r="Z23" s="187">
        <v>130334.85319897196</v>
      </c>
      <c r="AA23" s="187">
        <v>146557.18771724546</v>
      </c>
      <c r="AB23" s="187">
        <v>160255.68418088806</v>
      </c>
      <c r="AC23" s="187">
        <v>174199.34997724128</v>
      </c>
      <c r="AD23" s="187">
        <v>188109.81241109886</v>
      </c>
      <c r="AE23" s="187">
        <v>200949.52920977437</v>
      </c>
      <c r="AF23" s="187">
        <v>212594.17037235788</v>
      </c>
      <c r="AG23" s="204">
        <v>1638576.8684500917</v>
      </c>
      <c r="AH23" s="187">
        <v>222102.44479179123</v>
      </c>
      <c r="AI23" s="187">
        <v>230140.22621342403</v>
      </c>
      <c r="AJ23" s="187">
        <v>237457.33933600766</v>
      </c>
      <c r="AK23" s="187">
        <v>245041.82635215321</v>
      </c>
      <c r="AL23" s="187">
        <v>251768.22303293596</v>
      </c>
      <c r="AM23" s="187">
        <v>257346.57266318533</v>
      </c>
      <c r="AN23" s="187">
        <v>262287.82591037755</v>
      </c>
      <c r="AO23" s="187">
        <v>267099.89788452798</v>
      </c>
      <c r="AP23" s="187">
        <v>272588.26275332371</v>
      </c>
      <c r="AQ23" s="187">
        <v>277927.56799458928</v>
      </c>
      <c r="AR23" s="187">
        <v>283254.27129782276</v>
      </c>
      <c r="AS23" s="187">
        <v>289548.2526827688</v>
      </c>
      <c r="AT23" s="204">
        <v>3096562.7109129075</v>
      </c>
      <c r="AU23" s="187">
        <v>296956.68224441656</v>
      </c>
      <c r="AV23" s="187">
        <v>304159.85614375654</v>
      </c>
      <c r="AW23" s="187">
        <v>309947.72726391809</v>
      </c>
      <c r="AX23" s="187">
        <v>315309.48050992476</v>
      </c>
      <c r="AY23" s="187">
        <v>319884.95481995633</v>
      </c>
      <c r="AZ23" s="187">
        <v>0</v>
      </c>
      <c r="BA23" s="187">
        <v>0</v>
      </c>
      <c r="BB23" s="187">
        <v>0</v>
      </c>
      <c r="BC23" s="187">
        <v>0</v>
      </c>
      <c r="BD23" s="187">
        <v>0</v>
      </c>
      <c r="BE23" s="187">
        <v>0</v>
      </c>
      <c r="BF23" s="187">
        <v>0</v>
      </c>
      <c r="BG23" s="204">
        <v>1546258.7009819723</v>
      </c>
      <c r="BH23" s="187">
        <v>0</v>
      </c>
      <c r="BI23" s="204">
        <v>0</v>
      </c>
      <c r="BJ23" s="187">
        <v>0</v>
      </c>
      <c r="BK23" s="187">
        <v>0</v>
      </c>
      <c r="BL23" s="187">
        <v>0</v>
      </c>
      <c r="BM23" s="187">
        <v>0</v>
      </c>
      <c r="BN23" s="187">
        <v>0</v>
      </c>
      <c r="BO23" s="187">
        <v>0</v>
      </c>
      <c r="BP23" s="187">
        <v>0</v>
      </c>
      <c r="BQ23" s="187">
        <v>0</v>
      </c>
      <c r="BR23" s="187">
        <v>0</v>
      </c>
      <c r="BS23" s="187">
        <v>0</v>
      </c>
      <c r="BT23" s="187">
        <v>0</v>
      </c>
    </row>
    <row r="24" spans="1:72" outlineLevel="2">
      <c r="A24" s="184" t="s">
        <v>119</v>
      </c>
      <c r="B24" s="185" t="s">
        <v>21</v>
      </c>
      <c r="C24" s="185" t="s">
        <v>172</v>
      </c>
      <c r="D24" s="185" t="s">
        <v>141</v>
      </c>
      <c r="E24" s="186" t="s">
        <v>270</v>
      </c>
      <c r="F24" s="187">
        <v>0</v>
      </c>
      <c r="G24" s="204">
        <v>0</v>
      </c>
      <c r="H24" s="187">
        <v>1.0696577769154567E-5</v>
      </c>
      <c r="I24" s="187">
        <v>2.463646413570764E-5</v>
      </c>
      <c r="J24" s="187">
        <v>3.2187834069572017E-5</v>
      </c>
      <c r="K24" s="187">
        <v>4.1915352296157695E-5</v>
      </c>
      <c r="L24" s="187">
        <v>5.1642870523242952E-5</v>
      </c>
      <c r="M24" s="187">
        <v>6.1096227391051327E-5</v>
      </c>
      <c r="N24" s="187">
        <v>7.4523772167302366E-5</v>
      </c>
      <c r="O24" s="187">
        <v>9.3590760361416926E-5</v>
      </c>
      <c r="P24" s="187">
        <v>1.1176119032321445E-4</v>
      </c>
      <c r="Q24" s="187">
        <v>1.3085424391677056E-4</v>
      </c>
      <c r="R24" s="187">
        <v>1.5291543282145649E-4</v>
      </c>
      <c r="S24" s="187">
        <v>17283.102782862814</v>
      </c>
      <c r="T24" s="204">
        <v>17283.103568683538</v>
      </c>
      <c r="U24" s="187">
        <v>19596.59608042103</v>
      </c>
      <c r="V24" s="187">
        <v>22212.88142136428</v>
      </c>
      <c r="W24" s="187">
        <v>25668.22814850989</v>
      </c>
      <c r="X24" s="187">
        <v>29542.114508225604</v>
      </c>
      <c r="Y24" s="187">
        <v>34366.179373788611</v>
      </c>
      <c r="Z24" s="187">
        <v>40237.615935302318</v>
      </c>
      <c r="AA24" s="187">
        <v>45245.854713334986</v>
      </c>
      <c r="AB24" s="187">
        <v>49474.921812936365</v>
      </c>
      <c r="AC24" s="187">
        <v>53779.678792923507</v>
      </c>
      <c r="AD24" s="187">
        <v>58074.185067784048</v>
      </c>
      <c r="AE24" s="187">
        <v>62038.125491873398</v>
      </c>
      <c r="AF24" s="187">
        <v>65633.116296743872</v>
      </c>
      <c r="AG24" s="204">
        <v>505869.4976432079</v>
      </c>
      <c r="AH24" s="187">
        <v>68568.557469279272</v>
      </c>
      <c r="AI24" s="187">
        <v>71050.020822154111</v>
      </c>
      <c r="AJ24" s="187">
        <v>73308.995918648114</v>
      </c>
      <c r="AK24" s="187">
        <v>75650.515996597285</v>
      </c>
      <c r="AL24" s="187">
        <v>77727.122212255053</v>
      </c>
      <c r="AM24" s="187">
        <v>79449.297704578217</v>
      </c>
      <c r="AN24" s="187">
        <v>80974.785672835307</v>
      </c>
      <c r="AO24" s="187">
        <v>82460.392164088291</v>
      </c>
      <c r="AP24" s="187">
        <v>84154.787118953303</v>
      </c>
      <c r="AQ24" s="187">
        <v>85803.163653596828</v>
      </c>
      <c r="AR24" s="187">
        <v>87447.649656044741</v>
      </c>
      <c r="AS24" s="187">
        <v>89390.758498042502</v>
      </c>
      <c r="AT24" s="204">
        <v>955986.04688707308</v>
      </c>
      <c r="AU24" s="187">
        <v>91677.925254046291</v>
      </c>
      <c r="AV24" s="187">
        <v>93901.724474001385</v>
      </c>
      <c r="AW24" s="187">
        <v>95688.584469620182</v>
      </c>
      <c r="AX24" s="187">
        <v>97343.891262526275</v>
      </c>
      <c r="AY24" s="187">
        <v>98756.454161015397</v>
      </c>
      <c r="AZ24" s="187">
        <v>0</v>
      </c>
      <c r="BA24" s="187">
        <v>0</v>
      </c>
      <c r="BB24" s="187">
        <v>0</v>
      </c>
      <c r="BC24" s="187">
        <v>0</v>
      </c>
      <c r="BD24" s="187">
        <v>0</v>
      </c>
      <c r="BE24" s="187">
        <v>0</v>
      </c>
      <c r="BF24" s="187">
        <v>0</v>
      </c>
      <c r="BG24" s="204">
        <v>477368.57962120953</v>
      </c>
      <c r="BH24" s="187">
        <v>0</v>
      </c>
      <c r="BI24" s="204">
        <v>0</v>
      </c>
      <c r="BJ24" s="187">
        <v>0</v>
      </c>
      <c r="BK24" s="187">
        <v>0</v>
      </c>
      <c r="BL24" s="187">
        <v>0</v>
      </c>
      <c r="BM24" s="187">
        <v>0</v>
      </c>
      <c r="BN24" s="187">
        <v>0</v>
      </c>
      <c r="BO24" s="187">
        <v>0</v>
      </c>
      <c r="BP24" s="187">
        <v>0</v>
      </c>
      <c r="BQ24" s="187">
        <v>0</v>
      </c>
      <c r="BR24" s="187">
        <v>0</v>
      </c>
      <c r="BS24" s="187">
        <v>0</v>
      </c>
      <c r="BT24" s="187">
        <v>0</v>
      </c>
    </row>
    <row r="25" spans="1:72" outlineLevel="2">
      <c r="A25" s="184" t="s">
        <v>119</v>
      </c>
      <c r="B25" s="185" t="s">
        <v>21</v>
      </c>
      <c r="C25" s="185" t="s">
        <v>172</v>
      </c>
      <c r="D25" s="185" t="s">
        <v>141</v>
      </c>
      <c r="E25" s="186" t="s">
        <v>271</v>
      </c>
      <c r="F25" s="187">
        <v>0</v>
      </c>
      <c r="G25" s="204">
        <v>0</v>
      </c>
      <c r="H25" s="187">
        <v>9.1081025222971041E-6</v>
      </c>
      <c r="I25" s="187">
        <v>2.0977872173471451E-5</v>
      </c>
      <c r="J25" s="187">
        <v>2.7407840059066014E-5</v>
      </c>
      <c r="K25" s="187">
        <v>3.5690791411109388E-5</v>
      </c>
      <c r="L25" s="187">
        <v>4.3973742763578156E-5</v>
      </c>
      <c r="M25" s="187">
        <v>5.2023246575923701E-5</v>
      </c>
      <c r="N25" s="187">
        <v>6.3456758965045105E-5</v>
      </c>
      <c r="O25" s="187">
        <v>7.9692239789969736E-5</v>
      </c>
      <c r="P25" s="187">
        <v>9.5164304083608919E-5</v>
      </c>
      <c r="Q25" s="187">
        <v>1.1142197951465163E-4</v>
      </c>
      <c r="R25" s="187">
        <v>1.3020701288177911E-4</v>
      </c>
      <c r="S25" s="187">
        <v>14716.507975443315</v>
      </c>
      <c r="T25" s="204">
        <v>14716.508644567206</v>
      </c>
      <c r="U25" s="187">
        <v>16686.440284033713</v>
      </c>
      <c r="V25" s="187">
        <v>18914.199070737468</v>
      </c>
      <c r="W25" s="187">
        <v>21856.416004052342</v>
      </c>
      <c r="X25" s="187">
        <v>25155.018125729603</v>
      </c>
      <c r="Y25" s="187">
        <v>29262.694273933033</v>
      </c>
      <c r="Z25" s="187">
        <v>34262.20414611313</v>
      </c>
      <c r="AA25" s="187">
        <v>38526.703804873694</v>
      </c>
      <c r="AB25" s="187">
        <v>42127.741215915434</v>
      </c>
      <c r="AC25" s="187">
        <v>45793.228323423813</v>
      </c>
      <c r="AD25" s="187">
        <v>49449.986987570795</v>
      </c>
      <c r="AE25" s="187">
        <v>52825.269863463654</v>
      </c>
      <c r="AF25" s="187">
        <v>55886.393292295004</v>
      </c>
      <c r="AG25" s="204">
        <v>430746.29539214168</v>
      </c>
      <c r="AH25" s="187">
        <v>58385.912271601002</v>
      </c>
      <c r="AI25" s="187">
        <v>60498.870557052076</v>
      </c>
      <c r="AJ25" s="187">
        <v>62422.380787914415</v>
      </c>
      <c r="AK25" s="187">
        <v>64416.177812368143</v>
      </c>
      <c r="AL25" s="187">
        <v>66184.401511464879</v>
      </c>
      <c r="AM25" s="187">
        <v>67650.82855794506</v>
      </c>
      <c r="AN25" s="187">
        <v>68949.776792723744</v>
      </c>
      <c r="AO25" s="187">
        <v>70214.766074542596</v>
      </c>
      <c r="AP25" s="187">
        <v>71657.538080246741</v>
      </c>
      <c r="AQ25" s="187">
        <v>73061.125545031595</v>
      </c>
      <c r="AR25" s="187">
        <v>74461.400233817621</v>
      </c>
      <c r="AS25" s="187">
        <v>76115.951336688391</v>
      </c>
      <c r="AT25" s="204">
        <v>814019.12956139632</v>
      </c>
      <c r="AU25" s="187">
        <v>78063.46667746811</v>
      </c>
      <c r="AV25" s="187">
        <v>79957.024759452339</v>
      </c>
      <c r="AW25" s="187">
        <v>81478.530458220688</v>
      </c>
      <c r="AX25" s="187">
        <v>82888.019016245235</v>
      </c>
      <c r="AY25" s="187">
        <v>84090.811907232579</v>
      </c>
      <c r="AZ25" s="187">
        <v>0</v>
      </c>
      <c r="BA25" s="187">
        <v>0</v>
      </c>
      <c r="BB25" s="187">
        <v>0</v>
      </c>
      <c r="BC25" s="187">
        <v>0</v>
      </c>
      <c r="BD25" s="187">
        <v>0</v>
      </c>
      <c r="BE25" s="187">
        <v>0</v>
      </c>
      <c r="BF25" s="187">
        <v>0</v>
      </c>
      <c r="BG25" s="204">
        <v>406477.85281861894</v>
      </c>
      <c r="BH25" s="187">
        <v>0</v>
      </c>
      <c r="BI25" s="204">
        <v>0</v>
      </c>
      <c r="BJ25" s="187">
        <v>0</v>
      </c>
      <c r="BK25" s="187">
        <v>0</v>
      </c>
      <c r="BL25" s="187">
        <v>0</v>
      </c>
      <c r="BM25" s="187">
        <v>0</v>
      </c>
      <c r="BN25" s="187">
        <v>0</v>
      </c>
      <c r="BO25" s="187">
        <v>0</v>
      </c>
      <c r="BP25" s="187">
        <v>0</v>
      </c>
      <c r="BQ25" s="187">
        <v>0</v>
      </c>
      <c r="BR25" s="187">
        <v>0</v>
      </c>
      <c r="BS25" s="187">
        <v>0</v>
      </c>
      <c r="BT25" s="187">
        <v>0</v>
      </c>
    </row>
    <row r="26" spans="1:72" outlineLevel="2">
      <c r="A26" s="184" t="s">
        <v>119</v>
      </c>
      <c r="B26" s="185" t="s">
        <v>21</v>
      </c>
      <c r="C26" s="185" t="s">
        <v>172</v>
      </c>
      <c r="D26" s="185" t="s">
        <v>141</v>
      </c>
      <c r="E26" s="186" t="s">
        <v>272</v>
      </c>
      <c r="F26" s="187">
        <v>0</v>
      </c>
      <c r="G26" s="204">
        <v>0</v>
      </c>
      <c r="H26" s="187">
        <v>2.9756691144345722E-5</v>
      </c>
      <c r="I26" s="187">
        <v>6.8535906529752232E-5</v>
      </c>
      <c r="J26" s="187">
        <v>8.9542978855881893E-5</v>
      </c>
      <c r="K26" s="187">
        <v>1.1660385399897747E-4</v>
      </c>
      <c r="L26" s="187">
        <v>1.4366472914346286E-4</v>
      </c>
      <c r="M26" s="187">
        <v>1.6996291784114451E-4</v>
      </c>
      <c r="N26" s="187">
        <v>2.0731685583484327E-4</v>
      </c>
      <c r="O26" s="187">
        <v>2.6035909896995749E-4</v>
      </c>
      <c r="P26" s="187">
        <v>3.1090721669526885E-4</v>
      </c>
      <c r="Q26" s="187">
        <v>3.6402197087620302E-4</v>
      </c>
      <c r="R26" s="187">
        <v>4.253937477829111E-4</v>
      </c>
      <c r="S26" s="187">
        <v>48079.672080604112</v>
      </c>
      <c r="T26" s="204">
        <v>48079.674266670081</v>
      </c>
      <c r="U26" s="187">
        <v>54515.553444311976</v>
      </c>
      <c r="V26" s="187">
        <v>61793.76863762617</v>
      </c>
      <c r="W26" s="187">
        <v>71406.159401782192</v>
      </c>
      <c r="X26" s="187">
        <v>82182.880931051783</v>
      </c>
      <c r="Y26" s="187">
        <v>95602.893514776893</v>
      </c>
      <c r="Z26" s="187">
        <v>111936.57781130048</v>
      </c>
      <c r="AA26" s="187">
        <v>125868.94176089973</v>
      </c>
      <c r="AB26" s="187">
        <v>137633.7366539395</v>
      </c>
      <c r="AC26" s="187">
        <v>149609.09238634288</v>
      </c>
      <c r="AD26" s="187">
        <v>161555.9317957646</v>
      </c>
      <c r="AE26" s="187">
        <v>172583.17372863341</v>
      </c>
      <c r="AF26" s="187">
        <v>182584.03880491736</v>
      </c>
      <c r="AG26" s="204">
        <v>1407272.7488713469</v>
      </c>
      <c r="AH26" s="187">
        <v>190750.11006888913</v>
      </c>
      <c r="AI26" s="187">
        <v>197653.26546784668</v>
      </c>
      <c r="AJ26" s="187">
        <v>203937.48325224686</v>
      </c>
      <c r="AK26" s="187">
        <v>210451.3320056996</v>
      </c>
      <c r="AL26" s="187">
        <v>216228.21982172129</v>
      </c>
      <c r="AM26" s="187">
        <v>221019.1207367036</v>
      </c>
      <c r="AN26" s="187">
        <v>225262.85880840174</v>
      </c>
      <c r="AO26" s="187">
        <v>229395.6510412342</v>
      </c>
      <c r="AP26" s="187">
        <v>234109.26958695726</v>
      </c>
      <c r="AQ26" s="187">
        <v>238694.86999949467</v>
      </c>
      <c r="AR26" s="187">
        <v>243269.64738363653</v>
      </c>
      <c r="AS26" s="187">
        <v>248675.16033544342</v>
      </c>
      <c r="AT26" s="204">
        <v>2659446.9885082748</v>
      </c>
      <c r="AU26" s="187">
        <v>255037.80418498171</v>
      </c>
      <c r="AV26" s="187">
        <v>261224.16658829746</v>
      </c>
      <c r="AW26" s="187">
        <v>266195.01260609052</v>
      </c>
      <c r="AX26" s="187">
        <v>270799.89222727955</v>
      </c>
      <c r="AY26" s="187">
        <v>274729.48529895459</v>
      </c>
      <c r="AZ26" s="187">
        <v>0</v>
      </c>
      <c r="BA26" s="187">
        <v>0</v>
      </c>
      <c r="BB26" s="187">
        <v>0</v>
      </c>
      <c r="BC26" s="187">
        <v>0</v>
      </c>
      <c r="BD26" s="187">
        <v>0</v>
      </c>
      <c r="BE26" s="187">
        <v>0</v>
      </c>
      <c r="BF26" s="187">
        <v>0</v>
      </c>
      <c r="BG26" s="204">
        <v>1327986.360905604</v>
      </c>
      <c r="BH26" s="187">
        <v>0</v>
      </c>
      <c r="BI26" s="204">
        <v>0</v>
      </c>
      <c r="BJ26" s="187">
        <v>0</v>
      </c>
      <c r="BK26" s="187">
        <v>0</v>
      </c>
      <c r="BL26" s="187">
        <v>0</v>
      </c>
      <c r="BM26" s="187">
        <v>0</v>
      </c>
      <c r="BN26" s="187">
        <v>0</v>
      </c>
      <c r="BO26" s="187">
        <v>0</v>
      </c>
      <c r="BP26" s="187">
        <v>0</v>
      </c>
      <c r="BQ26" s="187">
        <v>0</v>
      </c>
      <c r="BR26" s="187">
        <v>0</v>
      </c>
      <c r="BS26" s="187">
        <v>0</v>
      </c>
      <c r="BT26" s="187">
        <v>0</v>
      </c>
    </row>
    <row r="27" spans="1:72" outlineLevel="2">
      <c r="A27" s="184" t="s">
        <v>119</v>
      </c>
      <c r="B27" s="185" t="s">
        <v>21</v>
      </c>
      <c r="C27" s="185" t="s">
        <v>172</v>
      </c>
      <c r="D27" s="185" t="s">
        <v>141</v>
      </c>
      <c r="E27" s="186" t="s">
        <v>273</v>
      </c>
      <c r="F27" s="187">
        <v>0</v>
      </c>
      <c r="G27" s="204">
        <v>0</v>
      </c>
      <c r="H27" s="187">
        <v>1.1163336506508339E-5</v>
      </c>
      <c r="I27" s="187">
        <v>2.5711507494528872E-5</v>
      </c>
      <c r="J27" s="187">
        <v>3.3592391032808455E-5</v>
      </c>
      <c r="K27" s="187">
        <v>4.3744381854556283E-5</v>
      </c>
      <c r="L27" s="187">
        <v>5.3896372676825489E-5</v>
      </c>
      <c r="M27" s="187">
        <v>6.3762238761188789E-5</v>
      </c>
      <c r="N27" s="187">
        <v>7.7775711483815121E-5</v>
      </c>
      <c r="O27" s="187">
        <v>9.7674711890311091E-5</v>
      </c>
      <c r="P27" s="187">
        <v>1.1663803160892417E-4</v>
      </c>
      <c r="Q27" s="187">
        <v>1.3656423481162489E-4</v>
      </c>
      <c r="R27" s="187">
        <v>1.5958809167422236E-4</v>
      </c>
      <c r="S27" s="187">
        <v>18037.272892834546</v>
      </c>
      <c r="T27" s="204">
        <v>18037.273712945556</v>
      </c>
      <c r="U27" s="187">
        <v>20451.7184046195</v>
      </c>
      <c r="V27" s="187">
        <v>23182.168674631674</v>
      </c>
      <c r="W27" s="187">
        <v>26788.293838609003</v>
      </c>
      <c r="X27" s="187">
        <v>30831.222142854589</v>
      </c>
      <c r="Y27" s="187">
        <v>35865.791197155035</v>
      </c>
      <c r="Z27" s="187">
        <v>41993.435339733391</v>
      </c>
      <c r="AA27" s="187">
        <v>47220.214968760643</v>
      </c>
      <c r="AB27" s="187">
        <v>51633.822774950131</v>
      </c>
      <c r="AC27" s="187">
        <v>56126.42328545294</v>
      </c>
      <c r="AD27" s="187">
        <v>60608.32578831006</v>
      </c>
      <c r="AE27" s="187">
        <v>64745.237780243166</v>
      </c>
      <c r="AF27" s="187">
        <v>68497.100568386508</v>
      </c>
      <c r="AG27" s="204">
        <v>527943.75476370659</v>
      </c>
      <c r="AH27" s="187">
        <v>71560.633439485537</v>
      </c>
      <c r="AI27" s="187">
        <v>74150.378592986104</v>
      </c>
      <c r="AJ27" s="187">
        <v>76507.926932858376</v>
      </c>
      <c r="AK27" s="187">
        <v>78951.622209142821</v>
      </c>
      <c r="AL27" s="187">
        <v>81118.843770766354</v>
      </c>
      <c r="AM27" s="187">
        <v>82916.168574920477</v>
      </c>
      <c r="AN27" s="187">
        <v>84508.22314543846</v>
      </c>
      <c r="AO27" s="187">
        <v>86058.655960121847</v>
      </c>
      <c r="AP27" s="187">
        <v>87826.987987831977</v>
      </c>
      <c r="AQ27" s="187">
        <v>89547.293523189379</v>
      </c>
      <c r="AR27" s="187">
        <v>91263.538758044524</v>
      </c>
      <c r="AS27" s="187">
        <v>93291.43761879456</v>
      </c>
      <c r="AT27" s="204">
        <v>997701.71051358036</v>
      </c>
      <c r="AU27" s="187">
        <v>95678.40779699455</v>
      </c>
      <c r="AV27" s="187">
        <v>97999.245316341796</v>
      </c>
      <c r="AW27" s="187">
        <v>99864.077214131787</v>
      </c>
      <c r="AX27" s="187">
        <v>101591.61541836066</v>
      </c>
      <c r="AY27" s="187">
        <v>103065.81729046925</v>
      </c>
      <c r="AZ27" s="187">
        <v>0</v>
      </c>
      <c r="BA27" s="187">
        <v>0</v>
      </c>
      <c r="BB27" s="187">
        <v>0</v>
      </c>
      <c r="BC27" s="187">
        <v>0</v>
      </c>
      <c r="BD27" s="187">
        <v>0</v>
      </c>
      <c r="BE27" s="187">
        <v>0</v>
      </c>
      <c r="BF27" s="187">
        <v>0</v>
      </c>
      <c r="BG27" s="204">
        <v>498199.16303629806</v>
      </c>
      <c r="BH27" s="187">
        <v>0</v>
      </c>
      <c r="BI27" s="204">
        <v>0</v>
      </c>
      <c r="BJ27" s="187">
        <v>0</v>
      </c>
      <c r="BK27" s="187">
        <v>0</v>
      </c>
      <c r="BL27" s="187">
        <v>0</v>
      </c>
      <c r="BM27" s="187">
        <v>0</v>
      </c>
      <c r="BN27" s="187">
        <v>0</v>
      </c>
      <c r="BO27" s="187">
        <v>0</v>
      </c>
      <c r="BP27" s="187">
        <v>0</v>
      </c>
      <c r="BQ27" s="187">
        <v>0</v>
      </c>
      <c r="BR27" s="187">
        <v>0</v>
      </c>
      <c r="BS27" s="187">
        <v>0</v>
      </c>
      <c r="BT27" s="187">
        <v>0</v>
      </c>
    </row>
    <row r="28" spans="1:72" outlineLevel="1">
      <c r="A28" s="191"/>
      <c r="B28" s="188" t="s">
        <v>281</v>
      </c>
      <c r="C28" s="188"/>
      <c r="D28" s="188"/>
      <c r="E28" s="192"/>
      <c r="F28" s="193">
        <f t="shared" ref="F28:AK28" si="2">SUBTOTAL(9,F20:F27)</f>
        <v>4.4398695921077964E-5</v>
      </c>
      <c r="G28" s="193">
        <f t="shared" si="2"/>
        <v>4.4398695921077964E-5</v>
      </c>
      <c r="H28" s="193">
        <f t="shared" si="2"/>
        <v>5.7499981473961256E-4</v>
      </c>
      <c r="I28" s="193">
        <f t="shared" si="2"/>
        <v>1.2086236402863895E-3</v>
      </c>
      <c r="J28" s="193">
        <f t="shared" si="2"/>
        <v>1.5518637342030453E-3</v>
      </c>
      <c r="K28" s="193">
        <f t="shared" si="2"/>
        <v>1.9940185086216619E-3</v>
      </c>
      <c r="L28" s="193">
        <f t="shared" si="2"/>
        <v>2.4361732830629869E-3</v>
      </c>
      <c r="M28" s="193">
        <f t="shared" si="2"/>
        <v>2.8658663225437113E-3</v>
      </c>
      <c r="N28" s="193">
        <f t="shared" si="2"/>
        <v>3.476202164968154E-3</v>
      </c>
      <c r="O28" s="193">
        <f t="shared" si="2"/>
        <v>4.3428733618133602E-3</v>
      </c>
      <c r="P28" s="193">
        <f t="shared" si="2"/>
        <v>5.146779850854849E-3</v>
      </c>
      <c r="Q28" s="193">
        <f t="shared" si="2"/>
        <v>5.9596044871005772E-3</v>
      </c>
      <c r="R28" s="193">
        <f t="shared" si="2"/>
        <v>6.9073427948836939E-3</v>
      </c>
      <c r="S28" s="193">
        <f t="shared" si="2"/>
        <v>775755.52421472874</v>
      </c>
      <c r="T28" s="193">
        <f t="shared" si="2"/>
        <v>775755.56067907659</v>
      </c>
      <c r="U28" s="193">
        <f t="shared" si="2"/>
        <v>875359.46394983027</v>
      </c>
      <c r="V28" s="193">
        <f t="shared" si="2"/>
        <v>988697.9962189889</v>
      </c>
      <c r="W28" s="193">
        <f t="shared" si="2"/>
        <v>1140146.5701213311</v>
      </c>
      <c r="X28" s="193">
        <f t="shared" si="2"/>
        <v>1310590.6356754568</v>
      </c>
      <c r="Y28" s="193">
        <f t="shared" si="2"/>
        <v>1521993.9135251192</v>
      </c>
      <c r="Z28" s="193">
        <f t="shared" si="2"/>
        <v>1780964.0242122721</v>
      </c>
      <c r="AA28" s="193">
        <f t="shared" si="2"/>
        <v>2000657.7034337902</v>
      </c>
      <c r="AB28" s="193">
        <f t="shared" si="2"/>
        <v>2184894.0665183188</v>
      </c>
      <c r="AC28" s="193">
        <f t="shared" si="2"/>
        <v>2374731.0486999042</v>
      </c>
      <c r="AD28" s="193">
        <f t="shared" si="2"/>
        <v>2562971.5192184513</v>
      </c>
      <c r="AE28" s="193">
        <f t="shared" si="2"/>
        <v>2738351.9420511564</v>
      </c>
      <c r="AF28" s="193">
        <f t="shared" si="2"/>
        <v>2901339.9957147473</v>
      </c>
      <c r="AG28" s="193">
        <f t="shared" si="2"/>
        <v>22380698.87933936</v>
      </c>
      <c r="AH28" s="193">
        <f t="shared" si="2"/>
        <v>3034346.7190478384</v>
      </c>
      <c r="AI28" s="193">
        <f t="shared" si="2"/>
        <v>3146716.1655808738</v>
      </c>
      <c r="AJ28" s="193">
        <f t="shared" si="2"/>
        <v>3248970.4546524053</v>
      </c>
      <c r="AK28" s="193">
        <f t="shared" si="2"/>
        <v>3354974.5609440324</v>
      </c>
      <c r="AL28" s="193">
        <f t="shared" ref="AL28:BG28" si="3">SUBTOTAL(9,AL20:AL27)</f>
        <v>3448935.0732082543</v>
      </c>
      <c r="AM28" s="193">
        <f t="shared" si="3"/>
        <v>3526783.0792894443</v>
      </c>
      <c r="AN28" s="193">
        <f t="shared" si="3"/>
        <v>3595688.629846436</v>
      </c>
      <c r="AO28" s="193">
        <f t="shared" si="3"/>
        <v>3662779.1781479707</v>
      </c>
      <c r="AP28" s="193">
        <f t="shared" si="3"/>
        <v>3739357.7603418087</v>
      </c>
      <c r="AQ28" s="193">
        <f t="shared" si="3"/>
        <v>3813842.3686083052</v>
      </c>
      <c r="AR28" s="193">
        <f t="shared" si="3"/>
        <v>3888147.8731016433</v>
      </c>
      <c r="AS28" s="193">
        <f t="shared" si="3"/>
        <v>3976024.7100016982</v>
      </c>
      <c r="AT28" s="193">
        <f t="shared" si="3"/>
        <v>42436566.572770707</v>
      </c>
      <c r="AU28" s="193">
        <f t="shared" si="3"/>
        <v>4079538.0742502753</v>
      </c>
      <c r="AV28" s="193">
        <f t="shared" si="3"/>
        <v>4180168.8309554271</v>
      </c>
      <c r="AW28" s="193">
        <f t="shared" si="3"/>
        <v>4260936.6346123647</v>
      </c>
      <c r="AX28" s="193">
        <f t="shared" si="3"/>
        <v>4335722.4946354078</v>
      </c>
      <c r="AY28" s="193">
        <f t="shared" si="3"/>
        <v>4399472.335558028</v>
      </c>
      <c r="AZ28" s="193">
        <f t="shared" si="3"/>
        <v>0</v>
      </c>
      <c r="BA28" s="193">
        <f t="shared" si="3"/>
        <v>0</v>
      </c>
      <c r="BB28" s="193">
        <f t="shared" si="3"/>
        <v>0</v>
      </c>
      <c r="BC28" s="193">
        <f t="shared" si="3"/>
        <v>0</v>
      </c>
      <c r="BD28" s="193">
        <f t="shared" si="3"/>
        <v>0</v>
      </c>
      <c r="BE28" s="193">
        <f t="shared" si="3"/>
        <v>0</v>
      </c>
      <c r="BF28" s="193">
        <f t="shared" si="3"/>
        <v>0</v>
      </c>
      <c r="BG28" s="193">
        <f t="shared" si="3"/>
        <v>21255838.370011501</v>
      </c>
      <c r="BH28" s="187"/>
      <c r="BI28" s="200">
        <f>G28+T28+AG28+AT28+BG28</f>
        <v>86848859.382845044</v>
      </c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</row>
    <row r="29" spans="1:72" outlineLevel="2">
      <c r="A29" s="184" t="s">
        <v>119</v>
      </c>
      <c r="B29" s="185" t="s">
        <v>174</v>
      </c>
      <c r="C29" s="185" t="s">
        <v>172</v>
      </c>
      <c r="D29" s="185" t="s">
        <v>141</v>
      </c>
      <c r="E29" s="186" t="s">
        <v>267</v>
      </c>
      <c r="F29" s="187">
        <v>0</v>
      </c>
      <c r="G29" s="204">
        <v>0</v>
      </c>
      <c r="H29" s="187">
        <v>0</v>
      </c>
      <c r="I29" s="187">
        <v>0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  <c r="O29" s="187">
        <v>0</v>
      </c>
      <c r="P29" s="187">
        <v>0</v>
      </c>
      <c r="Q29" s="187">
        <v>0</v>
      </c>
      <c r="R29" s="187">
        <v>0</v>
      </c>
      <c r="S29" s="187">
        <v>0</v>
      </c>
      <c r="T29" s="204">
        <v>0</v>
      </c>
      <c r="U29" s="187">
        <v>0</v>
      </c>
      <c r="V29" s="187">
        <v>0</v>
      </c>
      <c r="W29" s="187">
        <v>0</v>
      </c>
      <c r="X29" s="187">
        <v>0</v>
      </c>
      <c r="Y29" s="187">
        <v>0</v>
      </c>
      <c r="Z29" s="187">
        <v>0</v>
      </c>
      <c r="AA29" s="187">
        <v>0</v>
      </c>
      <c r="AB29" s="187">
        <v>0</v>
      </c>
      <c r="AC29" s="187">
        <v>0</v>
      </c>
      <c r="AD29" s="187">
        <v>0</v>
      </c>
      <c r="AE29" s="187">
        <v>0</v>
      </c>
      <c r="AF29" s="187">
        <v>0</v>
      </c>
      <c r="AG29" s="204">
        <v>0</v>
      </c>
      <c r="AH29" s="187">
        <v>0</v>
      </c>
      <c r="AI29" s="187">
        <v>0</v>
      </c>
      <c r="AJ29" s="187">
        <v>0</v>
      </c>
      <c r="AK29" s="187">
        <v>0</v>
      </c>
      <c r="AL29" s="187">
        <v>0</v>
      </c>
      <c r="AM29" s="187">
        <v>0</v>
      </c>
      <c r="AN29" s="187">
        <v>0</v>
      </c>
      <c r="AO29" s="187">
        <v>0</v>
      </c>
      <c r="AP29" s="187">
        <v>0</v>
      </c>
      <c r="AQ29" s="187">
        <v>0</v>
      </c>
      <c r="AR29" s="187">
        <v>0</v>
      </c>
      <c r="AS29" s="187">
        <v>0</v>
      </c>
      <c r="AT29" s="204">
        <v>0</v>
      </c>
      <c r="AU29" s="187">
        <v>0</v>
      </c>
      <c r="AV29" s="187">
        <v>0</v>
      </c>
      <c r="AW29" s="187">
        <v>0</v>
      </c>
      <c r="AX29" s="187">
        <v>0</v>
      </c>
      <c r="AY29" s="187">
        <v>0</v>
      </c>
      <c r="AZ29" s="187">
        <v>287445395.06336683</v>
      </c>
      <c r="BA29" s="187">
        <v>0</v>
      </c>
      <c r="BB29" s="187">
        <v>0</v>
      </c>
      <c r="BC29" s="187">
        <v>0</v>
      </c>
      <c r="BD29" s="187">
        <v>0</v>
      </c>
      <c r="BE29" s="187">
        <v>0</v>
      </c>
      <c r="BF29" s="187">
        <v>0</v>
      </c>
      <c r="BG29" s="204">
        <v>287445395.06336683</v>
      </c>
      <c r="BH29" s="187">
        <v>0</v>
      </c>
      <c r="BI29" s="204">
        <v>0</v>
      </c>
      <c r="BJ29" s="187">
        <v>0</v>
      </c>
      <c r="BK29" s="187">
        <v>0</v>
      </c>
      <c r="BL29" s="187">
        <v>0</v>
      </c>
      <c r="BM29" s="187">
        <v>0</v>
      </c>
      <c r="BN29" s="187">
        <v>0</v>
      </c>
      <c r="BO29" s="187">
        <v>0</v>
      </c>
      <c r="BP29" s="187">
        <v>0</v>
      </c>
      <c r="BQ29" s="187">
        <v>0</v>
      </c>
      <c r="BR29" s="187">
        <v>0</v>
      </c>
      <c r="BS29" s="187">
        <v>0</v>
      </c>
      <c r="BT29" s="187">
        <v>0</v>
      </c>
    </row>
    <row r="30" spans="1:72" outlineLevel="2">
      <c r="A30" s="184" t="s">
        <v>119</v>
      </c>
      <c r="B30" s="185" t="s">
        <v>174</v>
      </c>
      <c r="C30" s="185" t="s">
        <v>172</v>
      </c>
      <c r="D30" s="185" t="s">
        <v>141</v>
      </c>
      <c r="E30" s="186" t="s">
        <v>173</v>
      </c>
      <c r="F30" s="187">
        <v>0</v>
      </c>
      <c r="G30" s="204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204">
        <v>0</v>
      </c>
      <c r="U30" s="187">
        <v>0</v>
      </c>
      <c r="V30" s="187">
        <v>0</v>
      </c>
      <c r="W30" s="187">
        <v>0</v>
      </c>
      <c r="X30" s="187">
        <v>0</v>
      </c>
      <c r="Y30" s="187">
        <v>0</v>
      </c>
      <c r="Z30" s="187">
        <v>0</v>
      </c>
      <c r="AA30" s="187">
        <v>0</v>
      </c>
      <c r="AB30" s="187">
        <v>0</v>
      </c>
      <c r="AC30" s="187">
        <v>0</v>
      </c>
      <c r="AD30" s="187">
        <v>0</v>
      </c>
      <c r="AE30" s="187">
        <v>0</v>
      </c>
      <c r="AF30" s="187">
        <v>0</v>
      </c>
      <c r="AG30" s="204">
        <v>0</v>
      </c>
      <c r="AH30" s="187">
        <v>0</v>
      </c>
      <c r="AI30" s="187">
        <v>0</v>
      </c>
      <c r="AJ30" s="187">
        <v>0</v>
      </c>
      <c r="AK30" s="187">
        <v>0</v>
      </c>
      <c r="AL30" s="187">
        <v>0</v>
      </c>
      <c r="AM30" s="187">
        <v>0</v>
      </c>
      <c r="AN30" s="187">
        <v>0</v>
      </c>
      <c r="AO30" s="187">
        <v>0</v>
      </c>
      <c r="AP30" s="187">
        <v>0</v>
      </c>
      <c r="AQ30" s="187">
        <v>0</v>
      </c>
      <c r="AR30" s="187">
        <v>0</v>
      </c>
      <c r="AS30" s="187">
        <v>0</v>
      </c>
      <c r="AT30" s="204">
        <v>0</v>
      </c>
      <c r="AU30" s="187">
        <v>0</v>
      </c>
      <c r="AV30" s="187">
        <v>0</v>
      </c>
      <c r="AW30" s="187">
        <v>0</v>
      </c>
      <c r="AX30" s="187">
        <v>0</v>
      </c>
      <c r="AY30" s="187">
        <v>0</v>
      </c>
      <c r="AZ30" s="187">
        <v>6520180.877991111</v>
      </c>
      <c r="BA30" s="187">
        <v>0</v>
      </c>
      <c r="BB30" s="187">
        <v>0</v>
      </c>
      <c r="BC30" s="187">
        <v>0</v>
      </c>
      <c r="BD30" s="187">
        <v>0</v>
      </c>
      <c r="BE30" s="187">
        <v>0</v>
      </c>
      <c r="BF30" s="187">
        <v>0</v>
      </c>
      <c r="BG30" s="204">
        <v>6520180.877991111</v>
      </c>
      <c r="BH30" s="187">
        <v>0</v>
      </c>
      <c r="BI30" s="204">
        <v>0</v>
      </c>
      <c r="BJ30" s="187">
        <v>0</v>
      </c>
      <c r="BK30" s="187">
        <v>0</v>
      </c>
      <c r="BL30" s="187">
        <v>0</v>
      </c>
      <c r="BM30" s="187">
        <v>0</v>
      </c>
      <c r="BN30" s="187">
        <v>0</v>
      </c>
      <c r="BO30" s="187">
        <v>0</v>
      </c>
      <c r="BP30" s="187">
        <v>0</v>
      </c>
      <c r="BQ30" s="187">
        <v>0</v>
      </c>
      <c r="BR30" s="187">
        <v>0</v>
      </c>
      <c r="BS30" s="187">
        <v>0</v>
      </c>
      <c r="BT30" s="187">
        <v>0</v>
      </c>
    </row>
    <row r="31" spans="1:72" outlineLevel="2">
      <c r="A31" s="184" t="s">
        <v>119</v>
      </c>
      <c r="B31" s="185" t="s">
        <v>174</v>
      </c>
      <c r="C31" s="185" t="s">
        <v>172</v>
      </c>
      <c r="D31" s="185" t="s">
        <v>141</v>
      </c>
      <c r="E31" s="186" t="s">
        <v>268</v>
      </c>
      <c r="F31" s="187">
        <v>0</v>
      </c>
      <c r="G31" s="204">
        <v>0</v>
      </c>
      <c r="H31" s="187">
        <v>0</v>
      </c>
      <c r="I31" s="187">
        <v>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204">
        <v>0</v>
      </c>
      <c r="U31" s="187">
        <v>0</v>
      </c>
      <c r="V31" s="187">
        <v>0</v>
      </c>
      <c r="W31" s="187">
        <v>0</v>
      </c>
      <c r="X31" s="187">
        <v>0</v>
      </c>
      <c r="Y31" s="187">
        <v>0</v>
      </c>
      <c r="Z31" s="187">
        <v>0</v>
      </c>
      <c r="AA31" s="187">
        <v>0</v>
      </c>
      <c r="AB31" s="187">
        <v>0</v>
      </c>
      <c r="AC31" s="187">
        <v>0</v>
      </c>
      <c r="AD31" s="187">
        <v>0</v>
      </c>
      <c r="AE31" s="187">
        <v>0</v>
      </c>
      <c r="AF31" s="187">
        <v>0</v>
      </c>
      <c r="AG31" s="204">
        <v>0</v>
      </c>
      <c r="AH31" s="187">
        <v>0</v>
      </c>
      <c r="AI31" s="187">
        <v>0</v>
      </c>
      <c r="AJ31" s="187">
        <v>0</v>
      </c>
      <c r="AK31" s="187">
        <v>0</v>
      </c>
      <c r="AL31" s="187">
        <v>0</v>
      </c>
      <c r="AM31" s="187">
        <v>0</v>
      </c>
      <c r="AN31" s="187">
        <v>0</v>
      </c>
      <c r="AO31" s="187">
        <v>0</v>
      </c>
      <c r="AP31" s="187">
        <v>0</v>
      </c>
      <c r="AQ31" s="187">
        <v>0</v>
      </c>
      <c r="AR31" s="187">
        <v>0</v>
      </c>
      <c r="AS31" s="187">
        <v>0</v>
      </c>
      <c r="AT31" s="204">
        <v>0</v>
      </c>
      <c r="AU31" s="187">
        <v>0</v>
      </c>
      <c r="AV31" s="187">
        <v>0</v>
      </c>
      <c r="AW31" s="187">
        <v>0</v>
      </c>
      <c r="AX31" s="187">
        <v>0</v>
      </c>
      <c r="AY31" s="187">
        <v>0</v>
      </c>
      <c r="AZ31" s="187">
        <v>623702430.16241229</v>
      </c>
      <c r="BA31" s="187">
        <v>0</v>
      </c>
      <c r="BB31" s="187">
        <v>0</v>
      </c>
      <c r="BC31" s="187">
        <v>0</v>
      </c>
      <c r="BD31" s="187">
        <v>0</v>
      </c>
      <c r="BE31" s="187">
        <v>0</v>
      </c>
      <c r="BF31" s="187">
        <v>0</v>
      </c>
      <c r="BG31" s="204">
        <v>623702430.16241229</v>
      </c>
      <c r="BH31" s="187">
        <v>0</v>
      </c>
      <c r="BI31" s="204">
        <v>0</v>
      </c>
      <c r="BJ31" s="187">
        <v>0</v>
      </c>
      <c r="BK31" s="187">
        <v>0</v>
      </c>
      <c r="BL31" s="187">
        <v>0</v>
      </c>
      <c r="BM31" s="187">
        <v>0</v>
      </c>
      <c r="BN31" s="187">
        <v>0</v>
      </c>
      <c r="BO31" s="187">
        <v>0</v>
      </c>
      <c r="BP31" s="187">
        <v>0</v>
      </c>
      <c r="BQ31" s="187">
        <v>0</v>
      </c>
      <c r="BR31" s="187">
        <v>0</v>
      </c>
      <c r="BS31" s="187">
        <v>0</v>
      </c>
      <c r="BT31" s="187">
        <v>0</v>
      </c>
    </row>
    <row r="32" spans="1:72" outlineLevel="2">
      <c r="A32" s="184" t="s">
        <v>119</v>
      </c>
      <c r="B32" s="185" t="s">
        <v>174</v>
      </c>
      <c r="C32" s="185" t="s">
        <v>172</v>
      </c>
      <c r="D32" s="185" t="s">
        <v>141</v>
      </c>
      <c r="E32" s="186" t="s">
        <v>269</v>
      </c>
      <c r="F32" s="187">
        <v>0</v>
      </c>
      <c r="G32" s="204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204">
        <v>0</v>
      </c>
      <c r="U32" s="187">
        <v>0</v>
      </c>
      <c r="V32" s="187">
        <v>0</v>
      </c>
      <c r="W32" s="187">
        <v>0</v>
      </c>
      <c r="X32" s="187">
        <v>0</v>
      </c>
      <c r="Y32" s="187">
        <v>0</v>
      </c>
      <c r="Z32" s="187">
        <v>0</v>
      </c>
      <c r="AA32" s="187">
        <v>0</v>
      </c>
      <c r="AB32" s="187">
        <v>0</v>
      </c>
      <c r="AC32" s="187">
        <v>0</v>
      </c>
      <c r="AD32" s="187">
        <v>0</v>
      </c>
      <c r="AE32" s="187">
        <v>0</v>
      </c>
      <c r="AF32" s="187">
        <v>0</v>
      </c>
      <c r="AG32" s="204">
        <v>0</v>
      </c>
      <c r="AH32" s="187">
        <v>0</v>
      </c>
      <c r="AI32" s="187">
        <v>0</v>
      </c>
      <c r="AJ32" s="187">
        <v>0</v>
      </c>
      <c r="AK32" s="187">
        <v>0</v>
      </c>
      <c r="AL32" s="187">
        <v>0</v>
      </c>
      <c r="AM32" s="187">
        <v>0</v>
      </c>
      <c r="AN32" s="187">
        <v>0</v>
      </c>
      <c r="AO32" s="187">
        <v>0</v>
      </c>
      <c r="AP32" s="187">
        <v>0</v>
      </c>
      <c r="AQ32" s="187">
        <v>0</v>
      </c>
      <c r="AR32" s="187">
        <v>0</v>
      </c>
      <c r="AS32" s="187">
        <v>0</v>
      </c>
      <c r="AT32" s="204">
        <v>0</v>
      </c>
      <c r="AU32" s="187">
        <v>0</v>
      </c>
      <c r="AV32" s="187">
        <v>0</v>
      </c>
      <c r="AW32" s="187">
        <v>0</v>
      </c>
      <c r="AX32" s="187">
        <v>0</v>
      </c>
      <c r="AY32" s="187">
        <v>0</v>
      </c>
      <c r="AZ32" s="187">
        <v>83376335.104786903</v>
      </c>
      <c r="BA32" s="187">
        <v>0</v>
      </c>
      <c r="BB32" s="187">
        <v>0</v>
      </c>
      <c r="BC32" s="187">
        <v>0</v>
      </c>
      <c r="BD32" s="187">
        <v>0</v>
      </c>
      <c r="BE32" s="187">
        <v>0</v>
      </c>
      <c r="BF32" s="187">
        <v>0</v>
      </c>
      <c r="BG32" s="204">
        <v>83376335.104786903</v>
      </c>
      <c r="BH32" s="187">
        <v>0</v>
      </c>
      <c r="BI32" s="204">
        <v>0</v>
      </c>
      <c r="BJ32" s="187">
        <v>0</v>
      </c>
      <c r="BK32" s="187">
        <v>0</v>
      </c>
      <c r="BL32" s="187">
        <v>0</v>
      </c>
      <c r="BM32" s="187">
        <v>0</v>
      </c>
      <c r="BN32" s="187">
        <v>0</v>
      </c>
      <c r="BO32" s="187">
        <v>0</v>
      </c>
      <c r="BP32" s="187">
        <v>0</v>
      </c>
      <c r="BQ32" s="187">
        <v>0</v>
      </c>
      <c r="BR32" s="187">
        <v>0</v>
      </c>
      <c r="BS32" s="187">
        <v>0</v>
      </c>
      <c r="BT32" s="187">
        <v>0</v>
      </c>
    </row>
    <row r="33" spans="1:72" outlineLevel="2">
      <c r="A33" s="184" t="s">
        <v>119</v>
      </c>
      <c r="B33" s="185" t="s">
        <v>174</v>
      </c>
      <c r="C33" s="185" t="s">
        <v>172</v>
      </c>
      <c r="D33" s="185" t="s">
        <v>141</v>
      </c>
      <c r="E33" s="186" t="s">
        <v>270</v>
      </c>
      <c r="F33" s="187">
        <v>0</v>
      </c>
      <c r="G33" s="204">
        <v>0</v>
      </c>
      <c r="H33" s="187">
        <v>0</v>
      </c>
      <c r="I33" s="187">
        <v>0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7">
        <v>0</v>
      </c>
      <c r="P33" s="187">
        <v>0</v>
      </c>
      <c r="Q33" s="187">
        <v>0</v>
      </c>
      <c r="R33" s="187">
        <v>0</v>
      </c>
      <c r="S33" s="187">
        <v>0</v>
      </c>
      <c r="T33" s="204">
        <v>0</v>
      </c>
      <c r="U33" s="187">
        <v>0</v>
      </c>
      <c r="V33" s="187">
        <v>0</v>
      </c>
      <c r="W33" s="187">
        <v>0</v>
      </c>
      <c r="X33" s="187">
        <v>0</v>
      </c>
      <c r="Y33" s="187">
        <v>0</v>
      </c>
      <c r="Z33" s="187">
        <v>0</v>
      </c>
      <c r="AA33" s="187">
        <v>0</v>
      </c>
      <c r="AB33" s="187">
        <v>0</v>
      </c>
      <c r="AC33" s="187">
        <v>0</v>
      </c>
      <c r="AD33" s="187">
        <v>0</v>
      </c>
      <c r="AE33" s="187">
        <v>0</v>
      </c>
      <c r="AF33" s="187">
        <v>0</v>
      </c>
      <c r="AG33" s="204">
        <v>0</v>
      </c>
      <c r="AH33" s="187">
        <v>0</v>
      </c>
      <c r="AI33" s="187">
        <v>0</v>
      </c>
      <c r="AJ33" s="187">
        <v>0</v>
      </c>
      <c r="AK33" s="187">
        <v>0</v>
      </c>
      <c r="AL33" s="187">
        <v>0</v>
      </c>
      <c r="AM33" s="187">
        <v>0</v>
      </c>
      <c r="AN33" s="187">
        <v>0</v>
      </c>
      <c r="AO33" s="187">
        <v>0</v>
      </c>
      <c r="AP33" s="187">
        <v>0</v>
      </c>
      <c r="AQ33" s="187">
        <v>0</v>
      </c>
      <c r="AR33" s="187">
        <v>0</v>
      </c>
      <c r="AS33" s="187">
        <v>0</v>
      </c>
      <c r="AT33" s="204">
        <v>0</v>
      </c>
      <c r="AU33" s="187">
        <v>0</v>
      </c>
      <c r="AV33" s="187">
        <v>0</v>
      </c>
      <c r="AW33" s="187">
        <v>0</v>
      </c>
      <c r="AX33" s="187">
        <v>0</v>
      </c>
      <c r="AY33" s="187">
        <v>0</v>
      </c>
      <c r="AZ33" s="187">
        <v>25740351.62273803</v>
      </c>
      <c r="BA33" s="187">
        <v>0</v>
      </c>
      <c r="BB33" s="187">
        <v>0</v>
      </c>
      <c r="BC33" s="187">
        <v>0</v>
      </c>
      <c r="BD33" s="187">
        <v>0</v>
      </c>
      <c r="BE33" s="187">
        <v>0</v>
      </c>
      <c r="BF33" s="187">
        <v>0</v>
      </c>
      <c r="BG33" s="204">
        <v>25740351.62273803</v>
      </c>
      <c r="BH33" s="187">
        <v>0</v>
      </c>
      <c r="BI33" s="204">
        <v>0</v>
      </c>
      <c r="BJ33" s="187">
        <v>0</v>
      </c>
      <c r="BK33" s="187">
        <v>0</v>
      </c>
      <c r="BL33" s="187">
        <v>0</v>
      </c>
      <c r="BM33" s="187">
        <v>0</v>
      </c>
      <c r="BN33" s="187">
        <v>0</v>
      </c>
      <c r="BO33" s="187">
        <v>0</v>
      </c>
      <c r="BP33" s="187">
        <v>0</v>
      </c>
      <c r="BQ33" s="187">
        <v>0</v>
      </c>
      <c r="BR33" s="187">
        <v>0</v>
      </c>
      <c r="BS33" s="187">
        <v>0</v>
      </c>
      <c r="BT33" s="187">
        <v>0</v>
      </c>
    </row>
    <row r="34" spans="1:72" outlineLevel="2">
      <c r="A34" s="184" t="s">
        <v>119</v>
      </c>
      <c r="B34" s="185" t="s">
        <v>174</v>
      </c>
      <c r="C34" s="185" t="s">
        <v>172</v>
      </c>
      <c r="D34" s="185" t="s">
        <v>141</v>
      </c>
      <c r="E34" s="186" t="s">
        <v>271</v>
      </c>
      <c r="F34" s="187">
        <v>0</v>
      </c>
      <c r="G34" s="204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87">
        <v>0</v>
      </c>
      <c r="Q34" s="187">
        <v>0</v>
      </c>
      <c r="R34" s="187">
        <v>0</v>
      </c>
      <c r="S34" s="187">
        <v>0</v>
      </c>
      <c r="T34" s="204">
        <v>0</v>
      </c>
      <c r="U34" s="187">
        <v>0</v>
      </c>
      <c r="V34" s="187">
        <v>0</v>
      </c>
      <c r="W34" s="187">
        <v>0</v>
      </c>
      <c r="X34" s="187">
        <v>0</v>
      </c>
      <c r="Y34" s="187">
        <v>0</v>
      </c>
      <c r="Z34" s="187">
        <v>0</v>
      </c>
      <c r="AA34" s="187">
        <v>0</v>
      </c>
      <c r="AB34" s="187">
        <v>0</v>
      </c>
      <c r="AC34" s="187">
        <v>0</v>
      </c>
      <c r="AD34" s="187">
        <v>0</v>
      </c>
      <c r="AE34" s="187">
        <v>0</v>
      </c>
      <c r="AF34" s="187">
        <v>0</v>
      </c>
      <c r="AG34" s="204">
        <v>0</v>
      </c>
      <c r="AH34" s="187">
        <v>0</v>
      </c>
      <c r="AI34" s="187">
        <v>0</v>
      </c>
      <c r="AJ34" s="187">
        <v>0</v>
      </c>
      <c r="AK34" s="187">
        <v>0</v>
      </c>
      <c r="AL34" s="187">
        <v>0</v>
      </c>
      <c r="AM34" s="187">
        <v>0</v>
      </c>
      <c r="AN34" s="187">
        <v>0</v>
      </c>
      <c r="AO34" s="187">
        <v>0</v>
      </c>
      <c r="AP34" s="187">
        <v>0</v>
      </c>
      <c r="AQ34" s="187">
        <v>0</v>
      </c>
      <c r="AR34" s="187">
        <v>0</v>
      </c>
      <c r="AS34" s="187">
        <v>0</v>
      </c>
      <c r="AT34" s="204">
        <v>0</v>
      </c>
      <c r="AU34" s="187">
        <v>0</v>
      </c>
      <c r="AV34" s="187">
        <v>0</v>
      </c>
      <c r="AW34" s="187">
        <v>0</v>
      </c>
      <c r="AX34" s="187">
        <v>0</v>
      </c>
      <c r="AY34" s="187">
        <v>0</v>
      </c>
      <c r="AZ34" s="187">
        <v>21917828.916827902</v>
      </c>
      <c r="BA34" s="187">
        <v>0</v>
      </c>
      <c r="BB34" s="187">
        <v>0</v>
      </c>
      <c r="BC34" s="187">
        <v>0</v>
      </c>
      <c r="BD34" s="187">
        <v>0</v>
      </c>
      <c r="BE34" s="187">
        <v>0</v>
      </c>
      <c r="BF34" s="187">
        <v>0</v>
      </c>
      <c r="BG34" s="204">
        <v>21917828.916827902</v>
      </c>
      <c r="BH34" s="187">
        <v>0</v>
      </c>
      <c r="BI34" s="204">
        <v>0</v>
      </c>
      <c r="BJ34" s="187">
        <v>0</v>
      </c>
      <c r="BK34" s="187">
        <v>0</v>
      </c>
      <c r="BL34" s="187">
        <v>0</v>
      </c>
      <c r="BM34" s="187">
        <v>0</v>
      </c>
      <c r="BN34" s="187">
        <v>0</v>
      </c>
      <c r="BO34" s="187">
        <v>0</v>
      </c>
      <c r="BP34" s="187">
        <v>0</v>
      </c>
      <c r="BQ34" s="187">
        <v>0</v>
      </c>
      <c r="BR34" s="187">
        <v>0</v>
      </c>
      <c r="BS34" s="187">
        <v>0</v>
      </c>
      <c r="BT34" s="187">
        <v>0</v>
      </c>
    </row>
    <row r="35" spans="1:72" outlineLevel="2">
      <c r="A35" s="184" t="s">
        <v>119</v>
      </c>
      <c r="B35" s="185" t="s">
        <v>174</v>
      </c>
      <c r="C35" s="185" t="s">
        <v>172</v>
      </c>
      <c r="D35" s="185" t="s">
        <v>141</v>
      </c>
      <c r="E35" s="186" t="s">
        <v>272</v>
      </c>
      <c r="F35" s="187">
        <v>0</v>
      </c>
      <c r="G35" s="204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87">
        <v>0</v>
      </c>
      <c r="Q35" s="187">
        <v>0</v>
      </c>
      <c r="R35" s="187">
        <v>0</v>
      </c>
      <c r="S35" s="187">
        <v>0</v>
      </c>
      <c r="T35" s="204">
        <v>0</v>
      </c>
      <c r="U35" s="187">
        <v>0</v>
      </c>
      <c r="V35" s="187">
        <v>0</v>
      </c>
      <c r="W35" s="187">
        <v>0</v>
      </c>
      <c r="X35" s="187">
        <v>0</v>
      </c>
      <c r="Y35" s="187">
        <v>0</v>
      </c>
      <c r="Z35" s="187">
        <v>0</v>
      </c>
      <c r="AA35" s="187">
        <v>0</v>
      </c>
      <c r="AB35" s="187">
        <v>0</v>
      </c>
      <c r="AC35" s="187">
        <v>0</v>
      </c>
      <c r="AD35" s="187">
        <v>0</v>
      </c>
      <c r="AE35" s="187">
        <v>0</v>
      </c>
      <c r="AF35" s="187">
        <v>0</v>
      </c>
      <c r="AG35" s="204">
        <v>0</v>
      </c>
      <c r="AH35" s="187">
        <v>0</v>
      </c>
      <c r="AI35" s="187">
        <v>0</v>
      </c>
      <c r="AJ35" s="187">
        <v>0</v>
      </c>
      <c r="AK35" s="187">
        <v>0</v>
      </c>
      <c r="AL35" s="187">
        <v>0</v>
      </c>
      <c r="AM35" s="187">
        <v>0</v>
      </c>
      <c r="AN35" s="187">
        <v>0</v>
      </c>
      <c r="AO35" s="187">
        <v>0</v>
      </c>
      <c r="AP35" s="187">
        <v>0</v>
      </c>
      <c r="AQ35" s="187">
        <v>0</v>
      </c>
      <c r="AR35" s="187">
        <v>0</v>
      </c>
      <c r="AS35" s="187">
        <v>0</v>
      </c>
      <c r="AT35" s="204">
        <v>0</v>
      </c>
      <c r="AU35" s="187">
        <v>0</v>
      </c>
      <c r="AV35" s="187">
        <v>0</v>
      </c>
      <c r="AW35" s="187">
        <v>0</v>
      </c>
      <c r="AX35" s="187">
        <v>0</v>
      </c>
      <c r="AY35" s="187">
        <v>0</v>
      </c>
      <c r="AZ35" s="187">
        <v>71606798.895382896</v>
      </c>
      <c r="BA35" s="187">
        <v>0</v>
      </c>
      <c r="BB35" s="187">
        <v>0</v>
      </c>
      <c r="BC35" s="187">
        <v>0</v>
      </c>
      <c r="BD35" s="187">
        <v>0</v>
      </c>
      <c r="BE35" s="187">
        <v>0</v>
      </c>
      <c r="BF35" s="187">
        <v>0</v>
      </c>
      <c r="BG35" s="204">
        <v>71606798.895382896</v>
      </c>
      <c r="BH35" s="187">
        <v>0</v>
      </c>
      <c r="BI35" s="204">
        <v>0</v>
      </c>
      <c r="BJ35" s="187">
        <v>0</v>
      </c>
      <c r="BK35" s="187">
        <v>0</v>
      </c>
      <c r="BL35" s="187">
        <v>0</v>
      </c>
      <c r="BM35" s="187">
        <v>0</v>
      </c>
      <c r="BN35" s="187">
        <v>0</v>
      </c>
      <c r="BO35" s="187">
        <v>0</v>
      </c>
      <c r="BP35" s="187">
        <v>0</v>
      </c>
      <c r="BQ35" s="187">
        <v>0</v>
      </c>
      <c r="BR35" s="187">
        <v>0</v>
      </c>
      <c r="BS35" s="187">
        <v>0</v>
      </c>
      <c r="BT35" s="187">
        <v>0</v>
      </c>
    </row>
    <row r="36" spans="1:72" outlineLevel="2">
      <c r="A36" s="184" t="s">
        <v>119</v>
      </c>
      <c r="B36" s="185" t="s">
        <v>174</v>
      </c>
      <c r="C36" s="185" t="s">
        <v>172</v>
      </c>
      <c r="D36" s="185" t="s">
        <v>141</v>
      </c>
      <c r="E36" s="186" t="s">
        <v>273</v>
      </c>
      <c r="F36" s="187">
        <v>0</v>
      </c>
      <c r="G36" s="204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87">
        <v>0</v>
      </c>
      <c r="Q36" s="187">
        <v>0</v>
      </c>
      <c r="R36" s="187">
        <v>0</v>
      </c>
      <c r="S36" s="187">
        <v>0</v>
      </c>
      <c r="T36" s="204">
        <v>0</v>
      </c>
      <c r="U36" s="187">
        <v>0</v>
      </c>
      <c r="V36" s="187">
        <v>0</v>
      </c>
      <c r="W36" s="187">
        <v>0</v>
      </c>
      <c r="X36" s="187">
        <v>0</v>
      </c>
      <c r="Y36" s="187">
        <v>0</v>
      </c>
      <c r="Z36" s="187">
        <v>0</v>
      </c>
      <c r="AA36" s="187">
        <v>0</v>
      </c>
      <c r="AB36" s="187">
        <v>0</v>
      </c>
      <c r="AC36" s="187">
        <v>0</v>
      </c>
      <c r="AD36" s="187">
        <v>0</v>
      </c>
      <c r="AE36" s="187">
        <v>0</v>
      </c>
      <c r="AF36" s="187">
        <v>0</v>
      </c>
      <c r="AG36" s="204">
        <v>0</v>
      </c>
      <c r="AH36" s="187">
        <v>0</v>
      </c>
      <c r="AI36" s="187">
        <v>0</v>
      </c>
      <c r="AJ36" s="187">
        <v>0</v>
      </c>
      <c r="AK36" s="187">
        <v>0</v>
      </c>
      <c r="AL36" s="187">
        <v>0</v>
      </c>
      <c r="AM36" s="187">
        <v>0</v>
      </c>
      <c r="AN36" s="187">
        <v>0</v>
      </c>
      <c r="AO36" s="187">
        <v>0</v>
      </c>
      <c r="AP36" s="187">
        <v>0</v>
      </c>
      <c r="AQ36" s="187">
        <v>0</v>
      </c>
      <c r="AR36" s="187">
        <v>0</v>
      </c>
      <c r="AS36" s="187">
        <v>0</v>
      </c>
      <c r="AT36" s="204">
        <v>0</v>
      </c>
      <c r="AU36" s="187">
        <v>0</v>
      </c>
      <c r="AV36" s="187">
        <v>0</v>
      </c>
      <c r="AW36" s="187">
        <v>0</v>
      </c>
      <c r="AX36" s="187">
        <v>0</v>
      </c>
      <c r="AY36" s="187">
        <v>0</v>
      </c>
      <c r="AZ36" s="187">
        <v>26863564.512108792</v>
      </c>
      <c r="BA36" s="187">
        <v>0</v>
      </c>
      <c r="BB36" s="187">
        <v>0</v>
      </c>
      <c r="BC36" s="187">
        <v>0</v>
      </c>
      <c r="BD36" s="187">
        <v>0</v>
      </c>
      <c r="BE36" s="187">
        <v>0</v>
      </c>
      <c r="BF36" s="187">
        <v>0</v>
      </c>
      <c r="BG36" s="204">
        <v>26863564.512108792</v>
      </c>
      <c r="BH36" s="187">
        <v>0</v>
      </c>
      <c r="BI36" s="204">
        <v>0</v>
      </c>
      <c r="BJ36" s="187">
        <v>0</v>
      </c>
      <c r="BK36" s="187">
        <v>0</v>
      </c>
      <c r="BL36" s="187">
        <v>0</v>
      </c>
      <c r="BM36" s="187">
        <v>0</v>
      </c>
      <c r="BN36" s="187">
        <v>0</v>
      </c>
      <c r="BO36" s="187">
        <v>0</v>
      </c>
      <c r="BP36" s="187">
        <v>0</v>
      </c>
      <c r="BQ36" s="187">
        <v>0</v>
      </c>
      <c r="BR36" s="187">
        <v>0</v>
      </c>
      <c r="BS36" s="187">
        <v>0</v>
      </c>
      <c r="BT36" s="187">
        <v>0</v>
      </c>
    </row>
    <row r="37" spans="1:72" outlineLevel="1">
      <c r="A37" s="191"/>
      <c r="B37" s="188" t="s">
        <v>282</v>
      </c>
      <c r="C37" s="188"/>
      <c r="D37" s="188"/>
      <c r="E37" s="192"/>
      <c r="F37" s="193">
        <f t="shared" ref="F37:AK37" si="4">SUBTOTAL(9,F29:F36)</f>
        <v>0</v>
      </c>
      <c r="G37" s="193">
        <f t="shared" si="4"/>
        <v>0</v>
      </c>
      <c r="H37" s="193">
        <f t="shared" si="4"/>
        <v>0</v>
      </c>
      <c r="I37" s="193">
        <f t="shared" si="4"/>
        <v>0</v>
      </c>
      <c r="J37" s="193">
        <f t="shared" si="4"/>
        <v>0</v>
      </c>
      <c r="K37" s="193">
        <f t="shared" si="4"/>
        <v>0</v>
      </c>
      <c r="L37" s="193">
        <f t="shared" si="4"/>
        <v>0</v>
      </c>
      <c r="M37" s="193">
        <f t="shared" si="4"/>
        <v>0</v>
      </c>
      <c r="N37" s="193">
        <f t="shared" si="4"/>
        <v>0</v>
      </c>
      <c r="O37" s="193">
        <f t="shared" si="4"/>
        <v>0</v>
      </c>
      <c r="P37" s="193">
        <f t="shared" si="4"/>
        <v>0</v>
      </c>
      <c r="Q37" s="193">
        <f t="shared" si="4"/>
        <v>0</v>
      </c>
      <c r="R37" s="193">
        <f t="shared" si="4"/>
        <v>0</v>
      </c>
      <c r="S37" s="193">
        <f t="shared" si="4"/>
        <v>0</v>
      </c>
      <c r="T37" s="193">
        <f t="shared" si="4"/>
        <v>0</v>
      </c>
      <c r="U37" s="193">
        <f t="shared" si="4"/>
        <v>0</v>
      </c>
      <c r="V37" s="193">
        <f t="shared" si="4"/>
        <v>0</v>
      </c>
      <c r="W37" s="193">
        <f t="shared" si="4"/>
        <v>0</v>
      </c>
      <c r="X37" s="193">
        <f t="shared" si="4"/>
        <v>0</v>
      </c>
      <c r="Y37" s="193">
        <f t="shared" si="4"/>
        <v>0</v>
      </c>
      <c r="Z37" s="193">
        <f t="shared" si="4"/>
        <v>0</v>
      </c>
      <c r="AA37" s="193">
        <f t="shared" si="4"/>
        <v>0</v>
      </c>
      <c r="AB37" s="193">
        <f t="shared" si="4"/>
        <v>0</v>
      </c>
      <c r="AC37" s="193">
        <f t="shared" si="4"/>
        <v>0</v>
      </c>
      <c r="AD37" s="193">
        <f t="shared" si="4"/>
        <v>0</v>
      </c>
      <c r="AE37" s="193">
        <f t="shared" si="4"/>
        <v>0</v>
      </c>
      <c r="AF37" s="193">
        <f t="shared" si="4"/>
        <v>0</v>
      </c>
      <c r="AG37" s="193">
        <f t="shared" si="4"/>
        <v>0</v>
      </c>
      <c r="AH37" s="193">
        <f t="shared" si="4"/>
        <v>0</v>
      </c>
      <c r="AI37" s="193">
        <f t="shared" si="4"/>
        <v>0</v>
      </c>
      <c r="AJ37" s="193">
        <f t="shared" si="4"/>
        <v>0</v>
      </c>
      <c r="AK37" s="193">
        <f t="shared" si="4"/>
        <v>0</v>
      </c>
      <c r="AL37" s="193">
        <f t="shared" ref="AL37:BG37" si="5">SUBTOTAL(9,AL29:AL36)</f>
        <v>0</v>
      </c>
      <c r="AM37" s="193">
        <f t="shared" si="5"/>
        <v>0</v>
      </c>
      <c r="AN37" s="193">
        <f t="shared" si="5"/>
        <v>0</v>
      </c>
      <c r="AO37" s="193">
        <f t="shared" si="5"/>
        <v>0</v>
      </c>
      <c r="AP37" s="193">
        <f t="shared" si="5"/>
        <v>0</v>
      </c>
      <c r="AQ37" s="193">
        <f t="shared" si="5"/>
        <v>0</v>
      </c>
      <c r="AR37" s="193">
        <f t="shared" si="5"/>
        <v>0</v>
      </c>
      <c r="AS37" s="193">
        <f t="shared" si="5"/>
        <v>0</v>
      </c>
      <c r="AT37" s="193">
        <f t="shared" si="5"/>
        <v>0</v>
      </c>
      <c r="AU37" s="193">
        <f t="shared" si="5"/>
        <v>0</v>
      </c>
      <c r="AV37" s="193">
        <f t="shared" si="5"/>
        <v>0</v>
      </c>
      <c r="AW37" s="193">
        <f t="shared" si="5"/>
        <v>0</v>
      </c>
      <c r="AX37" s="193">
        <f t="shared" si="5"/>
        <v>0</v>
      </c>
      <c r="AY37" s="193">
        <f t="shared" si="5"/>
        <v>0</v>
      </c>
      <c r="AZ37" s="193">
        <f t="shared" si="5"/>
        <v>1147172885.1556149</v>
      </c>
      <c r="BA37" s="193">
        <f t="shared" si="5"/>
        <v>0</v>
      </c>
      <c r="BB37" s="193">
        <f t="shared" si="5"/>
        <v>0</v>
      </c>
      <c r="BC37" s="193">
        <f t="shared" si="5"/>
        <v>0</v>
      </c>
      <c r="BD37" s="193">
        <f t="shared" si="5"/>
        <v>0</v>
      </c>
      <c r="BE37" s="193">
        <f t="shared" si="5"/>
        <v>0</v>
      </c>
      <c r="BF37" s="193">
        <f t="shared" si="5"/>
        <v>0</v>
      </c>
      <c r="BG37" s="193">
        <f t="shared" si="5"/>
        <v>1147172885.1556149</v>
      </c>
      <c r="BH37" s="187"/>
      <c r="BI37" s="200">
        <f>G37+T37+AG37+AT37+BG37</f>
        <v>1147172885.1556149</v>
      </c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</row>
    <row r="38" spans="1:72" outlineLevel="2">
      <c r="A38" s="184" t="s">
        <v>119</v>
      </c>
      <c r="B38" s="185" t="s">
        <v>120</v>
      </c>
      <c r="C38" s="185" t="s">
        <v>172</v>
      </c>
      <c r="D38" s="185" t="s">
        <v>141</v>
      </c>
      <c r="E38" s="186" t="s">
        <v>267</v>
      </c>
      <c r="F38" s="187">
        <v>0</v>
      </c>
      <c r="G38" s="204">
        <v>0</v>
      </c>
      <c r="H38" s="187">
        <v>6069102.6090677697</v>
      </c>
      <c r="I38" s="187">
        <v>1840212.1773854899</v>
      </c>
      <c r="J38" s="187">
        <v>2444339.3819115302</v>
      </c>
      <c r="K38" s="187">
        <v>3074931.1280395002</v>
      </c>
      <c r="L38" s="187">
        <v>2444339.3819115302</v>
      </c>
      <c r="M38" s="187">
        <v>2919375.44847224</v>
      </c>
      <c r="N38" s="187">
        <v>4699243.2139261002</v>
      </c>
      <c r="O38" s="187">
        <v>6119124.1433826797</v>
      </c>
      <c r="P38" s="187">
        <v>4190547.4394167499</v>
      </c>
      <c r="Q38" s="187">
        <v>6642609.0939784599</v>
      </c>
      <c r="R38" s="187">
        <v>5874629.7827283898</v>
      </c>
      <c r="S38" s="187">
        <v>5425226.31891644</v>
      </c>
      <c r="T38" s="204">
        <v>51743680.11913687</v>
      </c>
      <c r="U38" s="187">
        <v>7197618.7835349496</v>
      </c>
      <c r="V38" s="187">
        <v>7075815.7344104704</v>
      </c>
      <c r="W38" s="187">
        <v>11882109.222596901</v>
      </c>
      <c r="X38" s="187">
        <v>9349869.1536298096</v>
      </c>
      <c r="Y38" s="187">
        <v>17160418.1308547</v>
      </c>
      <c r="Z38" s="187">
        <v>15151952.0865812</v>
      </c>
      <c r="AA38" s="187">
        <v>12091652.0870228</v>
      </c>
      <c r="AB38" s="187">
        <v>10585092.7400715</v>
      </c>
      <c r="AC38" s="187">
        <v>12397873.585358899</v>
      </c>
      <c r="AD38" s="187">
        <v>10401492.6800601</v>
      </c>
      <c r="AE38" s="187">
        <v>10397144.7016495</v>
      </c>
      <c r="AF38" s="187">
        <v>8192611.7144535901</v>
      </c>
      <c r="AG38" s="204">
        <v>131883650.62022443</v>
      </c>
      <c r="AH38" s="187">
        <v>6550187.14659491</v>
      </c>
      <c r="AI38" s="187">
        <v>5531261.5676642004</v>
      </c>
      <c r="AJ38" s="187">
        <v>5215508.1604180299</v>
      </c>
      <c r="AK38" s="187">
        <v>5933785.7160071302</v>
      </c>
      <c r="AL38" s="187">
        <v>3644189.5550857098</v>
      </c>
      <c r="AM38" s="187">
        <v>3862279.2722200099</v>
      </c>
      <c r="AN38" s="187">
        <v>2478025.9907889799</v>
      </c>
      <c r="AO38" s="187">
        <v>3591544.7322641802</v>
      </c>
      <c r="AP38" s="187">
        <v>3619375.2960715699</v>
      </c>
      <c r="AQ38" s="187">
        <v>3281068.0740220398</v>
      </c>
      <c r="AR38" s="187">
        <v>3549267.89123563</v>
      </c>
      <c r="AS38" s="187">
        <v>4927496.5546629503</v>
      </c>
      <c r="AT38" s="204">
        <v>52183989.95703534</v>
      </c>
      <c r="AU38" s="187">
        <v>5444787.4763518199</v>
      </c>
      <c r="AV38" s="187">
        <v>4501310.0848537898</v>
      </c>
      <c r="AW38" s="187">
        <v>2900849.1147888498</v>
      </c>
      <c r="AX38" s="187">
        <v>3702825.5218398501</v>
      </c>
      <c r="AY38" s="187">
        <v>1475316.0709710701</v>
      </c>
      <c r="AZ38" s="187">
        <v>5103075.6657502903</v>
      </c>
      <c r="BA38" s="187">
        <v>0</v>
      </c>
      <c r="BB38" s="187">
        <v>0</v>
      </c>
      <c r="BC38" s="187">
        <v>0</v>
      </c>
      <c r="BD38" s="187">
        <v>0</v>
      </c>
      <c r="BE38" s="187">
        <v>0</v>
      </c>
      <c r="BF38" s="187">
        <v>0</v>
      </c>
      <c r="BG38" s="204">
        <v>23128163.934555672</v>
      </c>
      <c r="BH38" s="187">
        <v>0</v>
      </c>
      <c r="BI38" s="204">
        <v>0</v>
      </c>
      <c r="BJ38" s="187">
        <v>0</v>
      </c>
      <c r="BK38" s="187">
        <v>0</v>
      </c>
      <c r="BL38" s="187">
        <v>0</v>
      </c>
      <c r="BM38" s="187">
        <v>0</v>
      </c>
      <c r="BN38" s="187">
        <v>0</v>
      </c>
      <c r="BO38" s="187">
        <v>0</v>
      </c>
      <c r="BP38" s="187">
        <v>0</v>
      </c>
      <c r="BQ38" s="187">
        <v>0</v>
      </c>
      <c r="BR38" s="187">
        <v>0</v>
      </c>
      <c r="BS38" s="187">
        <v>0</v>
      </c>
      <c r="BT38" s="187">
        <v>0</v>
      </c>
    </row>
    <row r="39" spans="1:72" outlineLevel="2">
      <c r="A39" s="184" t="s">
        <v>119</v>
      </c>
      <c r="B39" s="185" t="s">
        <v>120</v>
      </c>
      <c r="C39" s="185" t="s">
        <v>172</v>
      </c>
      <c r="D39" s="185" t="s">
        <v>141</v>
      </c>
      <c r="E39" s="186" t="s">
        <v>173</v>
      </c>
      <c r="F39" s="187">
        <v>2255843.46838377</v>
      </c>
      <c r="G39" s="204">
        <v>2255843.46838377</v>
      </c>
      <c r="H39" s="187">
        <v>82124.892490911501</v>
      </c>
      <c r="I39" s="187">
        <v>24901.082905148502</v>
      </c>
      <c r="J39" s="187">
        <v>33075.912845971798</v>
      </c>
      <c r="K39" s="187">
        <v>41608.851353065198</v>
      </c>
      <c r="L39" s="187">
        <v>33075.912845971798</v>
      </c>
      <c r="M39" s="187">
        <v>39503.928387728498</v>
      </c>
      <c r="N39" s="187">
        <v>63588.4526248939</v>
      </c>
      <c r="O39" s="187">
        <v>82801.765727772596</v>
      </c>
      <c r="P39" s="187">
        <v>56704.966138812197</v>
      </c>
      <c r="Q39" s="187">
        <v>89885.373973916998</v>
      </c>
      <c r="R39" s="187">
        <v>79493.356828346994</v>
      </c>
      <c r="S39" s="187">
        <v>73412.192358420696</v>
      </c>
      <c r="T39" s="204">
        <v>700176.68848096067</v>
      </c>
      <c r="U39" s="187">
        <v>97395.563539362804</v>
      </c>
      <c r="V39" s="187">
        <v>95747.368911796701</v>
      </c>
      <c r="W39" s="187">
        <v>160784.386972315</v>
      </c>
      <c r="X39" s="187">
        <v>126519.03395053701</v>
      </c>
      <c r="Y39" s="187">
        <v>232208.546283253</v>
      </c>
      <c r="Z39" s="187">
        <v>205030.71315333401</v>
      </c>
      <c r="AA39" s="187">
        <v>163619.84491753101</v>
      </c>
      <c r="AB39" s="187">
        <v>143233.630946672</v>
      </c>
      <c r="AC39" s="187">
        <v>167763.52302764999</v>
      </c>
      <c r="AD39" s="187">
        <v>140749.22160957599</v>
      </c>
      <c r="AE39" s="187">
        <v>140690.38634470699</v>
      </c>
      <c r="AF39" s="187">
        <v>110859.44654552999</v>
      </c>
      <c r="AG39" s="204">
        <v>1784601.6662022644</v>
      </c>
      <c r="AH39" s="187">
        <v>88634.753745263297</v>
      </c>
      <c r="AI39" s="187">
        <v>74847.022837418699</v>
      </c>
      <c r="AJ39" s="187">
        <v>70574.3623974738</v>
      </c>
      <c r="AK39" s="187">
        <v>80293.833434799002</v>
      </c>
      <c r="AL39" s="187">
        <v>49311.849659745101</v>
      </c>
      <c r="AM39" s="187">
        <v>52262.960511993297</v>
      </c>
      <c r="AN39" s="187">
        <v>33531.747803896302</v>
      </c>
      <c r="AO39" s="187">
        <v>48599.479035468401</v>
      </c>
      <c r="AP39" s="187">
        <v>48976.072118147204</v>
      </c>
      <c r="AQ39" s="187">
        <v>44398.221646776699</v>
      </c>
      <c r="AR39" s="187">
        <v>48027.404175646698</v>
      </c>
      <c r="AS39" s="187">
        <v>66677.093940777704</v>
      </c>
      <c r="AT39" s="204">
        <v>706134.80130740616</v>
      </c>
      <c r="AU39" s="187">
        <v>73676.886837136306</v>
      </c>
      <c r="AV39" s="187">
        <v>60910.093402368002</v>
      </c>
      <c r="AW39" s="187">
        <v>39253.236768225099</v>
      </c>
      <c r="AX39" s="187">
        <v>50105.2902680138</v>
      </c>
      <c r="AY39" s="187">
        <v>19963.441306395001</v>
      </c>
      <c r="AZ39" s="187">
        <v>69052.966709867906</v>
      </c>
      <c r="BA39" s="187">
        <v>0</v>
      </c>
      <c r="BB39" s="187">
        <v>0</v>
      </c>
      <c r="BC39" s="187">
        <v>0</v>
      </c>
      <c r="BD39" s="187">
        <v>0</v>
      </c>
      <c r="BE39" s="187">
        <v>0</v>
      </c>
      <c r="BF39" s="187">
        <v>0</v>
      </c>
      <c r="BG39" s="204">
        <v>312961.9152920061</v>
      </c>
      <c r="BH39" s="187">
        <v>0</v>
      </c>
      <c r="BI39" s="204">
        <v>0</v>
      </c>
      <c r="BJ39" s="187">
        <v>0</v>
      </c>
      <c r="BK39" s="187">
        <v>0</v>
      </c>
      <c r="BL39" s="187">
        <v>0</v>
      </c>
      <c r="BM39" s="187">
        <v>0</v>
      </c>
      <c r="BN39" s="187">
        <v>0</v>
      </c>
      <c r="BO39" s="187">
        <v>0</v>
      </c>
      <c r="BP39" s="187">
        <v>0</v>
      </c>
      <c r="BQ39" s="187">
        <v>0</v>
      </c>
      <c r="BR39" s="187">
        <v>0</v>
      </c>
      <c r="BS39" s="187">
        <v>0</v>
      </c>
      <c r="BT39" s="187">
        <v>0</v>
      </c>
    </row>
    <row r="40" spans="1:72" outlineLevel="2">
      <c r="A40" s="184" t="s">
        <v>119</v>
      </c>
      <c r="B40" s="185" t="s">
        <v>120</v>
      </c>
      <c r="C40" s="185" t="s">
        <v>172</v>
      </c>
      <c r="D40" s="185" t="s">
        <v>141</v>
      </c>
      <c r="E40" s="186" t="s">
        <v>268</v>
      </c>
      <c r="F40" s="187">
        <v>0</v>
      </c>
      <c r="G40" s="204">
        <v>0</v>
      </c>
      <c r="H40" s="187">
        <v>13706372.8123951</v>
      </c>
      <c r="I40" s="187">
        <v>4155908.3412875799</v>
      </c>
      <c r="J40" s="187">
        <v>5520260.4085886599</v>
      </c>
      <c r="K40" s="187">
        <v>6944379.6106492104</v>
      </c>
      <c r="L40" s="187">
        <v>5520260.4085886599</v>
      </c>
      <c r="M40" s="187">
        <v>6593074.9327469496</v>
      </c>
      <c r="N40" s="187">
        <v>10612702.3342719</v>
      </c>
      <c r="O40" s="187">
        <v>13819340.7159108</v>
      </c>
      <c r="P40" s="187">
        <v>8345441.2166206399</v>
      </c>
      <c r="Q40" s="187">
        <v>13323926.493130499</v>
      </c>
      <c r="R40" s="187">
        <v>12148748.217842501</v>
      </c>
      <c r="S40" s="187">
        <v>10574606.9898718</v>
      </c>
      <c r="T40" s="204">
        <v>111265022.48190431</v>
      </c>
      <c r="U40" s="187">
        <v>15136567.281020001</v>
      </c>
      <c r="V40" s="187">
        <v>14302274.051416099</v>
      </c>
      <c r="W40" s="187">
        <v>25715952.1637129</v>
      </c>
      <c r="X40" s="187">
        <v>19437963.1255394</v>
      </c>
      <c r="Y40" s="187">
        <v>36517978.016193502</v>
      </c>
      <c r="Z40" s="187">
        <v>32541302.595966101</v>
      </c>
      <c r="AA40" s="187">
        <v>25070750.712478399</v>
      </c>
      <c r="AB40" s="187">
        <v>22227574.057003599</v>
      </c>
      <c r="AC40" s="187">
        <v>26880746.877976298</v>
      </c>
      <c r="AD40" s="187">
        <v>21253719.359343</v>
      </c>
      <c r="AE40" s="187">
        <v>23480759.948317301</v>
      </c>
      <c r="AF40" s="187">
        <v>18502074.803896699</v>
      </c>
      <c r="AG40" s="204">
        <v>281067662.9928633</v>
      </c>
      <c r="AH40" s="187">
        <v>14792847.115165001</v>
      </c>
      <c r="AI40" s="187">
        <v>12491720.4490836</v>
      </c>
      <c r="AJ40" s="187">
        <v>11778627.559529601</v>
      </c>
      <c r="AK40" s="187">
        <v>13400775.1147498</v>
      </c>
      <c r="AL40" s="187">
        <v>8229984.5394628104</v>
      </c>
      <c r="AM40" s="187">
        <v>8722515.1757262908</v>
      </c>
      <c r="AN40" s="187">
        <v>5596337.7547468496</v>
      </c>
      <c r="AO40" s="187">
        <v>8111092.2394452998</v>
      </c>
      <c r="AP40" s="187">
        <v>8173944.3788296701</v>
      </c>
      <c r="AQ40" s="187">
        <v>7409916.2828787798</v>
      </c>
      <c r="AR40" s="187">
        <v>8015614.8382884897</v>
      </c>
      <c r="AS40" s="187">
        <v>11128186.349839401</v>
      </c>
      <c r="AT40" s="204">
        <v>117851561.7977456</v>
      </c>
      <c r="AU40" s="187">
        <v>12296428.6225178</v>
      </c>
      <c r="AV40" s="187">
        <v>10165693.042496899</v>
      </c>
      <c r="AW40" s="187">
        <v>6551235.3309692396</v>
      </c>
      <c r="AX40" s="187">
        <v>8362407.1515548499</v>
      </c>
      <c r="AY40" s="187">
        <v>3331832.2966949302</v>
      </c>
      <c r="AZ40" s="187">
        <v>11524711.653438101</v>
      </c>
      <c r="BA40" s="187">
        <v>0</v>
      </c>
      <c r="BB40" s="187">
        <v>0</v>
      </c>
      <c r="BC40" s="187">
        <v>0</v>
      </c>
      <c r="BD40" s="187">
        <v>0</v>
      </c>
      <c r="BE40" s="187">
        <v>0</v>
      </c>
      <c r="BF40" s="187">
        <v>0</v>
      </c>
      <c r="BG40" s="204">
        <v>52232308.097671814</v>
      </c>
      <c r="BH40" s="187">
        <v>0</v>
      </c>
      <c r="BI40" s="204">
        <v>0</v>
      </c>
      <c r="BJ40" s="187">
        <v>0</v>
      </c>
      <c r="BK40" s="187">
        <v>0</v>
      </c>
      <c r="BL40" s="187">
        <v>0</v>
      </c>
      <c r="BM40" s="187">
        <v>0</v>
      </c>
      <c r="BN40" s="187">
        <v>0</v>
      </c>
      <c r="BO40" s="187">
        <v>0</v>
      </c>
      <c r="BP40" s="187">
        <v>0</v>
      </c>
      <c r="BQ40" s="187">
        <v>0</v>
      </c>
      <c r="BR40" s="187">
        <v>0</v>
      </c>
      <c r="BS40" s="187">
        <v>0</v>
      </c>
      <c r="BT40" s="187">
        <v>0</v>
      </c>
    </row>
    <row r="41" spans="1:72" outlineLevel="2">
      <c r="A41" s="184" t="s">
        <v>119</v>
      </c>
      <c r="B41" s="185" t="s">
        <v>120</v>
      </c>
      <c r="C41" s="185" t="s">
        <v>172</v>
      </c>
      <c r="D41" s="185" t="s">
        <v>141</v>
      </c>
      <c r="E41" s="186" t="s">
        <v>269</v>
      </c>
      <c r="F41" s="187">
        <v>0</v>
      </c>
      <c r="G41" s="204">
        <v>0</v>
      </c>
      <c r="H41" s="187">
        <v>1760402.29417285</v>
      </c>
      <c r="I41" s="187">
        <v>533771.45642489404</v>
      </c>
      <c r="J41" s="187">
        <v>709004.43324603001</v>
      </c>
      <c r="K41" s="187">
        <v>891913.70798980503</v>
      </c>
      <c r="L41" s="187">
        <v>709004.43324603001</v>
      </c>
      <c r="M41" s="187">
        <v>846793.2688045</v>
      </c>
      <c r="N41" s="187">
        <v>1363061.2410987699</v>
      </c>
      <c r="O41" s="187">
        <v>1774911.5271580401</v>
      </c>
      <c r="P41" s="187">
        <v>1215509.0795742101</v>
      </c>
      <c r="Q41" s="187">
        <v>1926753.4331783601</v>
      </c>
      <c r="R41" s="187">
        <v>1703993.5577097901</v>
      </c>
      <c r="S41" s="187">
        <v>1573639.7081107199</v>
      </c>
      <c r="T41" s="204">
        <v>15008758.140713999</v>
      </c>
      <c r="U41" s="187">
        <v>2087739.3966260101</v>
      </c>
      <c r="V41" s="187">
        <v>2052409.23648082</v>
      </c>
      <c r="W41" s="187">
        <v>3446521.4517578902</v>
      </c>
      <c r="X41" s="187">
        <v>2712020.56852258</v>
      </c>
      <c r="Y41" s="187">
        <v>4977546.33467336</v>
      </c>
      <c r="Z41" s="187">
        <v>4394971.2062145798</v>
      </c>
      <c r="AA41" s="187">
        <v>3507301.3994740099</v>
      </c>
      <c r="AB41" s="187">
        <v>3070309.1946103098</v>
      </c>
      <c r="AC41" s="187">
        <v>3596123.9261175101</v>
      </c>
      <c r="AD41" s="187">
        <v>3017054.20986652</v>
      </c>
      <c r="AE41" s="187">
        <v>3015793.0364011698</v>
      </c>
      <c r="AF41" s="187">
        <v>2376346.7824457702</v>
      </c>
      <c r="AG41" s="204">
        <v>38254136.743190534</v>
      </c>
      <c r="AH41" s="187">
        <v>1899945.5476166899</v>
      </c>
      <c r="AI41" s="187">
        <v>1604396.2642578899</v>
      </c>
      <c r="AJ41" s="187">
        <v>1512808.9146423901</v>
      </c>
      <c r="AK41" s="187">
        <v>1721152.3120373699</v>
      </c>
      <c r="AL41" s="187">
        <v>1057032.6564571001</v>
      </c>
      <c r="AM41" s="187">
        <v>1120291.7020044799</v>
      </c>
      <c r="AN41" s="187">
        <v>718775.56208839896</v>
      </c>
      <c r="AO41" s="187">
        <v>1041762.51310298</v>
      </c>
      <c r="AP41" s="187">
        <v>1049835.03906447</v>
      </c>
      <c r="AQ41" s="187">
        <v>951705.73590497999</v>
      </c>
      <c r="AR41" s="187">
        <v>1029499.70379969</v>
      </c>
      <c r="AS41" s="187">
        <v>1429268.3446144401</v>
      </c>
      <c r="AT41" s="204">
        <v>15136474.295590879</v>
      </c>
      <c r="AU41" s="187">
        <v>1579313.61225175</v>
      </c>
      <c r="AV41" s="187">
        <v>1305648.8101421499</v>
      </c>
      <c r="AW41" s="187">
        <v>841419.52536669199</v>
      </c>
      <c r="AX41" s="187">
        <v>1074040.5894323599</v>
      </c>
      <c r="AY41" s="187">
        <v>427929.788513901</v>
      </c>
      <c r="AZ41" s="187">
        <v>1480196.77503925</v>
      </c>
      <c r="BA41" s="187">
        <v>0</v>
      </c>
      <c r="BB41" s="187">
        <v>0</v>
      </c>
      <c r="BC41" s="187">
        <v>0</v>
      </c>
      <c r="BD41" s="187">
        <v>0</v>
      </c>
      <c r="BE41" s="187">
        <v>0</v>
      </c>
      <c r="BF41" s="187">
        <v>0</v>
      </c>
      <c r="BG41" s="204">
        <v>6708549.1007461026</v>
      </c>
      <c r="BH41" s="187">
        <v>0</v>
      </c>
      <c r="BI41" s="204">
        <v>0</v>
      </c>
      <c r="BJ41" s="187">
        <v>0</v>
      </c>
      <c r="BK41" s="187">
        <v>0</v>
      </c>
      <c r="BL41" s="187">
        <v>0</v>
      </c>
      <c r="BM41" s="187">
        <v>0</v>
      </c>
      <c r="BN41" s="187">
        <v>0</v>
      </c>
      <c r="BO41" s="187">
        <v>0</v>
      </c>
      <c r="BP41" s="187">
        <v>0</v>
      </c>
      <c r="BQ41" s="187">
        <v>0</v>
      </c>
      <c r="BR41" s="187">
        <v>0</v>
      </c>
      <c r="BS41" s="187">
        <v>0</v>
      </c>
      <c r="BT41" s="187">
        <v>0</v>
      </c>
    </row>
    <row r="42" spans="1:72" outlineLevel="2">
      <c r="A42" s="184" t="s">
        <v>119</v>
      </c>
      <c r="B42" s="185" t="s">
        <v>120</v>
      </c>
      <c r="C42" s="185" t="s">
        <v>172</v>
      </c>
      <c r="D42" s="185" t="s">
        <v>141</v>
      </c>
      <c r="E42" s="186" t="s">
        <v>270</v>
      </c>
      <c r="F42" s="187">
        <v>0</v>
      </c>
      <c r="G42" s="204">
        <v>0</v>
      </c>
      <c r="H42" s="187">
        <v>543480.04133947799</v>
      </c>
      <c r="I42" s="187">
        <v>164788.54530233401</v>
      </c>
      <c r="J42" s="187">
        <v>218887.330450498</v>
      </c>
      <c r="K42" s="187">
        <v>275355.97999053297</v>
      </c>
      <c r="L42" s="187">
        <v>218887.330450498</v>
      </c>
      <c r="M42" s="187">
        <v>261426.17642525901</v>
      </c>
      <c r="N42" s="187">
        <v>420810.96014969301</v>
      </c>
      <c r="O42" s="187">
        <v>547959.40299942298</v>
      </c>
      <c r="P42" s="187">
        <v>375257.932236391</v>
      </c>
      <c r="Q42" s="187">
        <v>594836.78189977596</v>
      </c>
      <c r="R42" s="187">
        <v>526065.25920341501</v>
      </c>
      <c r="S42" s="187">
        <v>485821.778606184</v>
      </c>
      <c r="T42" s="204">
        <v>4633577.5190534815</v>
      </c>
      <c r="U42" s="187">
        <v>644537.159114243</v>
      </c>
      <c r="V42" s="187">
        <v>633629.858572884</v>
      </c>
      <c r="W42" s="187">
        <v>1064027.02795777</v>
      </c>
      <c r="X42" s="187">
        <v>837268.30825718597</v>
      </c>
      <c r="Y42" s="187">
        <v>1536692.5484543999</v>
      </c>
      <c r="Z42" s="187">
        <v>1356837.09385395</v>
      </c>
      <c r="AA42" s="187">
        <v>1082791.3118982699</v>
      </c>
      <c r="AB42" s="187">
        <v>947880.93240689405</v>
      </c>
      <c r="AC42" s="187">
        <v>1110213.0385183101</v>
      </c>
      <c r="AD42" s="187">
        <v>931439.79198922205</v>
      </c>
      <c r="AE42" s="187">
        <v>931050.43632355798</v>
      </c>
      <c r="AF42" s="187">
        <v>733637.44857387606</v>
      </c>
      <c r="AG42" s="204">
        <v>11810004.955920562</v>
      </c>
      <c r="AH42" s="187">
        <v>586560.51981950703</v>
      </c>
      <c r="AI42" s="187">
        <v>495317.09366096201</v>
      </c>
      <c r="AJ42" s="187">
        <v>467041.79731536401</v>
      </c>
      <c r="AK42" s="187">
        <v>531362.59410359699</v>
      </c>
      <c r="AL42" s="187">
        <v>326332.31263676001</v>
      </c>
      <c r="AM42" s="187">
        <v>345861.955834219</v>
      </c>
      <c r="AN42" s="187">
        <v>221903.921331322</v>
      </c>
      <c r="AO42" s="187">
        <v>321618.038990998</v>
      </c>
      <c r="AP42" s="187">
        <v>324110.22884884302</v>
      </c>
      <c r="AQ42" s="187">
        <v>293815.26847855398</v>
      </c>
      <c r="AR42" s="187">
        <v>317832.204281996</v>
      </c>
      <c r="AS42" s="187">
        <v>441250.742280612</v>
      </c>
      <c r="AT42" s="204">
        <v>4673006.6775827343</v>
      </c>
      <c r="AU42" s="187">
        <v>487573.45415632898</v>
      </c>
      <c r="AV42" s="187">
        <v>403086.31252057903</v>
      </c>
      <c r="AW42" s="187">
        <v>259767.16796145801</v>
      </c>
      <c r="AX42" s="187">
        <v>331583.085228396</v>
      </c>
      <c r="AY42" s="187">
        <v>132112.58581164599</v>
      </c>
      <c r="AZ42" s="187">
        <v>456973.61742355803</v>
      </c>
      <c r="BA42" s="187">
        <v>0</v>
      </c>
      <c r="BB42" s="187">
        <v>0</v>
      </c>
      <c r="BC42" s="187">
        <v>0</v>
      </c>
      <c r="BD42" s="187">
        <v>0</v>
      </c>
      <c r="BE42" s="187">
        <v>0</v>
      </c>
      <c r="BF42" s="187">
        <v>0</v>
      </c>
      <c r="BG42" s="204">
        <v>2071096.2231019661</v>
      </c>
      <c r="BH42" s="187">
        <v>0</v>
      </c>
      <c r="BI42" s="204">
        <v>0</v>
      </c>
      <c r="BJ42" s="187">
        <v>0</v>
      </c>
      <c r="BK42" s="187">
        <v>0</v>
      </c>
      <c r="BL42" s="187">
        <v>0</v>
      </c>
      <c r="BM42" s="187">
        <v>0</v>
      </c>
      <c r="BN42" s="187">
        <v>0</v>
      </c>
      <c r="BO42" s="187">
        <v>0</v>
      </c>
      <c r="BP42" s="187">
        <v>0</v>
      </c>
      <c r="BQ42" s="187">
        <v>0</v>
      </c>
      <c r="BR42" s="187">
        <v>0</v>
      </c>
      <c r="BS42" s="187">
        <v>0</v>
      </c>
      <c r="BT42" s="187">
        <v>0</v>
      </c>
    </row>
    <row r="43" spans="1:72" outlineLevel="2">
      <c r="A43" s="184" t="s">
        <v>119</v>
      </c>
      <c r="B43" s="185" t="s">
        <v>120</v>
      </c>
      <c r="C43" s="185" t="s">
        <v>172</v>
      </c>
      <c r="D43" s="185" t="s">
        <v>141</v>
      </c>
      <c r="E43" s="186" t="s">
        <v>271</v>
      </c>
      <c r="F43" s="187">
        <v>0</v>
      </c>
      <c r="G43" s="204">
        <v>0</v>
      </c>
      <c r="H43" s="187">
        <v>462771.55574155902</v>
      </c>
      <c r="I43" s="187">
        <v>140316.931032091</v>
      </c>
      <c r="J43" s="187">
        <v>186381.877419158</v>
      </c>
      <c r="K43" s="187">
        <v>234464.755925351</v>
      </c>
      <c r="L43" s="187">
        <v>186381.877419158</v>
      </c>
      <c r="M43" s="187">
        <v>222603.571747938</v>
      </c>
      <c r="N43" s="187">
        <v>358319.216693978</v>
      </c>
      <c r="O43" s="187">
        <v>466585.718188064</v>
      </c>
      <c r="P43" s="187">
        <v>319530.95586986101</v>
      </c>
      <c r="Q43" s="187">
        <v>506501.65973641601</v>
      </c>
      <c r="R43" s="187">
        <v>447942.92320862599</v>
      </c>
      <c r="S43" s="187">
        <v>413675.72532121901</v>
      </c>
      <c r="T43" s="204">
        <v>3945476.768303419</v>
      </c>
      <c r="U43" s="187">
        <v>548821.37552173703</v>
      </c>
      <c r="V43" s="187">
        <v>539533.84321783704</v>
      </c>
      <c r="W43" s="187">
        <v>906015.68709956296</v>
      </c>
      <c r="X43" s="187">
        <v>712931.34634774295</v>
      </c>
      <c r="Y43" s="187">
        <v>1308488.8997800399</v>
      </c>
      <c r="Z43" s="187">
        <v>1155342.5425947399</v>
      </c>
      <c r="AA43" s="187">
        <v>921993.41619908903</v>
      </c>
      <c r="AB43" s="187">
        <v>807117.64992617106</v>
      </c>
      <c r="AC43" s="187">
        <v>945342.930668463</v>
      </c>
      <c r="AD43" s="187">
        <v>793118.07027187594</v>
      </c>
      <c r="AE43" s="187">
        <v>792786.535140077</v>
      </c>
      <c r="AF43" s="187">
        <v>624689.99338051502</v>
      </c>
      <c r="AG43" s="204">
        <v>10056182.29014785</v>
      </c>
      <c r="AH43" s="187">
        <v>499454.44845489197</v>
      </c>
      <c r="AI43" s="187">
        <v>421760.95639856602</v>
      </c>
      <c r="AJ43" s="187">
        <v>397684.62997698202</v>
      </c>
      <c r="AK43" s="187">
        <v>452453.58731139498</v>
      </c>
      <c r="AL43" s="187">
        <v>277870.94377090997</v>
      </c>
      <c r="AM43" s="187">
        <v>294500.37388446397</v>
      </c>
      <c r="AN43" s="187">
        <v>188950.49512131701</v>
      </c>
      <c r="AO43" s="187">
        <v>273856.75450305099</v>
      </c>
      <c r="AP43" s="187">
        <v>275978.84637394297</v>
      </c>
      <c r="AQ43" s="187">
        <v>250182.782350811</v>
      </c>
      <c r="AR43" s="187">
        <v>270633.12808661902</v>
      </c>
      <c r="AS43" s="187">
        <v>375723.627263373</v>
      </c>
      <c r="AT43" s="204">
        <v>3979050.5734963231</v>
      </c>
      <c r="AU43" s="187">
        <v>415167.27157468902</v>
      </c>
      <c r="AV43" s="187">
        <v>343226.73466265999</v>
      </c>
      <c r="AW43" s="187">
        <v>221190.93122872099</v>
      </c>
      <c r="AX43" s="187">
        <v>282341.960213552</v>
      </c>
      <c r="AY43" s="187">
        <v>112493.45370331001</v>
      </c>
      <c r="AZ43" s="187">
        <v>389111.60628225002</v>
      </c>
      <c r="BA43" s="187">
        <v>0</v>
      </c>
      <c r="BB43" s="187">
        <v>0</v>
      </c>
      <c r="BC43" s="187">
        <v>0</v>
      </c>
      <c r="BD43" s="187">
        <v>0</v>
      </c>
      <c r="BE43" s="187">
        <v>0</v>
      </c>
      <c r="BF43" s="187">
        <v>0</v>
      </c>
      <c r="BG43" s="204">
        <v>1763531.9576651822</v>
      </c>
      <c r="BH43" s="187">
        <v>0</v>
      </c>
      <c r="BI43" s="204">
        <v>0</v>
      </c>
      <c r="BJ43" s="187">
        <v>0</v>
      </c>
      <c r="BK43" s="187">
        <v>0</v>
      </c>
      <c r="BL43" s="187">
        <v>0</v>
      </c>
      <c r="BM43" s="187">
        <v>0</v>
      </c>
      <c r="BN43" s="187">
        <v>0</v>
      </c>
      <c r="BO43" s="187">
        <v>0</v>
      </c>
      <c r="BP43" s="187">
        <v>0</v>
      </c>
      <c r="BQ43" s="187">
        <v>0</v>
      </c>
      <c r="BR43" s="187">
        <v>0</v>
      </c>
      <c r="BS43" s="187">
        <v>0</v>
      </c>
      <c r="BT43" s="187">
        <v>0</v>
      </c>
    </row>
    <row r="44" spans="1:72" outlineLevel="2">
      <c r="A44" s="184" t="s">
        <v>119</v>
      </c>
      <c r="B44" s="185" t="s">
        <v>120</v>
      </c>
      <c r="C44" s="185" t="s">
        <v>172</v>
      </c>
      <c r="D44" s="185" t="s">
        <v>141</v>
      </c>
      <c r="E44" s="186" t="s">
        <v>272</v>
      </c>
      <c r="F44" s="187">
        <v>0</v>
      </c>
      <c r="G44" s="204">
        <v>0</v>
      </c>
      <c r="H44" s="187">
        <v>1511901.1035370899</v>
      </c>
      <c r="I44" s="187">
        <v>458423.42780210101</v>
      </c>
      <c r="J44" s="187">
        <v>608920.238621386</v>
      </c>
      <c r="K44" s="187">
        <v>766009.74892687995</v>
      </c>
      <c r="L44" s="187">
        <v>608920.238621386</v>
      </c>
      <c r="M44" s="187">
        <v>727258.58277460397</v>
      </c>
      <c r="N44" s="187">
        <v>1170649.34613379</v>
      </c>
      <c r="O44" s="187">
        <v>1524362.1900935001</v>
      </c>
      <c r="P44" s="187">
        <v>1043925.88265234</v>
      </c>
      <c r="Q44" s="187">
        <v>1654769.8509078601</v>
      </c>
      <c r="R44" s="187">
        <v>1463455.1141232401</v>
      </c>
      <c r="S44" s="187">
        <v>1351502.2214739199</v>
      </c>
      <c r="T44" s="204">
        <v>12890097.945668096</v>
      </c>
      <c r="U44" s="187">
        <v>1793030.7794445599</v>
      </c>
      <c r="V44" s="187">
        <v>1762687.8809556901</v>
      </c>
      <c r="W44" s="187">
        <v>2960004.9963155701</v>
      </c>
      <c r="X44" s="187">
        <v>2329187.4271790702</v>
      </c>
      <c r="Y44" s="187">
        <v>4274907.9691671701</v>
      </c>
      <c r="Z44" s="187">
        <v>3774570.0733773001</v>
      </c>
      <c r="AA44" s="187">
        <v>3012205.14984247</v>
      </c>
      <c r="AB44" s="187">
        <v>2636899.4603659799</v>
      </c>
      <c r="AC44" s="187">
        <v>3088489.3472079099</v>
      </c>
      <c r="AD44" s="187">
        <v>2591162.0340575101</v>
      </c>
      <c r="AE44" s="187">
        <v>2590078.8898464902</v>
      </c>
      <c r="AF44" s="187">
        <v>2040897.88718136</v>
      </c>
      <c r="AG44" s="204">
        <v>32854121.89494108</v>
      </c>
      <c r="AH44" s="187">
        <v>1631746.20915373</v>
      </c>
      <c r="AI44" s="187">
        <v>1377917.1331869001</v>
      </c>
      <c r="AJ44" s="187">
        <v>1299258.3996621401</v>
      </c>
      <c r="AK44" s="187">
        <v>1478191.7113709501</v>
      </c>
      <c r="AL44" s="187">
        <v>907820.243737604</v>
      </c>
      <c r="AM44" s="187">
        <v>962149.54169885395</v>
      </c>
      <c r="AN44" s="187">
        <v>617312.05935945304</v>
      </c>
      <c r="AO44" s="187">
        <v>894705.658131412</v>
      </c>
      <c r="AP44" s="187">
        <v>901638.65347566304</v>
      </c>
      <c r="AQ44" s="187">
        <v>817361.43898483296</v>
      </c>
      <c r="AR44" s="187">
        <v>884173.88651337498</v>
      </c>
      <c r="AS44" s="187">
        <v>1227510.5495068301</v>
      </c>
      <c r="AT44" s="204">
        <v>12999785.484781746</v>
      </c>
      <c r="AU44" s="187">
        <v>1356375.1882728001</v>
      </c>
      <c r="AV44" s="187">
        <v>1121341.3453391001</v>
      </c>
      <c r="AW44" s="187">
        <v>722643.405516178</v>
      </c>
      <c r="AX44" s="187">
        <v>922427.30981522996</v>
      </c>
      <c r="AY44" s="187">
        <v>367522.53824717901</v>
      </c>
      <c r="AZ44" s="187">
        <v>1271249.84160817</v>
      </c>
      <c r="BA44" s="187">
        <v>0</v>
      </c>
      <c r="BB44" s="187">
        <v>0</v>
      </c>
      <c r="BC44" s="187">
        <v>0</v>
      </c>
      <c r="BD44" s="187">
        <v>0</v>
      </c>
      <c r="BE44" s="187">
        <v>0</v>
      </c>
      <c r="BF44" s="187">
        <v>0</v>
      </c>
      <c r="BG44" s="204">
        <v>5761559.6287986562</v>
      </c>
      <c r="BH44" s="187">
        <v>0</v>
      </c>
      <c r="BI44" s="204">
        <v>0</v>
      </c>
      <c r="BJ44" s="187">
        <v>0</v>
      </c>
      <c r="BK44" s="187">
        <v>0</v>
      </c>
      <c r="BL44" s="187">
        <v>0</v>
      </c>
      <c r="BM44" s="187">
        <v>0</v>
      </c>
      <c r="BN44" s="187">
        <v>0</v>
      </c>
      <c r="BO44" s="187">
        <v>0</v>
      </c>
      <c r="BP44" s="187">
        <v>0</v>
      </c>
      <c r="BQ44" s="187">
        <v>0</v>
      </c>
      <c r="BR44" s="187">
        <v>0</v>
      </c>
      <c r="BS44" s="187">
        <v>0</v>
      </c>
      <c r="BT44" s="187">
        <v>0</v>
      </c>
    </row>
    <row r="45" spans="1:72" outlineLevel="2">
      <c r="A45" s="184" t="s">
        <v>119</v>
      </c>
      <c r="B45" s="185" t="s">
        <v>120</v>
      </c>
      <c r="C45" s="185" t="s">
        <v>172</v>
      </c>
      <c r="D45" s="185" t="s">
        <v>141</v>
      </c>
      <c r="E45" s="186" t="s">
        <v>273</v>
      </c>
      <c r="F45" s="187">
        <v>0</v>
      </c>
      <c r="G45" s="204">
        <v>0</v>
      </c>
      <c r="H45" s="187">
        <v>567195.48223535996</v>
      </c>
      <c r="I45" s="187">
        <v>171979.302476791</v>
      </c>
      <c r="J45" s="187">
        <v>228438.756728015</v>
      </c>
      <c r="K45" s="187">
        <v>287371.487409533</v>
      </c>
      <c r="L45" s="187">
        <v>228438.756728015</v>
      </c>
      <c r="M45" s="187">
        <v>272833.839198614</v>
      </c>
      <c r="N45" s="187">
        <v>439173.58010749897</v>
      </c>
      <c r="O45" s="187">
        <v>571870.30652247998</v>
      </c>
      <c r="P45" s="187">
        <v>391632.78804660501</v>
      </c>
      <c r="Q45" s="187">
        <v>620793.239305411</v>
      </c>
      <c r="R45" s="187">
        <v>549020.78399373998</v>
      </c>
      <c r="S45" s="187">
        <v>507021.22808011598</v>
      </c>
      <c r="T45" s="204">
        <v>4835769.5508321794</v>
      </c>
      <c r="U45" s="187">
        <v>672662.35551428003</v>
      </c>
      <c r="V45" s="187">
        <v>661279.10108014406</v>
      </c>
      <c r="W45" s="187">
        <v>1110457.1968209399</v>
      </c>
      <c r="X45" s="187">
        <v>873803.572789678</v>
      </c>
      <c r="Y45" s="187">
        <v>1603748.0767828999</v>
      </c>
      <c r="Z45" s="187">
        <v>1416044.40131151</v>
      </c>
      <c r="AA45" s="187">
        <v>1130040.2840898</v>
      </c>
      <c r="AB45" s="187">
        <v>989242.91908339702</v>
      </c>
      <c r="AC45" s="187">
        <v>1158658.5925296801</v>
      </c>
      <c r="AD45" s="187">
        <v>972084.34865141299</v>
      </c>
      <c r="AE45" s="187">
        <v>971678.00295746105</v>
      </c>
      <c r="AF45" s="187">
        <v>765650.64910977404</v>
      </c>
      <c r="AG45" s="204">
        <v>12325349.500720978</v>
      </c>
      <c r="AH45" s="187">
        <v>612155.83203254198</v>
      </c>
      <c r="AI45" s="187">
        <v>516930.88325015298</v>
      </c>
      <c r="AJ45" s="187">
        <v>487421.75848715001</v>
      </c>
      <c r="AK45" s="187">
        <v>554549.27482086502</v>
      </c>
      <c r="AL45" s="187">
        <v>340572.236983713</v>
      </c>
      <c r="AM45" s="187">
        <v>360954.08093140699</v>
      </c>
      <c r="AN45" s="187">
        <v>231586.98037784599</v>
      </c>
      <c r="AO45" s="187">
        <v>335652.250028337</v>
      </c>
      <c r="AP45" s="187">
        <v>338253.18975145702</v>
      </c>
      <c r="AQ45" s="187">
        <v>306636.27036251902</v>
      </c>
      <c r="AR45" s="187">
        <v>331701.21562025999</v>
      </c>
      <c r="AS45" s="187">
        <v>460505.27805533702</v>
      </c>
      <c r="AT45" s="204">
        <v>4876919.2507015867</v>
      </c>
      <c r="AU45" s="187">
        <v>508849.34021453001</v>
      </c>
      <c r="AV45" s="187">
        <v>420675.494999038</v>
      </c>
      <c r="AW45" s="187">
        <v>271102.43779638602</v>
      </c>
      <c r="AX45" s="187">
        <v>346052.133696904</v>
      </c>
      <c r="AY45" s="187">
        <v>137877.48605102999</v>
      </c>
      <c r="AZ45" s="187">
        <v>476914.24079636001</v>
      </c>
      <c r="BA45" s="187">
        <v>0</v>
      </c>
      <c r="BB45" s="187">
        <v>0</v>
      </c>
      <c r="BC45" s="187">
        <v>0</v>
      </c>
      <c r="BD45" s="187">
        <v>0</v>
      </c>
      <c r="BE45" s="187">
        <v>0</v>
      </c>
      <c r="BF45" s="187">
        <v>0</v>
      </c>
      <c r="BG45" s="204">
        <v>2161471.1335542481</v>
      </c>
      <c r="BH45" s="187">
        <v>0</v>
      </c>
      <c r="BI45" s="204">
        <v>0</v>
      </c>
      <c r="BJ45" s="187">
        <v>0</v>
      </c>
      <c r="BK45" s="187">
        <v>0</v>
      </c>
      <c r="BL45" s="187">
        <v>0</v>
      </c>
      <c r="BM45" s="187">
        <v>0</v>
      </c>
      <c r="BN45" s="187">
        <v>0</v>
      </c>
      <c r="BO45" s="187">
        <v>0</v>
      </c>
      <c r="BP45" s="187">
        <v>0</v>
      </c>
      <c r="BQ45" s="187">
        <v>0</v>
      </c>
      <c r="BR45" s="187">
        <v>0</v>
      </c>
      <c r="BS45" s="187">
        <v>0</v>
      </c>
      <c r="BT45" s="187">
        <v>0</v>
      </c>
    </row>
    <row r="46" spans="1:72" outlineLevel="1">
      <c r="A46" s="191"/>
      <c r="B46" s="188" t="s">
        <v>283</v>
      </c>
      <c r="C46" s="188"/>
      <c r="D46" s="188"/>
      <c r="E46" s="192"/>
      <c r="F46" s="193">
        <f t="shared" ref="F46:AK46" si="6">SUBTOTAL(9,F38:F45)</f>
        <v>2255843.46838377</v>
      </c>
      <c r="G46" s="193">
        <f t="shared" si="6"/>
        <v>2255843.46838377</v>
      </c>
      <c r="H46" s="193">
        <f t="shared" si="6"/>
        <v>24703350.790980119</v>
      </c>
      <c r="I46" s="193">
        <f t="shared" si="6"/>
        <v>7490301.2646164289</v>
      </c>
      <c r="J46" s="193">
        <f t="shared" si="6"/>
        <v>9949308.3398112506</v>
      </c>
      <c r="K46" s="193">
        <f t="shared" si="6"/>
        <v>12516035.270283878</v>
      </c>
      <c r="L46" s="193">
        <f t="shared" si="6"/>
        <v>9949308.3398112506</v>
      </c>
      <c r="M46" s="193">
        <f t="shared" si="6"/>
        <v>11882869.748557832</v>
      </c>
      <c r="N46" s="193">
        <f t="shared" si="6"/>
        <v>19127548.345006626</v>
      </c>
      <c r="O46" s="193">
        <f t="shared" si="6"/>
        <v>24906955.769982759</v>
      </c>
      <c r="P46" s="193">
        <f t="shared" si="6"/>
        <v>15938550.26055561</v>
      </c>
      <c r="Q46" s="193">
        <f t="shared" si="6"/>
        <v>25360075.9261107</v>
      </c>
      <c r="R46" s="193">
        <f t="shared" si="6"/>
        <v>22793348.995638046</v>
      </c>
      <c r="S46" s="193">
        <f t="shared" si="6"/>
        <v>20404906.162738819</v>
      </c>
      <c r="T46" s="193">
        <f t="shared" si="6"/>
        <v>205022559.21409333</v>
      </c>
      <c r="U46" s="193">
        <f t="shared" si="6"/>
        <v>28178372.694315143</v>
      </c>
      <c r="V46" s="193">
        <f t="shared" si="6"/>
        <v>27123377.075045746</v>
      </c>
      <c r="W46" s="193">
        <f t="shared" si="6"/>
        <v>47245872.133233845</v>
      </c>
      <c r="X46" s="193">
        <f t="shared" si="6"/>
        <v>36379562.536215998</v>
      </c>
      <c r="Y46" s="193">
        <f t="shared" si="6"/>
        <v>67611988.522189319</v>
      </c>
      <c r="Z46" s="193">
        <f t="shared" si="6"/>
        <v>59996050.713052712</v>
      </c>
      <c r="AA46" s="193">
        <f t="shared" si="6"/>
        <v>46980354.205922365</v>
      </c>
      <c r="AB46" s="193">
        <f t="shared" si="6"/>
        <v>41407350.584414519</v>
      </c>
      <c r="AC46" s="193">
        <f t="shared" si="6"/>
        <v>49345211.821404718</v>
      </c>
      <c r="AD46" s="193">
        <f t="shared" si="6"/>
        <v>40100819.715849228</v>
      </c>
      <c r="AE46" s="193">
        <f t="shared" si="6"/>
        <v>42319981.936980262</v>
      </c>
      <c r="AF46" s="193">
        <f t="shared" si="6"/>
        <v>33346768.725587115</v>
      </c>
      <c r="AG46" s="193">
        <f t="shared" si="6"/>
        <v>520035710.66421098</v>
      </c>
      <c r="AH46" s="193">
        <f t="shared" si="6"/>
        <v>26661531.572582532</v>
      </c>
      <c r="AI46" s="193">
        <f t="shared" si="6"/>
        <v>22514151.370339688</v>
      </c>
      <c r="AJ46" s="193">
        <f t="shared" si="6"/>
        <v>21228925.58242913</v>
      </c>
      <c r="AK46" s="193">
        <f t="shared" si="6"/>
        <v>24152564.143835906</v>
      </c>
      <c r="AL46" s="193">
        <f t="shared" ref="AL46:BG46" si="7">SUBTOTAL(9,AL38:AL45)</f>
        <v>14833114.33779435</v>
      </c>
      <c r="AM46" s="193">
        <f t="shared" si="7"/>
        <v>15720815.062811717</v>
      </c>
      <c r="AN46" s="193">
        <f t="shared" si="7"/>
        <v>10086424.511618063</v>
      </c>
      <c r="AO46" s="193">
        <f t="shared" si="7"/>
        <v>14618831.665501727</v>
      </c>
      <c r="AP46" s="193">
        <f t="shared" si="7"/>
        <v>14732111.704533765</v>
      </c>
      <c r="AQ46" s="193">
        <f t="shared" si="7"/>
        <v>13355084.074629294</v>
      </c>
      <c r="AR46" s="193">
        <f t="shared" si="7"/>
        <v>14446750.272001706</v>
      </c>
      <c r="AS46" s="193">
        <f t="shared" si="7"/>
        <v>20056618.540163722</v>
      </c>
      <c r="AT46" s="193">
        <f t="shared" si="7"/>
        <v>212406922.83824158</v>
      </c>
      <c r="AU46" s="193">
        <f t="shared" si="7"/>
        <v>22162171.852176853</v>
      </c>
      <c r="AV46" s="193">
        <f t="shared" si="7"/>
        <v>18321891.918416582</v>
      </c>
      <c r="AW46" s="193">
        <f t="shared" si="7"/>
        <v>11807461.150395749</v>
      </c>
      <c r="AX46" s="193">
        <f t="shared" si="7"/>
        <v>15071783.042049157</v>
      </c>
      <c r="AY46" s="193">
        <f t="shared" si="7"/>
        <v>6005047.6612994615</v>
      </c>
      <c r="AZ46" s="193">
        <f t="shared" si="7"/>
        <v>20771286.367047846</v>
      </c>
      <c r="BA46" s="193">
        <f t="shared" si="7"/>
        <v>0</v>
      </c>
      <c r="BB46" s="193">
        <f t="shared" si="7"/>
        <v>0</v>
      </c>
      <c r="BC46" s="193">
        <f t="shared" si="7"/>
        <v>0</v>
      </c>
      <c r="BD46" s="193">
        <f t="shared" si="7"/>
        <v>0</v>
      </c>
      <c r="BE46" s="193">
        <f t="shared" si="7"/>
        <v>0</v>
      </c>
      <c r="BF46" s="193">
        <f t="shared" si="7"/>
        <v>0</v>
      </c>
      <c r="BG46" s="193">
        <f t="shared" si="7"/>
        <v>94139641.991385669</v>
      </c>
      <c r="BH46" s="187"/>
      <c r="BI46" s="200">
        <f>G46+T46+AG46+AT46+BG46</f>
        <v>1033860678.1763153</v>
      </c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</row>
    <row r="47" spans="1:72" outlineLevel="2">
      <c r="A47" s="184" t="s">
        <v>119</v>
      </c>
      <c r="B47" s="185" t="s">
        <v>175</v>
      </c>
      <c r="C47" s="185" t="s">
        <v>172</v>
      </c>
      <c r="D47" s="185" t="s">
        <v>141</v>
      </c>
      <c r="E47" s="186" t="s">
        <v>267</v>
      </c>
      <c r="F47" s="187">
        <v>0</v>
      </c>
      <c r="G47" s="204">
        <v>0</v>
      </c>
      <c r="H47" s="187">
        <v>0</v>
      </c>
      <c r="I47" s="187">
        <v>0</v>
      </c>
      <c r="J47" s="187">
        <v>0</v>
      </c>
      <c r="K47" s="187">
        <v>0</v>
      </c>
      <c r="L47" s="187">
        <v>0</v>
      </c>
      <c r="M47" s="187">
        <v>0</v>
      </c>
      <c r="N47" s="187">
        <v>0</v>
      </c>
      <c r="O47" s="187">
        <v>0</v>
      </c>
      <c r="P47" s="187">
        <v>0</v>
      </c>
      <c r="Q47" s="187">
        <v>0</v>
      </c>
      <c r="R47" s="187">
        <v>0</v>
      </c>
      <c r="S47" s="187">
        <v>0</v>
      </c>
      <c r="T47" s="204">
        <v>0</v>
      </c>
      <c r="U47" s="187">
        <v>0</v>
      </c>
      <c r="V47" s="187">
        <v>0</v>
      </c>
      <c r="W47" s="187">
        <v>0</v>
      </c>
      <c r="X47" s="187">
        <v>0</v>
      </c>
      <c r="Y47" s="187">
        <v>0</v>
      </c>
      <c r="Z47" s="187">
        <v>0</v>
      </c>
      <c r="AA47" s="187">
        <v>0</v>
      </c>
      <c r="AB47" s="187">
        <v>0</v>
      </c>
      <c r="AC47" s="187">
        <v>0</v>
      </c>
      <c r="AD47" s="187">
        <v>0</v>
      </c>
      <c r="AE47" s="187">
        <v>0</v>
      </c>
      <c r="AF47" s="187">
        <v>0</v>
      </c>
      <c r="AG47" s="204">
        <v>0</v>
      </c>
      <c r="AH47" s="187">
        <v>0</v>
      </c>
      <c r="AI47" s="187">
        <v>0</v>
      </c>
      <c r="AJ47" s="187">
        <v>0</v>
      </c>
      <c r="AK47" s="187">
        <v>0</v>
      </c>
      <c r="AL47" s="187">
        <v>0</v>
      </c>
      <c r="AM47" s="187">
        <v>0</v>
      </c>
      <c r="AN47" s="187">
        <v>0</v>
      </c>
      <c r="AO47" s="187">
        <v>0</v>
      </c>
      <c r="AP47" s="187">
        <v>0</v>
      </c>
      <c r="AQ47" s="187">
        <v>0</v>
      </c>
      <c r="AR47" s="187">
        <v>0</v>
      </c>
      <c r="AS47" s="187">
        <v>0</v>
      </c>
      <c r="AT47" s="204">
        <v>0</v>
      </c>
      <c r="AU47" s="187">
        <v>0</v>
      </c>
      <c r="AV47" s="187">
        <v>0</v>
      </c>
      <c r="AW47" s="187">
        <v>0</v>
      </c>
      <c r="AX47" s="187">
        <v>0</v>
      </c>
      <c r="AY47" s="187">
        <v>0</v>
      </c>
      <c r="AZ47" s="187">
        <v>6657374.6680637375</v>
      </c>
      <c r="BA47" s="187">
        <v>0</v>
      </c>
      <c r="BB47" s="187">
        <v>0</v>
      </c>
      <c r="BC47" s="187">
        <v>0</v>
      </c>
      <c r="BD47" s="187">
        <v>0</v>
      </c>
      <c r="BE47" s="187">
        <v>0</v>
      </c>
      <c r="BF47" s="187">
        <v>0</v>
      </c>
      <c r="BG47" s="204">
        <v>6657374.6680637375</v>
      </c>
      <c r="BH47" s="187">
        <v>0</v>
      </c>
      <c r="BI47" s="204">
        <v>0</v>
      </c>
      <c r="BJ47" s="187">
        <v>0</v>
      </c>
      <c r="BK47" s="187">
        <v>0</v>
      </c>
      <c r="BL47" s="187">
        <v>0</v>
      </c>
      <c r="BM47" s="187">
        <v>0</v>
      </c>
      <c r="BN47" s="187">
        <v>0</v>
      </c>
      <c r="BO47" s="187">
        <v>0</v>
      </c>
      <c r="BP47" s="187">
        <v>0</v>
      </c>
      <c r="BQ47" s="187">
        <v>0</v>
      </c>
      <c r="BR47" s="187">
        <v>0</v>
      </c>
      <c r="BS47" s="187">
        <v>0</v>
      </c>
      <c r="BT47" s="187">
        <v>0</v>
      </c>
    </row>
    <row r="48" spans="1:72" outlineLevel="2">
      <c r="A48" s="184" t="s">
        <v>119</v>
      </c>
      <c r="B48" s="185" t="s">
        <v>175</v>
      </c>
      <c r="C48" s="185" t="s">
        <v>172</v>
      </c>
      <c r="D48" s="185" t="s">
        <v>141</v>
      </c>
      <c r="E48" s="186" t="s">
        <v>173</v>
      </c>
      <c r="F48" s="187">
        <v>0</v>
      </c>
      <c r="G48" s="204">
        <v>0</v>
      </c>
      <c r="H48" s="187">
        <v>0</v>
      </c>
      <c r="I48" s="187">
        <v>0</v>
      </c>
      <c r="J48" s="187">
        <v>0</v>
      </c>
      <c r="K48" s="187">
        <v>0</v>
      </c>
      <c r="L48" s="187">
        <v>0</v>
      </c>
      <c r="M48" s="187">
        <v>0</v>
      </c>
      <c r="N48" s="187">
        <v>0</v>
      </c>
      <c r="O48" s="187">
        <v>0</v>
      </c>
      <c r="P48" s="187">
        <v>0</v>
      </c>
      <c r="Q48" s="187">
        <v>0</v>
      </c>
      <c r="R48" s="187">
        <v>0</v>
      </c>
      <c r="S48" s="187">
        <v>0</v>
      </c>
      <c r="T48" s="204">
        <v>0</v>
      </c>
      <c r="U48" s="187">
        <v>0</v>
      </c>
      <c r="V48" s="187">
        <v>0</v>
      </c>
      <c r="W48" s="187">
        <v>0</v>
      </c>
      <c r="X48" s="187">
        <v>0</v>
      </c>
      <c r="Y48" s="187">
        <v>0</v>
      </c>
      <c r="Z48" s="187">
        <v>0</v>
      </c>
      <c r="AA48" s="187">
        <v>0</v>
      </c>
      <c r="AB48" s="187">
        <v>0</v>
      </c>
      <c r="AC48" s="187">
        <v>0</v>
      </c>
      <c r="AD48" s="187">
        <v>0</v>
      </c>
      <c r="AE48" s="187">
        <v>0</v>
      </c>
      <c r="AF48" s="187">
        <v>0</v>
      </c>
      <c r="AG48" s="204">
        <v>0</v>
      </c>
      <c r="AH48" s="187">
        <v>0</v>
      </c>
      <c r="AI48" s="187">
        <v>0</v>
      </c>
      <c r="AJ48" s="187">
        <v>0</v>
      </c>
      <c r="AK48" s="187">
        <v>0</v>
      </c>
      <c r="AL48" s="187">
        <v>0</v>
      </c>
      <c r="AM48" s="187">
        <v>0</v>
      </c>
      <c r="AN48" s="187">
        <v>0</v>
      </c>
      <c r="AO48" s="187">
        <v>0</v>
      </c>
      <c r="AP48" s="187">
        <v>0</v>
      </c>
      <c r="AQ48" s="187">
        <v>0</v>
      </c>
      <c r="AR48" s="187">
        <v>0</v>
      </c>
      <c r="AS48" s="187">
        <v>0</v>
      </c>
      <c r="AT48" s="204">
        <v>0</v>
      </c>
      <c r="AU48" s="187">
        <v>0</v>
      </c>
      <c r="AV48" s="187">
        <v>0</v>
      </c>
      <c r="AW48" s="187">
        <v>0</v>
      </c>
      <c r="AX48" s="187">
        <v>0</v>
      </c>
      <c r="AY48" s="187">
        <v>0</v>
      </c>
      <c r="AZ48" s="187">
        <v>177601.15815920482</v>
      </c>
      <c r="BA48" s="187">
        <v>0</v>
      </c>
      <c r="BB48" s="187">
        <v>0</v>
      </c>
      <c r="BC48" s="187">
        <v>0</v>
      </c>
      <c r="BD48" s="187">
        <v>0</v>
      </c>
      <c r="BE48" s="187">
        <v>0</v>
      </c>
      <c r="BF48" s="187">
        <v>0</v>
      </c>
      <c r="BG48" s="204">
        <v>177601.15815920482</v>
      </c>
      <c r="BH48" s="187">
        <v>0</v>
      </c>
      <c r="BI48" s="204">
        <v>0</v>
      </c>
      <c r="BJ48" s="187">
        <v>0</v>
      </c>
      <c r="BK48" s="187">
        <v>0</v>
      </c>
      <c r="BL48" s="187">
        <v>0</v>
      </c>
      <c r="BM48" s="187">
        <v>0</v>
      </c>
      <c r="BN48" s="187">
        <v>0</v>
      </c>
      <c r="BO48" s="187">
        <v>0</v>
      </c>
      <c r="BP48" s="187">
        <v>0</v>
      </c>
      <c r="BQ48" s="187">
        <v>0</v>
      </c>
      <c r="BR48" s="187">
        <v>0</v>
      </c>
      <c r="BS48" s="187">
        <v>0</v>
      </c>
      <c r="BT48" s="187">
        <v>0</v>
      </c>
    </row>
    <row r="49" spans="1:72" outlineLevel="2">
      <c r="A49" s="184" t="s">
        <v>119</v>
      </c>
      <c r="B49" s="185" t="s">
        <v>175</v>
      </c>
      <c r="C49" s="185" t="s">
        <v>172</v>
      </c>
      <c r="D49" s="185" t="s">
        <v>141</v>
      </c>
      <c r="E49" s="186" t="s">
        <v>268</v>
      </c>
      <c r="F49" s="187">
        <v>0</v>
      </c>
      <c r="G49" s="204">
        <v>0</v>
      </c>
      <c r="H49" s="187">
        <v>0</v>
      </c>
      <c r="I49" s="187">
        <v>0</v>
      </c>
      <c r="J49" s="187">
        <v>0</v>
      </c>
      <c r="K49" s="187">
        <v>0</v>
      </c>
      <c r="L49" s="187">
        <v>0</v>
      </c>
      <c r="M49" s="187">
        <v>0</v>
      </c>
      <c r="N49" s="187">
        <v>0</v>
      </c>
      <c r="O49" s="187">
        <v>0</v>
      </c>
      <c r="P49" s="187">
        <v>0</v>
      </c>
      <c r="Q49" s="187">
        <v>0</v>
      </c>
      <c r="R49" s="187">
        <v>0</v>
      </c>
      <c r="S49" s="187">
        <v>0</v>
      </c>
      <c r="T49" s="204">
        <v>0</v>
      </c>
      <c r="U49" s="187">
        <v>0</v>
      </c>
      <c r="V49" s="187">
        <v>0</v>
      </c>
      <c r="W49" s="187">
        <v>0</v>
      </c>
      <c r="X49" s="187">
        <v>0</v>
      </c>
      <c r="Y49" s="187">
        <v>0</v>
      </c>
      <c r="Z49" s="187">
        <v>0</v>
      </c>
      <c r="AA49" s="187">
        <v>0</v>
      </c>
      <c r="AB49" s="187">
        <v>0</v>
      </c>
      <c r="AC49" s="187">
        <v>0</v>
      </c>
      <c r="AD49" s="187">
        <v>0</v>
      </c>
      <c r="AE49" s="187">
        <v>0</v>
      </c>
      <c r="AF49" s="187">
        <v>0</v>
      </c>
      <c r="AG49" s="204">
        <v>0</v>
      </c>
      <c r="AH49" s="187">
        <v>0</v>
      </c>
      <c r="AI49" s="187">
        <v>0</v>
      </c>
      <c r="AJ49" s="187">
        <v>0</v>
      </c>
      <c r="AK49" s="187">
        <v>0</v>
      </c>
      <c r="AL49" s="187">
        <v>0</v>
      </c>
      <c r="AM49" s="187">
        <v>0</v>
      </c>
      <c r="AN49" s="187">
        <v>0</v>
      </c>
      <c r="AO49" s="187">
        <v>0</v>
      </c>
      <c r="AP49" s="187">
        <v>0</v>
      </c>
      <c r="AQ49" s="187">
        <v>0</v>
      </c>
      <c r="AR49" s="187">
        <v>0</v>
      </c>
      <c r="AS49" s="187">
        <v>0</v>
      </c>
      <c r="AT49" s="204">
        <v>0</v>
      </c>
      <c r="AU49" s="187">
        <v>0</v>
      </c>
      <c r="AV49" s="187">
        <v>0</v>
      </c>
      <c r="AW49" s="187">
        <v>0</v>
      </c>
      <c r="AX49" s="187">
        <v>0</v>
      </c>
      <c r="AY49" s="187">
        <v>0</v>
      </c>
      <c r="AZ49" s="187">
        <v>14312927.535475319</v>
      </c>
      <c r="BA49" s="187">
        <v>0</v>
      </c>
      <c r="BB49" s="187">
        <v>0</v>
      </c>
      <c r="BC49" s="187">
        <v>0</v>
      </c>
      <c r="BD49" s="187">
        <v>0</v>
      </c>
      <c r="BE49" s="187">
        <v>0</v>
      </c>
      <c r="BF49" s="187">
        <v>0</v>
      </c>
      <c r="BG49" s="204">
        <v>14312927.535475319</v>
      </c>
      <c r="BH49" s="187">
        <v>0</v>
      </c>
      <c r="BI49" s="204">
        <v>0</v>
      </c>
      <c r="BJ49" s="187">
        <v>0</v>
      </c>
      <c r="BK49" s="187">
        <v>0</v>
      </c>
      <c r="BL49" s="187">
        <v>0</v>
      </c>
      <c r="BM49" s="187">
        <v>0</v>
      </c>
      <c r="BN49" s="187">
        <v>0</v>
      </c>
      <c r="BO49" s="187">
        <v>0</v>
      </c>
      <c r="BP49" s="187">
        <v>0</v>
      </c>
      <c r="BQ49" s="187">
        <v>0</v>
      </c>
      <c r="BR49" s="187">
        <v>0</v>
      </c>
      <c r="BS49" s="187">
        <v>0</v>
      </c>
      <c r="BT49" s="187">
        <v>0</v>
      </c>
    </row>
    <row r="50" spans="1:72" outlineLevel="2">
      <c r="A50" s="184" t="s">
        <v>119</v>
      </c>
      <c r="B50" s="185" t="s">
        <v>175</v>
      </c>
      <c r="C50" s="185" t="s">
        <v>172</v>
      </c>
      <c r="D50" s="185" t="s">
        <v>141</v>
      </c>
      <c r="E50" s="186" t="s">
        <v>269</v>
      </c>
      <c r="F50" s="187">
        <v>0</v>
      </c>
      <c r="G50" s="204">
        <v>0</v>
      </c>
      <c r="H50" s="187">
        <v>0</v>
      </c>
      <c r="I50" s="187">
        <v>0</v>
      </c>
      <c r="J50" s="187">
        <v>0</v>
      </c>
      <c r="K50" s="187">
        <v>0</v>
      </c>
      <c r="L50" s="187">
        <v>0</v>
      </c>
      <c r="M50" s="187">
        <v>0</v>
      </c>
      <c r="N50" s="187">
        <v>0</v>
      </c>
      <c r="O50" s="187">
        <v>0</v>
      </c>
      <c r="P50" s="187">
        <v>0</v>
      </c>
      <c r="Q50" s="187">
        <v>0</v>
      </c>
      <c r="R50" s="187">
        <v>0</v>
      </c>
      <c r="S50" s="187">
        <v>0</v>
      </c>
      <c r="T50" s="204">
        <v>0</v>
      </c>
      <c r="U50" s="187">
        <v>0</v>
      </c>
      <c r="V50" s="187">
        <v>0</v>
      </c>
      <c r="W50" s="187">
        <v>0</v>
      </c>
      <c r="X50" s="187">
        <v>0</v>
      </c>
      <c r="Y50" s="187">
        <v>0</v>
      </c>
      <c r="Z50" s="187">
        <v>0</v>
      </c>
      <c r="AA50" s="187">
        <v>0</v>
      </c>
      <c r="AB50" s="187">
        <v>0</v>
      </c>
      <c r="AC50" s="187">
        <v>0</v>
      </c>
      <c r="AD50" s="187">
        <v>0</v>
      </c>
      <c r="AE50" s="187">
        <v>0</v>
      </c>
      <c r="AF50" s="187">
        <v>0</v>
      </c>
      <c r="AG50" s="204">
        <v>0</v>
      </c>
      <c r="AH50" s="187">
        <v>0</v>
      </c>
      <c r="AI50" s="187">
        <v>0</v>
      </c>
      <c r="AJ50" s="187">
        <v>0</v>
      </c>
      <c r="AK50" s="187">
        <v>0</v>
      </c>
      <c r="AL50" s="187">
        <v>0</v>
      </c>
      <c r="AM50" s="187">
        <v>0</v>
      </c>
      <c r="AN50" s="187">
        <v>0</v>
      </c>
      <c r="AO50" s="187">
        <v>0</v>
      </c>
      <c r="AP50" s="187">
        <v>0</v>
      </c>
      <c r="AQ50" s="187">
        <v>0</v>
      </c>
      <c r="AR50" s="187">
        <v>0</v>
      </c>
      <c r="AS50" s="187">
        <v>0</v>
      </c>
      <c r="AT50" s="204">
        <v>0</v>
      </c>
      <c r="AU50" s="187">
        <v>0</v>
      </c>
      <c r="AV50" s="187">
        <v>0</v>
      </c>
      <c r="AW50" s="187">
        <v>0</v>
      </c>
      <c r="AX50" s="187">
        <v>0</v>
      </c>
      <c r="AY50" s="187">
        <v>0</v>
      </c>
      <c r="AZ50" s="187">
        <v>1931036.3316839293</v>
      </c>
      <c r="BA50" s="187">
        <v>0</v>
      </c>
      <c r="BB50" s="187">
        <v>0</v>
      </c>
      <c r="BC50" s="187">
        <v>0</v>
      </c>
      <c r="BD50" s="187">
        <v>0</v>
      </c>
      <c r="BE50" s="187">
        <v>0</v>
      </c>
      <c r="BF50" s="187">
        <v>0</v>
      </c>
      <c r="BG50" s="204">
        <v>1931036.3316839293</v>
      </c>
      <c r="BH50" s="187">
        <v>0</v>
      </c>
      <c r="BI50" s="204">
        <v>0</v>
      </c>
      <c r="BJ50" s="187">
        <v>0</v>
      </c>
      <c r="BK50" s="187">
        <v>0</v>
      </c>
      <c r="BL50" s="187">
        <v>0</v>
      </c>
      <c r="BM50" s="187">
        <v>0</v>
      </c>
      <c r="BN50" s="187">
        <v>0</v>
      </c>
      <c r="BO50" s="187">
        <v>0</v>
      </c>
      <c r="BP50" s="187">
        <v>0</v>
      </c>
      <c r="BQ50" s="187">
        <v>0</v>
      </c>
      <c r="BR50" s="187">
        <v>0</v>
      </c>
      <c r="BS50" s="187">
        <v>0</v>
      </c>
      <c r="BT50" s="187">
        <v>0</v>
      </c>
    </row>
    <row r="51" spans="1:72" outlineLevel="2">
      <c r="A51" s="184" t="s">
        <v>119</v>
      </c>
      <c r="B51" s="185" t="s">
        <v>175</v>
      </c>
      <c r="C51" s="185" t="s">
        <v>172</v>
      </c>
      <c r="D51" s="185" t="s">
        <v>141</v>
      </c>
      <c r="E51" s="186" t="s">
        <v>270</v>
      </c>
      <c r="F51" s="187">
        <v>0</v>
      </c>
      <c r="G51" s="204">
        <v>0</v>
      </c>
      <c r="H51" s="187">
        <v>0</v>
      </c>
      <c r="I51" s="187">
        <v>0</v>
      </c>
      <c r="J51" s="187">
        <v>0</v>
      </c>
      <c r="K51" s="187">
        <v>0</v>
      </c>
      <c r="L51" s="187">
        <v>0</v>
      </c>
      <c r="M51" s="187">
        <v>0</v>
      </c>
      <c r="N51" s="187">
        <v>0</v>
      </c>
      <c r="O51" s="187">
        <v>0</v>
      </c>
      <c r="P51" s="187">
        <v>0</v>
      </c>
      <c r="Q51" s="187">
        <v>0</v>
      </c>
      <c r="R51" s="187">
        <v>0</v>
      </c>
      <c r="S51" s="187">
        <v>0</v>
      </c>
      <c r="T51" s="204">
        <v>0</v>
      </c>
      <c r="U51" s="187">
        <v>0</v>
      </c>
      <c r="V51" s="187">
        <v>0</v>
      </c>
      <c r="W51" s="187">
        <v>0</v>
      </c>
      <c r="X51" s="187">
        <v>0</v>
      </c>
      <c r="Y51" s="187">
        <v>0</v>
      </c>
      <c r="Z51" s="187">
        <v>0</v>
      </c>
      <c r="AA51" s="187">
        <v>0</v>
      </c>
      <c r="AB51" s="187">
        <v>0</v>
      </c>
      <c r="AC51" s="187">
        <v>0</v>
      </c>
      <c r="AD51" s="187">
        <v>0</v>
      </c>
      <c r="AE51" s="187">
        <v>0</v>
      </c>
      <c r="AF51" s="187">
        <v>0</v>
      </c>
      <c r="AG51" s="204">
        <v>0</v>
      </c>
      <c r="AH51" s="187">
        <v>0</v>
      </c>
      <c r="AI51" s="187">
        <v>0</v>
      </c>
      <c r="AJ51" s="187">
        <v>0</v>
      </c>
      <c r="AK51" s="187">
        <v>0</v>
      </c>
      <c r="AL51" s="187">
        <v>0</v>
      </c>
      <c r="AM51" s="187">
        <v>0</v>
      </c>
      <c r="AN51" s="187">
        <v>0</v>
      </c>
      <c r="AO51" s="187">
        <v>0</v>
      </c>
      <c r="AP51" s="187">
        <v>0</v>
      </c>
      <c r="AQ51" s="187">
        <v>0</v>
      </c>
      <c r="AR51" s="187">
        <v>0</v>
      </c>
      <c r="AS51" s="187">
        <v>0</v>
      </c>
      <c r="AT51" s="204">
        <v>0</v>
      </c>
      <c r="AU51" s="187">
        <v>0</v>
      </c>
      <c r="AV51" s="187">
        <v>0</v>
      </c>
      <c r="AW51" s="187">
        <v>0</v>
      </c>
      <c r="AX51" s="187">
        <v>0</v>
      </c>
      <c r="AY51" s="187">
        <v>0</v>
      </c>
      <c r="AZ51" s="187">
        <v>596159.01935911272</v>
      </c>
      <c r="BA51" s="187">
        <v>0</v>
      </c>
      <c r="BB51" s="187">
        <v>0</v>
      </c>
      <c r="BC51" s="187">
        <v>0</v>
      </c>
      <c r="BD51" s="187">
        <v>0</v>
      </c>
      <c r="BE51" s="187">
        <v>0</v>
      </c>
      <c r="BF51" s="187">
        <v>0</v>
      </c>
      <c r="BG51" s="204">
        <v>596159.01935911272</v>
      </c>
      <c r="BH51" s="187">
        <v>0</v>
      </c>
      <c r="BI51" s="204">
        <v>0</v>
      </c>
      <c r="BJ51" s="187">
        <v>0</v>
      </c>
      <c r="BK51" s="187">
        <v>0</v>
      </c>
      <c r="BL51" s="187">
        <v>0</v>
      </c>
      <c r="BM51" s="187">
        <v>0</v>
      </c>
      <c r="BN51" s="187">
        <v>0</v>
      </c>
      <c r="BO51" s="187">
        <v>0</v>
      </c>
      <c r="BP51" s="187">
        <v>0</v>
      </c>
      <c r="BQ51" s="187">
        <v>0</v>
      </c>
      <c r="BR51" s="187">
        <v>0</v>
      </c>
      <c r="BS51" s="187">
        <v>0</v>
      </c>
      <c r="BT51" s="187">
        <v>0</v>
      </c>
    </row>
    <row r="52" spans="1:72" outlineLevel="2">
      <c r="A52" s="184" t="s">
        <v>119</v>
      </c>
      <c r="B52" s="185" t="s">
        <v>175</v>
      </c>
      <c r="C52" s="185" t="s">
        <v>172</v>
      </c>
      <c r="D52" s="185" t="s">
        <v>141</v>
      </c>
      <c r="E52" s="186" t="s">
        <v>271</v>
      </c>
      <c r="F52" s="187">
        <v>0</v>
      </c>
      <c r="G52" s="204">
        <v>0</v>
      </c>
      <c r="H52" s="187">
        <v>0</v>
      </c>
      <c r="I52" s="187">
        <v>0</v>
      </c>
      <c r="J52" s="187">
        <v>0</v>
      </c>
      <c r="K52" s="187">
        <v>0</v>
      </c>
      <c r="L52" s="187">
        <v>0</v>
      </c>
      <c r="M52" s="187">
        <v>0</v>
      </c>
      <c r="N52" s="187">
        <v>0</v>
      </c>
      <c r="O52" s="187">
        <v>0</v>
      </c>
      <c r="P52" s="187">
        <v>0</v>
      </c>
      <c r="Q52" s="187">
        <v>0</v>
      </c>
      <c r="R52" s="187">
        <v>0</v>
      </c>
      <c r="S52" s="187">
        <v>0</v>
      </c>
      <c r="T52" s="204">
        <v>0</v>
      </c>
      <c r="U52" s="187">
        <v>0</v>
      </c>
      <c r="V52" s="187">
        <v>0</v>
      </c>
      <c r="W52" s="187">
        <v>0</v>
      </c>
      <c r="X52" s="187">
        <v>0</v>
      </c>
      <c r="Y52" s="187">
        <v>0</v>
      </c>
      <c r="Z52" s="187">
        <v>0</v>
      </c>
      <c r="AA52" s="187">
        <v>0</v>
      </c>
      <c r="AB52" s="187">
        <v>0</v>
      </c>
      <c r="AC52" s="187">
        <v>0</v>
      </c>
      <c r="AD52" s="187">
        <v>0</v>
      </c>
      <c r="AE52" s="187">
        <v>0</v>
      </c>
      <c r="AF52" s="187">
        <v>0</v>
      </c>
      <c r="AG52" s="204">
        <v>0</v>
      </c>
      <c r="AH52" s="187">
        <v>0</v>
      </c>
      <c r="AI52" s="187">
        <v>0</v>
      </c>
      <c r="AJ52" s="187">
        <v>0</v>
      </c>
      <c r="AK52" s="187">
        <v>0</v>
      </c>
      <c r="AL52" s="187">
        <v>0</v>
      </c>
      <c r="AM52" s="187">
        <v>0</v>
      </c>
      <c r="AN52" s="187">
        <v>0</v>
      </c>
      <c r="AO52" s="187">
        <v>0</v>
      </c>
      <c r="AP52" s="187">
        <v>0</v>
      </c>
      <c r="AQ52" s="187">
        <v>0</v>
      </c>
      <c r="AR52" s="187">
        <v>0</v>
      </c>
      <c r="AS52" s="187">
        <v>0</v>
      </c>
      <c r="AT52" s="204">
        <v>0</v>
      </c>
      <c r="AU52" s="187">
        <v>0</v>
      </c>
      <c r="AV52" s="187">
        <v>0</v>
      </c>
      <c r="AW52" s="187">
        <v>0</v>
      </c>
      <c r="AX52" s="187">
        <v>0</v>
      </c>
      <c r="AY52" s="187">
        <v>0</v>
      </c>
      <c r="AZ52" s="187">
        <v>507627.54079841234</v>
      </c>
      <c r="BA52" s="187">
        <v>0</v>
      </c>
      <c r="BB52" s="187">
        <v>0</v>
      </c>
      <c r="BC52" s="187">
        <v>0</v>
      </c>
      <c r="BD52" s="187">
        <v>0</v>
      </c>
      <c r="BE52" s="187">
        <v>0</v>
      </c>
      <c r="BF52" s="187">
        <v>0</v>
      </c>
      <c r="BG52" s="204">
        <v>507627.54079841234</v>
      </c>
      <c r="BH52" s="187">
        <v>0</v>
      </c>
      <c r="BI52" s="204">
        <v>0</v>
      </c>
      <c r="BJ52" s="187">
        <v>0</v>
      </c>
      <c r="BK52" s="187">
        <v>0</v>
      </c>
      <c r="BL52" s="187">
        <v>0</v>
      </c>
      <c r="BM52" s="187">
        <v>0</v>
      </c>
      <c r="BN52" s="187">
        <v>0</v>
      </c>
      <c r="BO52" s="187">
        <v>0</v>
      </c>
      <c r="BP52" s="187">
        <v>0</v>
      </c>
      <c r="BQ52" s="187">
        <v>0</v>
      </c>
      <c r="BR52" s="187">
        <v>0</v>
      </c>
      <c r="BS52" s="187">
        <v>0</v>
      </c>
      <c r="BT52" s="187">
        <v>0</v>
      </c>
    </row>
    <row r="53" spans="1:72" outlineLevel="2">
      <c r="A53" s="184" t="s">
        <v>119</v>
      </c>
      <c r="B53" s="185" t="s">
        <v>175</v>
      </c>
      <c r="C53" s="185" t="s">
        <v>172</v>
      </c>
      <c r="D53" s="185" t="s">
        <v>141</v>
      </c>
      <c r="E53" s="186" t="s">
        <v>272</v>
      </c>
      <c r="F53" s="187">
        <v>0</v>
      </c>
      <c r="G53" s="204">
        <v>0</v>
      </c>
      <c r="H53" s="187">
        <v>0</v>
      </c>
      <c r="I53" s="187">
        <v>0</v>
      </c>
      <c r="J53" s="187">
        <v>0</v>
      </c>
      <c r="K53" s="187">
        <v>0</v>
      </c>
      <c r="L53" s="187">
        <v>0</v>
      </c>
      <c r="M53" s="187">
        <v>0</v>
      </c>
      <c r="N53" s="187">
        <v>0</v>
      </c>
      <c r="O53" s="187">
        <v>0</v>
      </c>
      <c r="P53" s="187">
        <v>0</v>
      </c>
      <c r="Q53" s="187">
        <v>0</v>
      </c>
      <c r="R53" s="187">
        <v>0</v>
      </c>
      <c r="S53" s="187">
        <v>0</v>
      </c>
      <c r="T53" s="204">
        <v>0</v>
      </c>
      <c r="U53" s="187">
        <v>0</v>
      </c>
      <c r="V53" s="187">
        <v>0</v>
      </c>
      <c r="W53" s="187">
        <v>0</v>
      </c>
      <c r="X53" s="187">
        <v>0</v>
      </c>
      <c r="Y53" s="187">
        <v>0</v>
      </c>
      <c r="Z53" s="187">
        <v>0</v>
      </c>
      <c r="AA53" s="187">
        <v>0</v>
      </c>
      <c r="AB53" s="187">
        <v>0</v>
      </c>
      <c r="AC53" s="187">
        <v>0</v>
      </c>
      <c r="AD53" s="187">
        <v>0</v>
      </c>
      <c r="AE53" s="187">
        <v>0</v>
      </c>
      <c r="AF53" s="187">
        <v>0</v>
      </c>
      <c r="AG53" s="204">
        <v>0</v>
      </c>
      <c r="AH53" s="187">
        <v>0</v>
      </c>
      <c r="AI53" s="187">
        <v>0</v>
      </c>
      <c r="AJ53" s="187">
        <v>0</v>
      </c>
      <c r="AK53" s="187">
        <v>0</v>
      </c>
      <c r="AL53" s="187">
        <v>0</v>
      </c>
      <c r="AM53" s="187">
        <v>0</v>
      </c>
      <c r="AN53" s="187">
        <v>0</v>
      </c>
      <c r="AO53" s="187">
        <v>0</v>
      </c>
      <c r="AP53" s="187">
        <v>0</v>
      </c>
      <c r="AQ53" s="187">
        <v>0</v>
      </c>
      <c r="AR53" s="187">
        <v>0</v>
      </c>
      <c r="AS53" s="187">
        <v>0</v>
      </c>
      <c r="AT53" s="204">
        <v>0</v>
      </c>
      <c r="AU53" s="187">
        <v>0</v>
      </c>
      <c r="AV53" s="187">
        <v>0</v>
      </c>
      <c r="AW53" s="187">
        <v>0</v>
      </c>
      <c r="AX53" s="187">
        <v>0</v>
      </c>
      <c r="AY53" s="187">
        <v>0</v>
      </c>
      <c r="AZ53" s="187">
        <v>1658448.1686414427</v>
      </c>
      <c r="BA53" s="187">
        <v>0</v>
      </c>
      <c r="BB53" s="187">
        <v>0</v>
      </c>
      <c r="BC53" s="187">
        <v>0</v>
      </c>
      <c r="BD53" s="187">
        <v>0</v>
      </c>
      <c r="BE53" s="187">
        <v>0</v>
      </c>
      <c r="BF53" s="187">
        <v>0</v>
      </c>
      <c r="BG53" s="204">
        <v>1658448.1686414427</v>
      </c>
      <c r="BH53" s="187">
        <v>0</v>
      </c>
      <c r="BI53" s="204">
        <v>0</v>
      </c>
      <c r="BJ53" s="187">
        <v>0</v>
      </c>
      <c r="BK53" s="187">
        <v>0</v>
      </c>
      <c r="BL53" s="187">
        <v>0</v>
      </c>
      <c r="BM53" s="187">
        <v>0</v>
      </c>
      <c r="BN53" s="187">
        <v>0</v>
      </c>
      <c r="BO53" s="187">
        <v>0</v>
      </c>
      <c r="BP53" s="187">
        <v>0</v>
      </c>
      <c r="BQ53" s="187">
        <v>0</v>
      </c>
      <c r="BR53" s="187">
        <v>0</v>
      </c>
      <c r="BS53" s="187">
        <v>0</v>
      </c>
      <c r="BT53" s="187">
        <v>0</v>
      </c>
    </row>
    <row r="54" spans="1:72" outlineLevel="2">
      <c r="A54" s="184" t="s">
        <v>119</v>
      </c>
      <c r="B54" s="185" t="s">
        <v>175</v>
      </c>
      <c r="C54" s="185" t="s">
        <v>172</v>
      </c>
      <c r="D54" s="185" t="s">
        <v>141</v>
      </c>
      <c r="E54" s="186" t="s">
        <v>273</v>
      </c>
      <c r="F54" s="187">
        <v>0</v>
      </c>
      <c r="G54" s="204">
        <v>0</v>
      </c>
      <c r="H54" s="187">
        <v>0</v>
      </c>
      <c r="I54" s="187">
        <v>0</v>
      </c>
      <c r="J54" s="187">
        <v>0</v>
      </c>
      <c r="K54" s="187">
        <v>0</v>
      </c>
      <c r="L54" s="187">
        <v>0</v>
      </c>
      <c r="M54" s="187">
        <v>0</v>
      </c>
      <c r="N54" s="187">
        <v>0</v>
      </c>
      <c r="O54" s="187">
        <v>0</v>
      </c>
      <c r="P54" s="187">
        <v>0</v>
      </c>
      <c r="Q54" s="187">
        <v>0</v>
      </c>
      <c r="R54" s="187">
        <v>0</v>
      </c>
      <c r="S54" s="187">
        <v>0</v>
      </c>
      <c r="T54" s="204">
        <v>0</v>
      </c>
      <c r="U54" s="187">
        <v>0</v>
      </c>
      <c r="V54" s="187">
        <v>0</v>
      </c>
      <c r="W54" s="187">
        <v>0</v>
      </c>
      <c r="X54" s="187">
        <v>0</v>
      </c>
      <c r="Y54" s="187">
        <v>0</v>
      </c>
      <c r="Z54" s="187">
        <v>0</v>
      </c>
      <c r="AA54" s="187">
        <v>0</v>
      </c>
      <c r="AB54" s="187">
        <v>0</v>
      </c>
      <c r="AC54" s="187">
        <v>0</v>
      </c>
      <c r="AD54" s="187">
        <v>0</v>
      </c>
      <c r="AE54" s="187">
        <v>0</v>
      </c>
      <c r="AF54" s="187">
        <v>0</v>
      </c>
      <c r="AG54" s="204">
        <v>0</v>
      </c>
      <c r="AH54" s="187">
        <v>0</v>
      </c>
      <c r="AI54" s="187">
        <v>0</v>
      </c>
      <c r="AJ54" s="187">
        <v>0</v>
      </c>
      <c r="AK54" s="187">
        <v>0</v>
      </c>
      <c r="AL54" s="187">
        <v>0</v>
      </c>
      <c r="AM54" s="187">
        <v>0</v>
      </c>
      <c r="AN54" s="187">
        <v>0</v>
      </c>
      <c r="AO54" s="187">
        <v>0</v>
      </c>
      <c r="AP54" s="187">
        <v>0</v>
      </c>
      <c r="AQ54" s="187">
        <v>0</v>
      </c>
      <c r="AR54" s="187">
        <v>0</v>
      </c>
      <c r="AS54" s="187">
        <v>0</v>
      </c>
      <c r="AT54" s="204">
        <v>0</v>
      </c>
      <c r="AU54" s="187">
        <v>0</v>
      </c>
      <c r="AV54" s="187">
        <v>0</v>
      </c>
      <c r="AW54" s="187">
        <v>0</v>
      </c>
      <c r="AX54" s="187">
        <v>0</v>
      </c>
      <c r="AY54" s="187">
        <v>0</v>
      </c>
      <c r="AZ54" s="187">
        <v>622173.17427327007</v>
      </c>
      <c r="BA54" s="187">
        <v>0</v>
      </c>
      <c r="BB54" s="187">
        <v>0</v>
      </c>
      <c r="BC54" s="187">
        <v>0</v>
      </c>
      <c r="BD54" s="187">
        <v>0</v>
      </c>
      <c r="BE54" s="187">
        <v>0</v>
      </c>
      <c r="BF54" s="187">
        <v>0</v>
      </c>
      <c r="BG54" s="204">
        <v>622173.17427327007</v>
      </c>
      <c r="BH54" s="187">
        <v>0</v>
      </c>
      <c r="BI54" s="204">
        <v>0</v>
      </c>
      <c r="BJ54" s="187">
        <v>0</v>
      </c>
      <c r="BK54" s="187">
        <v>0</v>
      </c>
      <c r="BL54" s="187">
        <v>0</v>
      </c>
      <c r="BM54" s="187">
        <v>0</v>
      </c>
      <c r="BN54" s="187">
        <v>0</v>
      </c>
      <c r="BO54" s="187">
        <v>0</v>
      </c>
      <c r="BP54" s="187">
        <v>0</v>
      </c>
      <c r="BQ54" s="187">
        <v>0</v>
      </c>
      <c r="BR54" s="187">
        <v>0</v>
      </c>
      <c r="BS54" s="187">
        <v>0</v>
      </c>
      <c r="BT54" s="187">
        <v>0</v>
      </c>
    </row>
    <row r="55" spans="1:72" outlineLevel="1">
      <c r="A55" s="191"/>
      <c r="B55" s="188" t="s">
        <v>284</v>
      </c>
      <c r="C55" s="188"/>
      <c r="D55" s="188"/>
      <c r="E55" s="192"/>
      <c r="F55" s="193">
        <f t="shared" ref="F55:AK55" si="8">SUBTOTAL(9,F47:F54)</f>
        <v>0</v>
      </c>
      <c r="G55" s="193">
        <f t="shared" si="8"/>
        <v>0</v>
      </c>
      <c r="H55" s="193">
        <f t="shared" si="8"/>
        <v>0</v>
      </c>
      <c r="I55" s="193">
        <f t="shared" si="8"/>
        <v>0</v>
      </c>
      <c r="J55" s="193">
        <f t="shared" si="8"/>
        <v>0</v>
      </c>
      <c r="K55" s="193">
        <f t="shared" si="8"/>
        <v>0</v>
      </c>
      <c r="L55" s="193">
        <f t="shared" si="8"/>
        <v>0</v>
      </c>
      <c r="M55" s="193">
        <f t="shared" si="8"/>
        <v>0</v>
      </c>
      <c r="N55" s="193">
        <f t="shared" si="8"/>
        <v>0</v>
      </c>
      <c r="O55" s="193">
        <f t="shared" si="8"/>
        <v>0</v>
      </c>
      <c r="P55" s="193">
        <f t="shared" si="8"/>
        <v>0</v>
      </c>
      <c r="Q55" s="193">
        <f t="shared" si="8"/>
        <v>0</v>
      </c>
      <c r="R55" s="193">
        <f t="shared" si="8"/>
        <v>0</v>
      </c>
      <c r="S55" s="193">
        <f t="shared" si="8"/>
        <v>0</v>
      </c>
      <c r="T55" s="193">
        <f t="shared" si="8"/>
        <v>0</v>
      </c>
      <c r="U55" s="193">
        <f t="shared" si="8"/>
        <v>0</v>
      </c>
      <c r="V55" s="193">
        <f t="shared" si="8"/>
        <v>0</v>
      </c>
      <c r="W55" s="193">
        <f t="shared" si="8"/>
        <v>0</v>
      </c>
      <c r="X55" s="193">
        <f t="shared" si="8"/>
        <v>0</v>
      </c>
      <c r="Y55" s="193">
        <f t="shared" si="8"/>
        <v>0</v>
      </c>
      <c r="Z55" s="193">
        <f t="shared" si="8"/>
        <v>0</v>
      </c>
      <c r="AA55" s="193">
        <f t="shared" si="8"/>
        <v>0</v>
      </c>
      <c r="AB55" s="193">
        <f t="shared" si="8"/>
        <v>0</v>
      </c>
      <c r="AC55" s="193">
        <f t="shared" si="8"/>
        <v>0</v>
      </c>
      <c r="AD55" s="193">
        <f t="shared" si="8"/>
        <v>0</v>
      </c>
      <c r="AE55" s="193">
        <f t="shared" si="8"/>
        <v>0</v>
      </c>
      <c r="AF55" s="193">
        <f t="shared" si="8"/>
        <v>0</v>
      </c>
      <c r="AG55" s="193">
        <f t="shared" si="8"/>
        <v>0</v>
      </c>
      <c r="AH55" s="193">
        <f t="shared" si="8"/>
        <v>0</v>
      </c>
      <c r="AI55" s="193">
        <f t="shared" si="8"/>
        <v>0</v>
      </c>
      <c r="AJ55" s="193">
        <f t="shared" si="8"/>
        <v>0</v>
      </c>
      <c r="AK55" s="193">
        <f t="shared" si="8"/>
        <v>0</v>
      </c>
      <c r="AL55" s="193">
        <f t="shared" ref="AL55:BG55" si="9">SUBTOTAL(9,AL47:AL54)</f>
        <v>0</v>
      </c>
      <c r="AM55" s="193">
        <f t="shared" si="9"/>
        <v>0</v>
      </c>
      <c r="AN55" s="193">
        <f t="shared" si="9"/>
        <v>0</v>
      </c>
      <c r="AO55" s="193">
        <f t="shared" si="9"/>
        <v>0</v>
      </c>
      <c r="AP55" s="193">
        <f t="shared" si="9"/>
        <v>0</v>
      </c>
      <c r="AQ55" s="193">
        <f t="shared" si="9"/>
        <v>0</v>
      </c>
      <c r="AR55" s="193">
        <f t="shared" si="9"/>
        <v>0</v>
      </c>
      <c r="AS55" s="193">
        <f t="shared" si="9"/>
        <v>0</v>
      </c>
      <c r="AT55" s="193">
        <f t="shared" si="9"/>
        <v>0</v>
      </c>
      <c r="AU55" s="193">
        <f t="shared" si="9"/>
        <v>0</v>
      </c>
      <c r="AV55" s="193">
        <f t="shared" si="9"/>
        <v>0</v>
      </c>
      <c r="AW55" s="193">
        <f t="shared" si="9"/>
        <v>0</v>
      </c>
      <c r="AX55" s="193">
        <f t="shared" si="9"/>
        <v>0</v>
      </c>
      <c r="AY55" s="193">
        <f t="shared" si="9"/>
        <v>0</v>
      </c>
      <c r="AZ55" s="193">
        <f t="shared" si="9"/>
        <v>26463347.59645443</v>
      </c>
      <c r="BA55" s="193">
        <f t="shared" si="9"/>
        <v>0</v>
      </c>
      <c r="BB55" s="193">
        <f t="shared" si="9"/>
        <v>0</v>
      </c>
      <c r="BC55" s="193">
        <f t="shared" si="9"/>
        <v>0</v>
      </c>
      <c r="BD55" s="193">
        <f t="shared" si="9"/>
        <v>0</v>
      </c>
      <c r="BE55" s="193">
        <f t="shared" si="9"/>
        <v>0</v>
      </c>
      <c r="BF55" s="193">
        <f t="shared" si="9"/>
        <v>0</v>
      </c>
      <c r="BG55" s="193">
        <f t="shared" si="9"/>
        <v>26463347.59645443</v>
      </c>
      <c r="BH55" s="187"/>
      <c r="BI55" s="200">
        <f>G55+T55+AG55+AT55+BG55</f>
        <v>26463347.59645443</v>
      </c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</row>
    <row r="56" spans="1:72" outlineLevel="2">
      <c r="A56" s="184" t="s">
        <v>119</v>
      </c>
      <c r="B56" s="185" t="s">
        <v>176</v>
      </c>
      <c r="C56" s="185" t="s">
        <v>172</v>
      </c>
      <c r="D56" s="185" t="s">
        <v>141</v>
      </c>
      <c r="E56" s="186" t="s">
        <v>267</v>
      </c>
      <c r="F56" s="187">
        <v>0</v>
      </c>
      <c r="G56" s="204">
        <v>0</v>
      </c>
      <c r="H56" s="187">
        <v>0</v>
      </c>
      <c r="I56" s="187">
        <v>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7">
        <v>0</v>
      </c>
      <c r="P56" s="187">
        <v>0</v>
      </c>
      <c r="Q56" s="187">
        <v>0</v>
      </c>
      <c r="R56" s="187">
        <v>0</v>
      </c>
      <c r="S56" s="187">
        <v>0</v>
      </c>
      <c r="T56" s="204">
        <v>0</v>
      </c>
      <c r="U56" s="187">
        <v>0</v>
      </c>
      <c r="V56" s="187">
        <v>0</v>
      </c>
      <c r="W56" s="187">
        <v>0</v>
      </c>
      <c r="X56" s="187">
        <v>0</v>
      </c>
      <c r="Y56" s="187">
        <v>0</v>
      </c>
      <c r="Z56" s="187">
        <v>0</v>
      </c>
      <c r="AA56" s="187">
        <v>0</v>
      </c>
      <c r="AB56" s="187">
        <v>0</v>
      </c>
      <c r="AC56" s="187">
        <v>0</v>
      </c>
      <c r="AD56" s="187">
        <v>0</v>
      </c>
      <c r="AE56" s="187">
        <v>0</v>
      </c>
      <c r="AF56" s="187">
        <v>0</v>
      </c>
      <c r="AG56" s="204">
        <v>0</v>
      </c>
      <c r="AH56" s="187">
        <v>0</v>
      </c>
      <c r="AI56" s="187">
        <v>0</v>
      </c>
      <c r="AJ56" s="187">
        <v>0</v>
      </c>
      <c r="AK56" s="187">
        <v>0</v>
      </c>
      <c r="AL56" s="187">
        <v>0</v>
      </c>
      <c r="AM56" s="187">
        <v>0</v>
      </c>
      <c r="AN56" s="187">
        <v>0</v>
      </c>
      <c r="AO56" s="187">
        <v>0</v>
      </c>
      <c r="AP56" s="187">
        <v>0</v>
      </c>
      <c r="AQ56" s="187">
        <v>0</v>
      </c>
      <c r="AR56" s="187">
        <v>0</v>
      </c>
      <c r="AS56" s="187">
        <v>0</v>
      </c>
      <c r="AT56" s="204">
        <v>0</v>
      </c>
      <c r="AU56" s="187">
        <v>0</v>
      </c>
      <c r="AV56" s="187">
        <v>0</v>
      </c>
      <c r="AW56" s="187">
        <v>0</v>
      </c>
      <c r="AX56" s="187">
        <v>0</v>
      </c>
      <c r="AY56" s="187">
        <v>0</v>
      </c>
      <c r="AZ56" s="187">
        <v>21848535.764350846</v>
      </c>
      <c r="BA56" s="187">
        <v>0</v>
      </c>
      <c r="BB56" s="187">
        <v>0</v>
      </c>
      <c r="BC56" s="187">
        <v>0</v>
      </c>
      <c r="BD56" s="187">
        <v>0</v>
      </c>
      <c r="BE56" s="187">
        <v>0</v>
      </c>
      <c r="BF56" s="187">
        <v>0</v>
      </c>
      <c r="BG56" s="204">
        <v>21848535.764350846</v>
      </c>
      <c r="BH56" s="187">
        <v>0</v>
      </c>
      <c r="BI56" s="204">
        <v>0</v>
      </c>
      <c r="BJ56" s="187">
        <v>0</v>
      </c>
      <c r="BK56" s="187">
        <v>0</v>
      </c>
      <c r="BL56" s="187">
        <v>0</v>
      </c>
      <c r="BM56" s="187">
        <v>0</v>
      </c>
      <c r="BN56" s="187">
        <v>0</v>
      </c>
      <c r="BO56" s="187">
        <v>0</v>
      </c>
      <c r="BP56" s="187">
        <v>0</v>
      </c>
      <c r="BQ56" s="187">
        <v>0</v>
      </c>
      <c r="BR56" s="187">
        <v>0</v>
      </c>
      <c r="BS56" s="187">
        <v>0</v>
      </c>
      <c r="BT56" s="187">
        <v>0</v>
      </c>
    </row>
    <row r="57" spans="1:72" outlineLevel="2">
      <c r="A57" s="184" t="s">
        <v>119</v>
      </c>
      <c r="B57" s="185" t="s">
        <v>176</v>
      </c>
      <c r="C57" s="185" t="s">
        <v>172</v>
      </c>
      <c r="D57" s="185" t="s">
        <v>141</v>
      </c>
      <c r="E57" s="186" t="s">
        <v>173</v>
      </c>
      <c r="F57" s="187">
        <v>0</v>
      </c>
      <c r="G57" s="204">
        <v>0</v>
      </c>
      <c r="H57" s="187">
        <v>0</v>
      </c>
      <c r="I57" s="187">
        <v>0</v>
      </c>
      <c r="J57" s="187">
        <v>0</v>
      </c>
      <c r="K57" s="187">
        <v>0</v>
      </c>
      <c r="L57" s="187">
        <v>0</v>
      </c>
      <c r="M57" s="187">
        <v>0</v>
      </c>
      <c r="N57" s="187">
        <v>0</v>
      </c>
      <c r="O57" s="187">
        <v>0</v>
      </c>
      <c r="P57" s="187">
        <v>0</v>
      </c>
      <c r="Q57" s="187">
        <v>0</v>
      </c>
      <c r="R57" s="187">
        <v>0</v>
      </c>
      <c r="S57" s="187">
        <v>0</v>
      </c>
      <c r="T57" s="204">
        <v>0</v>
      </c>
      <c r="U57" s="187">
        <v>0</v>
      </c>
      <c r="V57" s="187">
        <v>0</v>
      </c>
      <c r="W57" s="187">
        <v>0</v>
      </c>
      <c r="X57" s="187">
        <v>0</v>
      </c>
      <c r="Y57" s="187">
        <v>0</v>
      </c>
      <c r="Z57" s="187">
        <v>0</v>
      </c>
      <c r="AA57" s="187">
        <v>0</v>
      </c>
      <c r="AB57" s="187">
        <v>0</v>
      </c>
      <c r="AC57" s="187">
        <v>0</v>
      </c>
      <c r="AD57" s="187">
        <v>0</v>
      </c>
      <c r="AE57" s="187">
        <v>0</v>
      </c>
      <c r="AF57" s="187">
        <v>0</v>
      </c>
      <c r="AG57" s="204">
        <v>0</v>
      </c>
      <c r="AH57" s="187">
        <v>0</v>
      </c>
      <c r="AI57" s="187">
        <v>0</v>
      </c>
      <c r="AJ57" s="187">
        <v>0</v>
      </c>
      <c r="AK57" s="187">
        <v>0</v>
      </c>
      <c r="AL57" s="187">
        <v>0</v>
      </c>
      <c r="AM57" s="187">
        <v>0</v>
      </c>
      <c r="AN57" s="187">
        <v>0</v>
      </c>
      <c r="AO57" s="187">
        <v>0</v>
      </c>
      <c r="AP57" s="187">
        <v>0</v>
      </c>
      <c r="AQ57" s="187">
        <v>0</v>
      </c>
      <c r="AR57" s="187">
        <v>0</v>
      </c>
      <c r="AS57" s="187">
        <v>0</v>
      </c>
      <c r="AT57" s="204">
        <v>0</v>
      </c>
      <c r="AU57" s="187">
        <v>0</v>
      </c>
      <c r="AV57" s="187">
        <v>0</v>
      </c>
      <c r="AW57" s="187">
        <v>0</v>
      </c>
      <c r="AX57" s="187">
        <v>0</v>
      </c>
      <c r="AY57" s="187">
        <v>0</v>
      </c>
      <c r="AZ57" s="187">
        <v>582861.18016549735</v>
      </c>
      <c r="BA57" s="187">
        <v>0</v>
      </c>
      <c r="BB57" s="187">
        <v>0</v>
      </c>
      <c r="BC57" s="187">
        <v>0</v>
      </c>
      <c r="BD57" s="187">
        <v>0</v>
      </c>
      <c r="BE57" s="187">
        <v>0</v>
      </c>
      <c r="BF57" s="187">
        <v>0</v>
      </c>
      <c r="BG57" s="204">
        <v>582861.18016549735</v>
      </c>
      <c r="BH57" s="187">
        <v>0</v>
      </c>
      <c r="BI57" s="204">
        <v>0</v>
      </c>
      <c r="BJ57" s="187">
        <v>0</v>
      </c>
      <c r="BK57" s="187">
        <v>0</v>
      </c>
      <c r="BL57" s="187">
        <v>0</v>
      </c>
      <c r="BM57" s="187">
        <v>0</v>
      </c>
      <c r="BN57" s="187">
        <v>0</v>
      </c>
      <c r="BO57" s="187">
        <v>0</v>
      </c>
      <c r="BP57" s="187">
        <v>0</v>
      </c>
      <c r="BQ57" s="187">
        <v>0</v>
      </c>
      <c r="BR57" s="187">
        <v>0</v>
      </c>
      <c r="BS57" s="187">
        <v>0</v>
      </c>
      <c r="BT57" s="187">
        <v>0</v>
      </c>
    </row>
    <row r="58" spans="1:72" outlineLevel="2">
      <c r="A58" s="184" t="s">
        <v>119</v>
      </c>
      <c r="B58" s="185" t="s">
        <v>176</v>
      </c>
      <c r="C58" s="185" t="s">
        <v>172</v>
      </c>
      <c r="D58" s="185" t="s">
        <v>141</v>
      </c>
      <c r="E58" s="186" t="s">
        <v>268</v>
      </c>
      <c r="F58" s="187">
        <v>0</v>
      </c>
      <c r="G58" s="204">
        <v>0</v>
      </c>
      <c r="H58" s="187">
        <v>0</v>
      </c>
      <c r="I58" s="187">
        <v>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7">
        <v>0</v>
      </c>
      <c r="P58" s="187">
        <v>0</v>
      </c>
      <c r="Q58" s="187">
        <v>0</v>
      </c>
      <c r="R58" s="187">
        <v>0</v>
      </c>
      <c r="S58" s="187">
        <v>0</v>
      </c>
      <c r="T58" s="204">
        <v>0</v>
      </c>
      <c r="U58" s="187">
        <v>0</v>
      </c>
      <c r="V58" s="187">
        <v>0</v>
      </c>
      <c r="W58" s="187">
        <v>0</v>
      </c>
      <c r="X58" s="187">
        <v>0</v>
      </c>
      <c r="Y58" s="187">
        <v>0</v>
      </c>
      <c r="Z58" s="187">
        <v>0</v>
      </c>
      <c r="AA58" s="187">
        <v>0</v>
      </c>
      <c r="AB58" s="187">
        <v>0</v>
      </c>
      <c r="AC58" s="187">
        <v>0</v>
      </c>
      <c r="AD58" s="187">
        <v>0</v>
      </c>
      <c r="AE58" s="187">
        <v>0</v>
      </c>
      <c r="AF58" s="187">
        <v>0</v>
      </c>
      <c r="AG58" s="204">
        <v>0</v>
      </c>
      <c r="AH58" s="187">
        <v>0</v>
      </c>
      <c r="AI58" s="187">
        <v>0</v>
      </c>
      <c r="AJ58" s="187">
        <v>0</v>
      </c>
      <c r="AK58" s="187">
        <v>0</v>
      </c>
      <c r="AL58" s="187">
        <v>0</v>
      </c>
      <c r="AM58" s="187">
        <v>0</v>
      </c>
      <c r="AN58" s="187">
        <v>0</v>
      </c>
      <c r="AO58" s="187">
        <v>0</v>
      </c>
      <c r="AP58" s="187">
        <v>0</v>
      </c>
      <c r="AQ58" s="187">
        <v>0</v>
      </c>
      <c r="AR58" s="187">
        <v>0</v>
      </c>
      <c r="AS58" s="187">
        <v>0</v>
      </c>
      <c r="AT58" s="204">
        <v>0</v>
      </c>
      <c r="AU58" s="187">
        <v>0</v>
      </c>
      <c r="AV58" s="187">
        <v>0</v>
      </c>
      <c r="AW58" s="187">
        <v>0</v>
      </c>
      <c r="AX58" s="187">
        <v>0</v>
      </c>
      <c r="AY58" s="187">
        <v>0</v>
      </c>
      <c r="AZ58" s="187">
        <v>46972947.25675194</v>
      </c>
      <c r="BA58" s="187">
        <v>0</v>
      </c>
      <c r="BB58" s="187">
        <v>0</v>
      </c>
      <c r="BC58" s="187">
        <v>0</v>
      </c>
      <c r="BD58" s="187">
        <v>0</v>
      </c>
      <c r="BE58" s="187">
        <v>0</v>
      </c>
      <c r="BF58" s="187">
        <v>0</v>
      </c>
      <c r="BG58" s="204">
        <v>46972947.25675194</v>
      </c>
      <c r="BH58" s="187">
        <v>0</v>
      </c>
      <c r="BI58" s="204">
        <v>0</v>
      </c>
      <c r="BJ58" s="187">
        <v>0</v>
      </c>
      <c r="BK58" s="187">
        <v>0</v>
      </c>
      <c r="BL58" s="187">
        <v>0</v>
      </c>
      <c r="BM58" s="187">
        <v>0</v>
      </c>
      <c r="BN58" s="187">
        <v>0</v>
      </c>
      <c r="BO58" s="187">
        <v>0</v>
      </c>
      <c r="BP58" s="187">
        <v>0</v>
      </c>
      <c r="BQ58" s="187">
        <v>0</v>
      </c>
      <c r="BR58" s="187">
        <v>0</v>
      </c>
      <c r="BS58" s="187">
        <v>0</v>
      </c>
      <c r="BT58" s="187">
        <v>0</v>
      </c>
    </row>
    <row r="59" spans="1:72" outlineLevel="2">
      <c r="A59" s="184" t="s">
        <v>119</v>
      </c>
      <c r="B59" s="185" t="s">
        <v>176</v>
      </c>
      <c r="C59" s="185" t="s">
        <v>172</v>
      </c>
      <c r="D59" s="185" t="s">
        <v>141</v>
      </c>
      <c r="E59" s="186" t="s">
        <v>269</v>
      </c>
      <c r="F59" s="187">
        <v>0</v>
      </c>
      <c r="G59" s="204">
        <v>0</v>
      </c>
      <c r="H59" s="187">
        <v>0</v>
      </c>
      <c r="I59" s="187">
        <v>0</v>
      </c>
      <c r="J59" s="187">
        <v>0</v>
      </c>
      <c r="K59" s="187">
        <v>0</v>
      </c>
      <c r="L59" s="187">
        <v>0</v>
      </c>
      <c r="M59" s="187">
        <v>0</v>
      </c>
      <c r="N59" s="187">
        <v>0</v>
      </c>
      <c r="O59" s="187">
        <v>0</v>
      </c>
      <c r="P59" s="187">
        <v>0</v>
      </c>
      <c r="Q59" s="187">
        <v>0</v>
      </c>
      <c r="R59" s="187">
        <v>0</v>
      </c>
      <c r="S59" s="187">
        <v>0</v>
      </c>
      <c r="T59" s="204">
        <v>0</v>
      </c>
      <c r="U59" s="187">
        <v>0</v>
      </c>
      <c r="V59" s="187">
        <v>0</v>
      </c>
      <c r="W59" s="187">
        <v>0</v>
      </c>
      <c r="X59" s="187">
        <v>0</v>
      </c>
      <c r="Y59" s="187">
        <v>0</v>
      </c>
      <c r="Z59" s="187">
        <v>0</v>
      </c>
      <c r="AA59" s="187">
        <v>0</v>
      </c>
      <c r="AB59" s="187">
        <v>0</v>
      </c>
      <c r="AC59" s="187">
        <v>0</v>
      </c>
      <c r="AD59" s="187">
        <v>0</v>
      </c>
      <c r="AE59" s="187">
        <v>0</v>
      </c>
      <c r="AF59" s="187">
        <v>0</v>
      </c>
      <c r="AG59" s="204">
        <v>0</v>
      </c>
      <c r="AH59" s="187">
        <v>0</v>
      </c>
      <c r="AI59" s="187">
        <v>0</v>
      </c>
      <c r="AJ59" s="187">
        <v>0</v>
      </c>
      <c r="AK59" s="187">
        <v>0</v>
      </c>
      <c r="AL59" s="187">
        <v>0</v>
      </c>
      <c r="AM59" s="187">
        <v>0</v>
      </c>
      <c r="AN59" s="187">
        <v>0</v>
      </c>
      <c r="AO59" s="187">
        <v>0</v>
      </c>
      <c r="AP59" s="187">
        <v>0</v>
      </c>
      <c r="AQ59" s="187">
        <v>0</v>
      </c>
      <c r="AR59" s="187">
        <v>0</v>
      </c>
      <c r="AS59" s="187">
        <v>0</v>
      </c>
      <c r="AT59" s="204">
        <v>0</v>
      </c>
      <c r="AU59" s="187">
        <v>0</v>
      </c>
      <c r="AV59" s="187">
        <v>0</v>
      </c>
      <c r="AW59" s="187">
        <v>0</v>
      </c>
      <c r="AX59" s="187">
        <v>0</v>
      </c>
      <c r="AY59" s="187">
        <v>0</v>
      </c>
      <c r="AZ59" s="187">
        <v>6337380.4928614609</v>
      </c>
      <c r="BA59" s="187">
        <v>0</v>
      </c>
      <c r="BB59" s="187">
        <v>0</v>
      </c>
      <c r="BC59" s="187">
        <v>0</v>
      </c>
      <c r="BD59" s="187">
        <v>0</v>
      </c>
      <c r="BE59" s="187">
        <v>0</v>
      </c>
      <c r="BF59" s="187">
        <v>0</v>
      </c>
      <c r="BG59" s="204">
        <v>6337380.4928614609</v>
      </c>
      <c r="BH59" s="187">
        <v>0</v>
      </c>
      <c r="BI59" s="204">
        <v>0</v>
      </c>
      <c r="BJ59" s="187">
        <v>0</v>
      </c>
      <c r="BK59" s="187">
        <v>0</v>
      </c>
      <c r="BL59" s="187">
        <v>0</v>
      </c>
      <c r="BM59" s="187">
        <v>0</v>
      </c>
      <c r="BN59" s="187">
        <v>0</v>
      </c>
      <c r="BO59" s="187">
        <v>0</v>
      </c>
      <c r="BP59" s="187">
        <v>0</v>
      </c>
      <c r="BQ59" s="187">
        <v>0</v>
      </c>
      <c r="BR59" s="187">
        <v>0</v>
      </c>
      <c r="BS59" s="187">
        <v>0</v>
      </c>
      <c r="BT59" s="187">
        <v>0</v>
      </c>
    </row>
    <row r="60" spans="1:72" outlineLevel="2">
      <c r="A60" s="184" t="s">
        <v>119</v>
      </c>
      <c r="B60" s="185" t="s">
        <v>176</v>
      </c>
      <c r="C60" s="185" t="s">
        <v>172</v>
      </c>
      <c r="D60" s="185" t="s">
        <v>141</v>
      </c>
      <c r="E60" s="186" t="s">
        <v>270</v>
      </c>
      <c r="F60" s="187">
        <v>0</v>
      </c>
      <c r="G60" s="204">
        <v>0</v>
      </c>
      <c r="H60" s="187">
        <v>0</v>
      </c>
      <c r="I60" s="187">
        <v>0</v>
      </c>
      <c r="J60" s="187">
        <v>0</v>
      </c>
      <c r="K60" s="187">
        <v>0</v>
      </c>
      <c r="L60" s="187">
        <v>0</v>
      </c>
      <c r="M60" s="187">
        <v>0</v>
      </c>
      <c r="N60" s="187">
        <v>0</v>
      </c>
      <c r="O60" s="187">
        <v>0</v>
      </c>
      <c r="P60" s="187">
        <v>0</v>
      </c>
      <c r="Q60" s="187">
        <v>0</v>
      </c>
      <c r="R60" s="187">
        <v>0</v>
      </c>
      <c r="S60" s="187">
        <v>0</v>
      </c>
      <c r="T60" s="204">
        <v>0</v>
      </c>
      <c r="U60" s="187">
        <v>0</v>
      </c>
      <c r="V60" s="187">
        <v>0</v>
      </c>
      <c r="W60" s="187">
        <v>0</v>
      </c>
      <c r="X60" s="187">
        <v>0</v>
      </c>
      <c r="Y60" s="187">
        <v>0</v>
      </c>
      <c r="Z60" s="187">
        <v>0</v>
      </c>
      <c r="AA60" s="187">
        <v>0</v>
      </c>
      <c r="AB60" s="187">
        <v>0</v>
      </c>
      <c r="AC60" s="187">
        <v>0</v>
      </c>
      <c r="AD60" s="187">
        <v>0</v>
      </c>
      <c r="AE60" s="187">
        <v>0</v>
      </c>
      <c r="AF60" s="187">
        <v>0</v>
      </c>
      <c r="AG60" s="204">
        <v>0</v>
      </c>
      <c r="AH60" s="187">
        <v>0</v>
      </c>
      <c r="AI60" s="187">
        <v>0</v>
      </c>
      <c r="AJ60" s="187">
        <v>0</v>
      </c>
      <c r="AK60" s="187">
        <v>0</v>
      </c>
      <c r="AL60" s="187">
        <v>0</v>
      </c>
      <c r="AM60" s="187">
        <v>0</v>
      </c>
      <c r="AN60" s="187">
        <v>0</v>
      </c>
      <c r="AO60" s="187">
        <v>0</v>
      </c>
      <c r="AP60" s="187">
        <v>0</v>
      </c>
      <c r="AQ60" s="187">
        <v>0</v>
      </c>
      <c r="AR60" s="187">
        <v>0</v>
      </c>
      <c r="AS60" s="187">
        <v>0</v>
      </c>
      <c r="AT60" s="204">
        <v>0</v>
      </c>
      <c r="AU60" s="187">
        <v>0</v>
      </c>
      <c r="AV60" s="187">
        <v>0</v>
      </c>
      <c r="AW60" s="187">
        <v>0</v>
      </c>
      <c r="AX60" s="187">
        <v>0</v>
      </c>
      <c r="AY60" s="187">
        <v>0</v>
      </c>
      <c r="AZ60" s="187">
        <v>1956507.227720174</v>
      </c>
      <c r="BA60" s="187">
        <v>0</v>
      </c>
      <c r="BB60" s="187">
        <v>0</v>
      </c>
      <c r="BC60" s="187">
        <v>0</v>
      </c>
      <c r="BD60" s="187">
        <v>0</v>
      </c>
      <c r="BE60" s="187">
        <v>0</v>
      </c>
      <c r="BF60" s="187">
        <v>0</v>
      </c>
      <c r="BG60" s="204">
        <v>1956507.227720174</v>
      </c>
      <c r="BH60" s="187">
        <v>0</v>
      </c>
      <c r="BI60" s="204">
        <v>0</v>
      </c>
      <c r="BJ60" s="187">
        <v>0</v>
      </c>
      <c r="BK60" s="187">
        <v>0</v>
      </c>
      <c r="BL60" s="187">
        <v>0</v>
      </c>
      <c r="BM60" s="187">
        <v>0</v>
      </c>
      <c r="BN60" s="187">
        <v>0</v>
      </c>
      <c r="BO60" s="187">
        <v>0</v>
      </c>
      <c r="BP60" s="187">
        <v>0</v>
      </c>
      <c r="BQ60" s="187">
        <v>0</v>
      </c>
      <c r="BR60" s="187">
        <v>0</v>
      </c>
      <c r="BS60" s="187">
        <v>0</v>
      </c>
      <c r="BT60" s="187">
        <v>0</v>
      </c>
    </row>
    <row r="61" spans="1:72" outlineLevel="2">
      <c r="A61" s="184" t="s">
        <v>119</v>
      </c>
      <c r="B61" s="185" t="s">
        <v>176</v>
      </c>
      <c r="C61" s="185" t="s">
        <v>172</v>
      </c>
      <c r="D61" s="185" t="s">
        <v>141</v>
      </c>
      <c r="E61" s="186" t="s">
        <v>271</v>
      </c>
      <c r="F61" s="187">
        <v>0</v>
      </c>
      <c r="G61" s="204">
        <v>0</v>
      </c>
      <c r="H61" s="187">
        <v>0</v>
      </c>
      <c r="I61" s="187">
        <v>0</v>
      </c>
      <c r="J61" s="187">
        <v>0</v>
      </c>
      <c r="K61" s="187">
        <v>0</v>
      </c>
      <c r="L61" s="187">
        <v>0</v>
      </c>
      <c r="M61" s="187">
        <v>0</v>
      </c>
      <c r="N61" s="187">
        <v>0</v>
      </c>
      <c r="O61" s="187">
        <v>0</v>
      </c>
      <c r="P61" s="187">
        <v>0</v>
      </c>
      <c r="Q61" s="187">
        <v>0</v>
      </c>
      <c r="R61" s="187">
        <v>0</v>
      </c>
      <c r="S61" s="187">
        <v>0</v>
      </c>
      <c r="T61" s="204">
        <v>0</v>
      </c>
      <c r="U61" s="187">
        <v>0</v>
      </c>
      <c r="V61" s="187">
        <v>0</v>
      </c>
      <c r="W61" s="187">
        <v>0</v>
      </c>
      <c r="X61" s="187">
        <v>0</v>
      </c>
      <c r="Y61" s="187">
        <v>0</v>
      </c>
      <c r="Z61" s="187">
        <v>0</v>
      </c>
      <c r="AA61" s="187">
        <v>0</v>
      </c>
      <c r="AB61" s="187">
        <v>0</v>
      </c>
      <c r="AC61" s="187">
        <v>0</v>
      </c>
      <c r="AD61" s="187">
        <v>0</v>
      </c>
      <c r="AE61" s="187">
        <v>0</v>
      </c>
      <c r="AF61" s="187">
        <v>0</v>
      </c>
      <c r="AG61" s="204">
        <v>0</v>
      </c>
      <c r="AH61" s="187">
        <v>0</v>
      </c>
      <c r="AI61" s="187">
        <v>0</v>
      </c>
      <c r="AJ61" s="187">
        <v>0</v>
      </c>
      <c r="AK61" s="187">
        <v>0</v>
      </c>
      <c r="AL61" s="187">
        <v>0</v>
      </c>
      <c r="AM61" s="187">
        <v>0</v>
      </c>
      <c r="AN61" s="187">
        <v>0</v>
      </c>
      <c r="AO61" s="187">
        <v>0</v>
      </c>
      <c r="AP61" s="187">
        <v>0</v>
      </c>
      <c r="AQ61" s="187">
        <v>0</v>
      </c>
      <c r="AR61" s="187">
        <v>0</v>
      </c>
      <c r="AS61" s="187">
        <v>0</v>
      </c>
      <c r="AT61" s="204">
        <v>0</v>
      </c>
      <c r="AU61" s="187">
        <v>0</v>
      </c>
      <c r="AV61" s="187">
        <v>0</v>
      </c>
      <c r="AW61" s="187">
        <v>0</v>
      </c>
      <c r="AX61" s="187">
        <v>0</v>
      </c>
      <c r="AY61" s="187">
        <v>0</v>
      </c>
      <c r="AZ61" s="187">
        <v>1665959.7864167239</v>
      </c>
      <c r="BA61" s="187">
        <v>0</v>
      </c>
      <c r="BB61" s="187">
        <v>0</v>
      </c>
      <c r="BC61" s="187">
        <v>0</v>
      </c>
      <c r="BD61" s="187">
        <v>0</v>
      </c>
      <c r="BE61" s="187">
        <v>0</v>
      </c>
      <c r="BF61" s="187">
        <v>0</v>
      </c>
      <c r="BG61" s="204">
        <v>1665959.7864167239</v>
      </c>
      <c r="BH61" s="187">
        <v>0</v>
      </c>
      <c r="BI61" s="204">
        <v>0</v>
      </c>
      <c r="BJ61" s="187">
        <v>0</v>
      </c>
      <c r="BK61" s="187">
        <v>0</v>
      </c>
      <c r="BL61" s="187">
        <v>0</v>
      </c>
      <c r="BM61" s="187">
        <v>0</v>
      </c>
      <c r="BN61" s="187">
        <v>0</v>
      </c>
      <c r="BO61" s="187">
        <v>0</v>
      </c>
      <c r="BP61" s="187">
        <v>0</v>
      </c>
      <c r="BQ61" s="187">
        <v>0</v>
      </c>
      <c r="BR61" s="187">
        <v>0</v>
      </c>
      <c r="BS61" s="187">
        <v>0</v>
      </c>
      <c r="BT61" s="187">
        <v>0</v>
      </c>
    </row>
    <row r="62" spans="1:72" outlineLevel="2">
      <c r="A62" s="184" t="s">
        <v>119</v>
      </c>
      <c r="B62" s="185" t="s">
        <v>176</v>
      </c>
      <c r="C62" s="185" t="s">
        <v>172</v>
      </c>
      <c r="D62" s="185" t="s">
        <v>141</v>
      </c>
      <c r="E62" s="186" t="s">
        <v>272</v>
      </c>
      <c r="F62" s="187">
        <v>0</v>
      </c>
      <c r="G62" s="204">
        <v>0</v>
      </c>
      <c r="H62" s="187">
        <v>0</v>
      </c>
      <c r="I62" s="187">
        <v>0</v>
      </c>
      <c r="J62" s="187">
        <v>0</v>
      </c>
      <c r="K62" s="187">
        <v>0</v>
      </c>
      <c r="L62" s="187">
        <v>0</v>
      </c>
      <c r="M62" s="187">
        <v>0</v>
      </c>
      <c r="N62" s="187">
        <v>0</v>
      </c>
      <c r="O62" s="187">
        <v>0</v>
      </c>
      <c r="P62" s="187">
        <v>0</v>
      </c>
      <c r="Q62" s="187">
        <v>0</v>
      </c>
      <c r="R62" s="187">
        <v>0</v>
      </c>
      <c r="S62" s="187">
        <v>0</v>
      </c>
      <c r="T62" s="204">
        <v>0</v>
      </c>
      <c r="U62" s="187">
        <v>0</v>
      </c>
      <c r="V62" s="187">
        <v>0</v>
      </c>
      <c r="W62" s="187">
        <v>0</v>
      </c>
      <c r="X62" s="187">
        <v>0</v>
      </c>
      <c r="Y62" s="187">
        <v>0</v>
      </c>
      <c r="Z62" s="187">
        <v>0</v>
      </c>
      <c r="AA62" s="187">
        <v>0</v>
      </c>
      <c r="AB62" s="187">
        <v>0</v>
      </c>
      <c r="AC62" s="187">
        <v>0</v>
      </c>
      <c r="AD62" s="187">
        <v>0</v>
      </c>
      <c r="AE62" s="187">
        <v>0</v>
      </c>
      <c r="AF62" s="187">
        <v>0</v>
      </c>
      <c r="AG62" s="204">
        <v>0</v>
      </c>
      <c r="AH62" s="187">
        <v>0</v>
      </c>
      <c r="AI62" s="187">
        <v>0</v>
      </c>
      <c r="AJ62" s="187">
        <v>0</v>
      </c>
      <c r="AK62" s="187">
        <v>0</v>
      </c>
      <c r="AL62" s="187">
        <v>0</v>
      </c>
      <c r="AM62" s="187">
        <v>0</v>
      </c>
      <c r="AN62" s="187">
        <v>0</v>
      </c>
      <c r="AO62" s="187">
        <v>0</v>
      </c>
      <c r="AP62" s="187">
        <v>0</v>
      </c>
      <c r="AQ62" s="187">
        <v>0</v>
      </c>
      <c r="AR62" s="187">
        <v>0</v>
      </c>
      <c r="AS62" s="187">
        <v>0</v>
      </c>
      <c r="AT62" s="204">
        <v>0</v>
      </c>
      <c r="AU62" s="187">
        <v>0</v>
      </c>
      <c r="AV62" s="187">
        <v>0</v>
      </c>
      <c r="AW62" s="187">
        <v>0</v>
      </c>
      <c r="AX62" s="187">
        <v>0</v>
      </c>
      <c r="AY62" s="187">
        <v>0</v>
      </c>
      <c r="AZ62" s="187">
        <v>5442785.772551897</v>
      </c>
      <c r="BA62" s="187">
        <v>0</v>
      </c>
      <c r="BB62" s="187">
        <v>0</v>
      </c>
      <c r="BC62" s="187">
        <v>0</v>
      </c>
      <c r="BD62" s="187">
        <v>0</v>
      </c>
      <c r="BE62" s="187">
        <v>0</v>
      </c>
      <c r="BF62" s="187">
        <v>0</v>
      </c>
      <c r="BG62" s="204">
        <v>5442785.772551897</v>
      </c>
      <c r="BH62" s="187">
        <v>0</v>
      </c>
      <c r="BI62" s="204">
        <v>0</v>
      </c>
      <c r="BJ62" s="187">
        <v>0</v>
      </c>
      <c r="BK62" s="187">
        <v>0</v>
      </c>
      <c r="BL62" s="187">
        <v>0</v>
      </c>
      <c r="BM62" s="187">
        <v>0</v>
      </c>
      <c r="BN62" s="187">
        <v>0</v>
      </c>
      <c r="BO62" s="187">
        <v>0</v>
      </c>
      <c r="BP62" s="187">
        <v>0</v>
      </c>
      <c r="BQ62" s="187">
        <v>0</v>
      </c>
      <c r="BR62" s="187">
        <v>0</v>
      </c>
      <c r="BS62" s="187">
        <v>0</v>
      </c>
      <c r="BT62" s="187">
        <v>0</v>
      </c>
    </row>
    <row r="63" spans="1:72" outlineLevel="2">
      <c r="A63" s="184" t="s">
        <v>119</v>
      </c>
      <c r="B63" s="185" t="s">
        <v>176</v>
      </c>
      <c r="C63" s="185" t="s">
        <v>172</v>
      </c>
      <c r="D63" s="185" t="s">
        <v>141</v>
      </c>
      <c r="E63" s="186" t="s">
        <v>273</v>
      </c>
      <c r="F63" s="187">
        <v>0</v>
      </c>
      <c r="G63" s="204">
        <v>0</v>
      </c>
      <c r="H63" s="187">
        <v>0</v>
      </c>
      <c r="I63" s="187">
        <v>0</v>
      </c>
      <c r="J63" s="187">
        <v>0</v>
      </c>
      <c r="K63" s="187">
        <v>0</v>
      </c>
      <c r="L63" s="187">
        <v>0</v>
      </c>
      <c r="M63" s="187">
        <v>0</v>
      </c>
      <c r="N63" s="187">
        <v>0</v>
      </c>
      <c r="O63" s="187">
        <v>0</v>
      </c>
      <c r="P63" s="187">
        <v>0</v>
      </c>
      <c r="Q63" s="187">
        <v>0</v>
      </c>
      <c r="R63" s="187">
        <v>0</v>
      </c>
      <c r="S63" s="187">
        <v>0</v>
      </c>
      <c r="T63" s="204">
        <v>0</v>
      </c>
      <c r="U63" s="187">
        <v>0</v>
      </c>
      <c r="V63" s="187">
        <v>0</v>
      </c>
      <c r="W63" s="187">
        <v>0</v>
      </c>
      <c r="X63" s="187">
        <v>0</v>
      </c>
      <c r="Y63" s="187">
        <v>0</v>
      </c>
      <c r="Z63" s="187">
        <v>0</v>
      </c>
      <c r="AA63" s="187">
        <v>0</v>
      </c>
      <c r="AB63" s="187">
        <v>0</v>
      </c>
      <c r="AC63" s="187">
        <v>0</v>
      </c>
      <c r="AD63" s="187">
        <v>0</v>
      </c>
      <c r="AE63" s="187">
        <v>0</v>
      </c>
      <c r="AF63" s="187">
        <v>0</v>
      </c>
      <c r="AG63" s="204">
        <v>0</v>
      </c>
      <c r="AH63" s="187">
        <v>0</v>
      </c>
      <c r="AI63" s="187">
        <v>0</v>
      </c>
      <c r="AJ63" s="187">
        <v>0</v>
      </c>
      <c r="AK63" s="187">
        <v>0</v>
      </c>
      <c r="AL63" s="187">
        <v>0</v>
      </c>
      <c r="AM63" s="187">
        <v>0</v>
      </c>
      <c r="AN63" s="187">
        <v>0</v>
      </c>
      <c r="AO63" s="187">
        <v>0</v>
      </c>
      <c r="AP63" s="187">
        <v>0</v>
      </c>
      <c r="AQ63" s="187">
        <v>0</v>
      </c>
      <c r="AR63" s="187">
        <v>0</v>
      </c>
      <c r="AS63" s="187">
        <v>0</v>
      </c>
      <c r="AT63" s="204">
        <v>0</v>
      </c>
      <c r="AU63" s="187">
        <v>0</v>
      </c>
      <c r="AV63" s="187">
        <v>0</v>
      </c>
      <c r="AW63" s="187">
        <v>0</v>
      </c>
      <c r="AX63" s="187">
        <v>0</v>
      </c>
      <c r="AY63" s="187">
        <v>0</v>
      </c>
      <c r="AZ63" s="187">
        <v>2041881.9020265308</v>
      </c>
      <c r="BA63" s="187">
        <v>0</v>
      </c>
      <c r="BB63" s="187">
        <v>0</v>
      </c>
      <c r="BC63" s="187">
        <v>0</v>
      </c>
      <c r="BD63" s="187">
        <v>0</v>
      </c>
      <c r="BE63" s="187">
        <v>0</v>
      </c>
      <c r="BF63" s="187">
        <v>0</v>
      </c>
      <c r="BG63" s="204">
        <v>2041881.9020265308</v>
      </c>
      <c r="BH63" s="187">
        <v>0</v>
      </c>
      <c r="BI63" s="204">
        <v>0</v>
      </c>
      <c r="BJ63" s="187">
        <v>0</v>
      </c>
      <c r="BK63" s="187">
        <v>0</v>
      </c>
      <c r="BL63" s="187">
        <v>0</v>
      </c>
      <c r="BM63" s="187">
        <v>0</v>
      </c>
      <c r="BN63" s="187">
        <v>0</v>
      </c>
      <c r="BO63" s="187">
        <v>0</v>
      </c>
      <c r="BP63" s="187">
        <v>0</v>
      </c>
      <c r="BQ63" s="187">
        <v>0</v>
      </c>
      <c r="BR63" s="187">
        <v>0</v>
      </c>
      <c r="BS63" s="187">
        <v>0</v>
      </c>
      <c r="BT63" s="187">
        <v>0</v>
      </c>
    </row>
    <row r="64" spans="1:72" outlineLevel="1">
      <c r="A64" s="191"/>
      <c r="B64" s="188" t="s">
        <v>285</v>
      </c>
      <c r="C64" s="188"/>
      <c r="D64" s="188"/>
      <c r="E64" s="192"/>
      <c r="F64" s="193">
        <f t="shared" ref="F64:AK64" si="10">SUBTOTAL(9,F56:F63)</f>
        <v>0</v>
      </c>
      <c r="G64" s="193">
        <f t="shared" si="10"/>
        <v>0</v>
      </c>
      <c r="H64" s="193">
        <f t="shared" si="10"/>
        <v>0</v>
      </c>
      <c r="I64" s="193">
        <f t="shared" si="10"/>
        <v>0</v>
      </c>
      <c r="J64" s="193">
        <f t="shared" si="10"/>
        <v>0</v>
      </c>
      <c r="K64" s="193">
        <f t="shared" si="10"/>
        <v>0</v>
      </c>
      <c r="L64" s="193">
        <f t="shared" si="10"/>
        <v>0</v>
      </c>
      <c r="M64" s="193">
        <f t="shared" si="10"/>
        <v>0</v>
      </c>
      <c r="N64" s="193">
        <f t="shared" si="10"/>
        <v>0</v>
      </c>
      <c r="O64" s="193">
        <f t="shared" si="10"/>
        <v>0</v>
      </c>
      <c r="P64" s="193">
        <f t="shared" si="10"/>
        <v>0</v>
      </c>
      <c r="Q64" s="193">
        <f t="shared" si="10"/>
        <v>0</v>
      </c>
      <c r="R64" s="193">
        <f t="shared" si="10"/>
        <v>0</v>
      </c>
      <c r="S64" s="193">
        <f t="shared" si="10"/>
        <v>0</v>
      </c>
      <c r="T64" s="193">
        <f t="shared" si="10"/>
        <v>0</v>
      </c>
      <c r="U64" s="193">
        <f t="shared" si="10"/>
        <v>0</v>
      </c>
      <c r="V64" s="193">
        <f t="shared" si="10"/>
        <v>0</v>
      </c>
      <c r="W64" s="193">
        <f t="shared" si="10"/>
        <v>0</v>
      </c>
      <c r="X64" s="193">
        <f t="shared" si="10"/>
        <v>0</v>
      </c>
      <c r="Y64" s="193">
        <f t="shared" si="10"/>
        <v>0</v>
      </c>
      <c r="Z64" s="193">
        <f t="shared" si="10"/>
        <v>0</v>
      </c>
      <c r="AA64" s="193">
        <f t="shared" si="10"/>
        <v>0</v>
      </c>
      <c r="AB64" s="193">
        <f t="shared" si="10"/>
        <v>0</v>
      </c>
      <c r="AC64" s="193">
        <f t="shared" si="10"/>
        <v>0</v>
      </c>
      <c r="AD64" s="193">
        <f t="shared" si="10"/>
        <v>0</v>
      </c>
      <c r="AE64" s="193">
        <f t="shared" si="10"/>
        <v>0</v>
      </c>
      <c r="AF64" s="193">
        <f t="shared" si="10"/>
        <v>0</v>
      </c>
      <c r="AG64" s="193">
        <f t="shared" si="10"/>
        <v>0</v>
      </c>
      <c r="AH64" s="193">
        <f t="shared" si="10"/>
        <v>0</v>
      </c>
      <c r="AI64" s="193">
        <f t="shared" si="10"/>
        <v>0</v>
      </c>
      <c r="AJ64" s="193">
        <f t="shared" si="10"/>
        <v>0</v>
      </c>
      <c r="AK64" s="193">
        <f t="shared" si="10"/>
        <v>0</v>
      </c>
      <c r="AL64" s="193">
        <f t="shared" ref="AL64:BG64" si="11">SUBTOTAL(9,AL56:AL63)</f>
        <v>0</v>
      </c>
      <c r="AM64" s="193">
        <f t="shared" si="11"/>
        <v>0</v>
      </c>
      <c r="AN64" s="193">
        <f t="shared" si="11"/>
        <v>0</v>
      </c>
      <c r="AO64" s="193">
        <f t="shared" si="11"/>
        <v>0</v>
      </c>
      <c r="AP64" s="193">
        <f t="shared" si="11"/>
        <v>0</v>
      </c>
      <c r="AQ64" s="193">
        <f t="shared" si="11"/>
        <v>0</v>
      </c>
      <c r="AR64" s="193">
        <f t="shared" si="11"/>
        <v>0</v>
      </c>
      <c r="AS64" s="193">
        <f t="shared" si="11"/>
        <v>0</v>
      </c>
      <c r="AT64" s="193">
        <f t="shared" si="11"/>
        <v>0</v>
      </c>
      <c r="AU64" s="193">
        <f t="shared" si="11"/>
        <v>0</v>
      </c>
      <c r="AV64" s="193">
        <f t="shared" si="11"/>
        <v>0</v>
      </c>
      <c r="AW64" s="193">
        <f t="shared" si="11"/>
        <v>0</v>
      </c>
      <c r="AX64" s="193">
        <f t="shared" si="11"/>
        <v>0</v>
      </c>
      <c r="AY64" s="193">
        <f t="shared" si="11"/>
        <v>0</v>
      </c>
      <c r="AZ64" s="193">
        <f t="shared" si="11"/>
        <v>86848859.382845074</v>
      </c>
      <c r="BA64" s="193">
        <f t="shared" si="11"/>
        <v>0</v>
      </c>
      <c r="BB64" s="193">
        <f t="shared" si="11"/>
        <v>0</v>
      </c>
      <c r="BC64" s="193">
        <f t="shared" si="11"/>
        <v>0</v>
      </c>
      <c r="BD64" s="193">
        <f t="shared" si="11"/>
        <v>0</v>
      </c>
      <c r="BE64" s="193">
        <f t="shared" si="11"/>
        <v>0</v>
      </c>
      <c r="BF64" s="193">
        <f t="shared" si="11"/>
        <v>0</v>
      </c>
      <c r="BG64" s="193">
        <f t="shared" si="11"/>
        <v>86848859.382845074</v>
      </c>
      <c r="BH64" s="187"/>
      <c r="BI64" s="200">
        <f>G64+T64+AG64+AT64+BG64</f>
        <v>86848859.382845074</v>
      </c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</row>
    <row r="65" spans="1:72" outlineLevel="2">
      <c r="A65" s="184" t="s">
        <v>119</v>
      </c>
      <c r="B65" s="185" t="s">
        <v>177</v>
      </c>
      <c r="C65" s="185" t="s">
        <v>172</v>
      </c>
      <c r="D65" s="185" t="s">
        <v>141</v>
      </c>
      <c r="E65" s="186" t="s">
        <v>267</v>
      </c>
      <c r="F65" s="187">
        <v>0</v>
      </c>
      <c r="G65" s="204">
        <v>0</v>
      </c>
      <c r="H65" s="187">
        <v>0</v>
      </c>
      <c r="I65" s="187">
        <v>0</v>
      </c>
      <c r="J65" s="187">
        <v>0</v>
      </c>
      <c r="K65" s="187">
        <v>0</v>
      </c>
      <c r="L65" s="187">
        <v>0</v>
      </c>
      <c r="M65" s="187">
        <v>0</v>
      </c>
      <c r="N65" s="187">
        <v>0</v>
      </c>
      <c r="O65" s="187">
        <v>0</v>
      </c>
      <c r="P65" s="187">
        <v>0</v>
      </c>
      <c r="Q65" s="187">
        <v>0</v>
      </c>
      <c r="R65" s="187">
        <v>0</v>
      </c>
      <c r="S65" s="187">
        <v>0</v>
      </c>
      <c r="T65" s="204">
        <v>0</v>
      </c>
      <c r="U65" s="187">
        <v>0</v>
      </c>
      <c r="V65" s="187">
        <v>0</v>
      </c>
      <c r="W65" s="187">
        <v>0</v>
      </c>
      <c r="X65" s="187">
        <v>0</v>
      </c>
      <c r="Y65" s="187">
        <v>0</v>
      </c>
      <c r="Z65" s="187">
        <v>0</v>
      </c>
      <c r="AA65" s="187">
        <v>0</v>
      </c>
      <c r="AB65" s="187">
        <v>0</v>
      </c>
      <c r="AC65" s="187">
        <v>0</v>
      </c>
      <c r="AD65" s="187">
        <v>0</v>
      </c>
      <c r="AE65" s="187">
        <v>0</v>
      </c>
      <c r="AF65" s="187">
        <v>0</v>
      </c>
      <c r="AG65" s="204">
        <v>0</v>
      </c>
      <c r="AH65" s="187">
        <v>0</v>
      </c>
      <c r="AI65" s="187">
        <v>0</v>
      </c>
      <c r="AJ65" s="187">
        <v>0</v>
      </c>
      <c r="AK65" s="187">
        <v>0</v>
      </c>
      <c r="AL65" s="187">
        <v>0</v>
      </c>
      <c r="AM65" s="187">
        <v>0</v>
      </c>
      <c r="AN65" s="187">
        <v>0</v>
      </c>
      <c r="AO65" s="187">
        <v>0</v>
      </c>
      <c r="AP65" s="187">
        <v>0</v>
      </c>
      <c r="AQ65" s="187">
        <v>0</v>
      </c>
      <c r="AR65" s="187">
        <v>0</v>
      </c>
      <c r="AS65" s="187">
        <v>0</v>
      </c>
      <c r="AT65" s="204">
        <v>0</v>
      </c>
      <c r="AU65" s="187">
        <v>0</v>
      </c>
      <c r="AV65" s="187">
        <v>0</v>
      </c>
      <c r="AW65" s="187">
        <v>0</v>
      </c>
      <c r="AX65" s="187">
        <v>0</v>
      </c>
      <c r="AY65" s="187">
        <v>0</v>
      </c>
      <c r="AZ65" s="187">
        <v>22729340.217124429</v>
      </c>
      <c r="BA65" s="187">
        <v>0</v>
      </c>
      <c r="BB65" s="187">
        <v>0</v>
      </c>
      <c r="BC65" s="187">
        <v>0</v>
      </c>
      <c r="BD65" s="187">
        <v>0</v>
      </c>
      <c r="BE65" s="187">
        <v>0</v>
      </c>
      <c r="BF65" s="187">
        <v>0</v>
      </c>
      <c r="BG65" s="204">
        <v>22729340.217124429</v>
      </c>
      <c r="BH65" s="187">
        <v>0</v>
      </c>
      <c r="BI65" s="204">
        <v>0</v>
      </c>
      <c r="BJ65" s="187">
        <v>0</v>
      </c>
      <c r="BK65" s="187">
        <v>0</v>
      </c>
      <c r="BL65" s="187">
        <v>0</v>
      </c>
      <c r="BM65" s="187">
        <v>0</v>
      </c>
      <c r="BN65" s="187">
        <v>0</v>
      </c>
      <c r="BO65" s="187">
        <v>0</v>
      </c>
      <c r="BP65" s="187">
        <v>0</v>
      </c>
      <c r="BQ65" s="187">
        <v>0</v>
      </c>
      <c r="BR65" s="187">
        <v>0</v>
      </c>
      <c r="BS65" s="187">
        <v>0</v>
      </c>
      <c r="BT65" s="187">
        <v>0</v>
      </c>
    </row>
    <row r="66" spans="1:72" outlineLevel="2">
      <c r="A66" s="184" t="s">
        <v>119</v>
      </c>
      <c r="B66" s="185" t="s">
        <v>177</v>
      </c>
      <c r="C66" s="185" t="s">
        <v>172</v>
      </c>
      <c r="D66" s="185" t="s">
        <v>141</v>
      </c>
      <c r="E66" s="186" t="s">
        <v>173</v>
      </c>
      <c r="F66" s="187">
        <v>0</v>
      </c>
      <c r="G66" s="204">
        <v>0</v>
      </c>
      <c r="H66" s="187">
        <v>0</v>
      </c>
      <c r="I66" s="187">
        <v>0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187">
        <v>0</v>
      </c>
      <c r="P66" s="187">
        <v>0</v>
      </c>
      <c r="Q66" s="187">
        <v>0</v>
      </c>
      <c r="R66" s="187">
        <v>0</v>
      </c>
      <c r="S66" s="187">
        <v>0</v>
      </c>
      <c r="T66" s="204">
        <v>0</v>
      </c>
      <c r="U66" s="187">
        <v>0</v>
      </c>
      <c r="V66" s="187">
        <v>0</v>
      </c>
      <c r="W66" s="187">
        <v>0</v>
      </c>
      <c r="X66" s="187">
        <v>0</v>
      </c>
      <c r="Y66" s="187">
        <v>0</v>
      </c>
      <c r="Z66" s="187">
        <v>0</v>
      </c>
      <c r="AA66" s="187">
        <v>0</v>
      </c>
      <c r="AB66" s="187">
        <v>0</v>
      </c>
      <c r="AC66" s="187">
        <v>0</v>
      </c>
      <c r="AD66" s="187">
        <v>0</v>
      </c>
      <c r="AE66" s="187">
        <v>0</v>
      </c>
      <c r="AF66" s="187">
        <v>0</v>
      </c>
      <c r="AG66" s="204">
        <v>0</v>
      </c>
      <c r="AH66" s="187">
        <v>0</v>
      </c>
      <c r="AI66" s="187">
        <v>0</v>
      </c>
      <c r="AJ66" s="187">
        <v>0</v>
      </c>
      <c r="AK66" s="187">
        <v>0</v>
      </c>
      <c r="AL66" s="187">
        <v>0</v>
      </c>
      <c r="AM66" s="187">
        <v>0</v>
      </c>
      <c r="AN66" s="187">
        <v>0</v>
      </c>
      <c r="AO66" s="187">
        <v>0</v>
      </c>
      <c r="AP66" s="187">
        <v>0</v>
      </c>
      <c r="AQ66" s="187">
        <v>0</v>
      </c>
      <c r="AR66" s="187">
        <v>0</v>
      </c>
      <c r="AS66" s="187">
        <v>0</v>
      </c>
      <c r="AT66" s="204">
        <v>0</v>
      </c>
      <c r="AU66" s="187">
        <v>0</v>
      </c>
      <c r="AV66" s="187">
        <v>0</v>
      </c>
      <c r="AW66" s="187">
        <v>0</v>
      </c>
      <c r="AX66" s="187">
        <v>0</v>
      </c>
      <c r="AY66" s="187">
        <v>0</v>
      </c>
      <c r="AZ66" s="187">
        <v>702773.62637267215</v>
      </c>
      <c r="BA66" s="187">
        <v>0</v>
      </c>
      <c r="BB66" s="187">
        <v>0</v>
      </c>
      <c r="BC66" s="187">
        <v>0</v>
      </c>
      <c r="BD66" s="187">
        <v>0</v>
      </c>
      <c r="BE66" s="187">
        <v>0</v>
      </c>
      <c r="BF66" s="187">
        <v>0</v>
      </c>
      <c r="BG66" s="204">
        <v>702773.62637267215</v>
      </c>
      <c r="BH66" s="187">
        <v>0</v>
      </c>
      <c r="BI66" s="204">
        <v>0</v>
      </c>
      <c r="BJ66" s="187">
        <v>0</v>
      </c>
      <c r="BK66" s="187">
        <v>0</v>
      </c>
      <c r="BL66" s="187">
        <v>0</v>
      </c>
      <c r="BM66" s="187">
        <v>0</v>
      </c>
      <c r="BN66" s="187">
        <v>0</v>
      </c>
      <c r="BO66" s="187">
        <v>0</v>
      </c>
      <c r="BP66" s="187">
        <v>0</v>
      </c>
      <c r="BQ66" s="187">
        <v>0</v>
      </c>
      <c r="BR66" s="187">
        <v>0</v>
      </c>
      <c r="BS66" s="187">
        <v>0</v>
      </c>
      <c r="BT66" s="187">
        <v>0</v>
      </c>
    </row>
    <row r="67" spans="1:72" outlineLevel="2">
      <c r="A67" s="184" t="s">
        <v>119</v>
      </c>
      <c r="B67" s="185" t="s">
        <v>177</v>
      </c>
      <c r="C67" s="185" t="s">
        <v>172</v>
      </c>
      <c r="D67" s="185" t="s">
        <v>141</v>
      </c>
      <c r="E67" s="186" t="s">
        <v>268</v>
      </c>
      <c r="F67" s="187">
        <v>0</v>
      </c>
      <c r="G67" s="204">
        <v>0</v>
      </c>
      <c r="H67" s="187">
        <v>0</v>
      </c>
      <c r="I67" s="187">
        <v>0</v>
      </c>
      <c r="J67" s="187">
        <v>0</v>
      </c>
      <c r="K67" s="187">
        <v>0</v>
      </c>
      <c r="L67" s="187">
        <v>0</v>
      </c>
      <c r="M67" s="187">
        <v>0</v>
      </c>
      <c r="N67" s="187">
        <v>0</v>
      </c>
      <c r="O67" s="187">
        <v>0</v>
      </c>
      <c r="P67" s="187">
        <v>0</v>
      </c>
      <c r="Q67" s="187">
        <v>0</v>
      </c>
      <c r="R67" s="187">
        <v>0</v>
      </c>
      <c r="S67" s="187">
        <v>0</v>
      </c>
      <c r="T67" s="204">
        <v>0</v>
      </c>
      <c r="U67" s="187">
        <v>0</v>
      </c>
      <c r="V67" s="187">
        <v>0</v>
      </c>
      <c r="W67" s="187">
        <v>0</v>
      </c>
      <c r="X67" s="187">
        <v>0</v>
      </c>
      <c r="Y67" s="187">
        <v>0</v>
      </c>
      <c r="Z67" s="187">
        <v>0</v>
      </c>
      <c r="AA67" s="187">
        <v>0</v>
      </c>
      <c r="AB67" s="187">
        <v>0</v>
      </c>
      <c r="AC67" s="187">
        <v>0</v>
      </c>
      <c r="AD67" s="187">
        <v>0</v>
      </c>
      <c r="AE67" s="187">
        <v>0</v>
      </c>
      <c r="AF67" s="187">
        <v>0</v>
      </c>
      <c r="AG67" s="204">
        <v>0</v>
      </c>
      <c r="AH67" s="187">
        <v>0</v>
      </c>
      <c r="AI67" s="187">
        <v>0</v>
      </c>
      <c r="AJ67" s="187">
        <v>0</v>
      </c>
      <c r="AK67" s="187">
        <v>0</v>
      </c>
      <c r="AL67" s="187">
        <v>0</v>
      </c>
      <c r="AM67" s="187">
        <v>0</v>
      </c>
      <c r="AN67" s="187">
        <v>0</v>
      </c>
      <c r="AO67" s="187">
        <v>0</v>
      </c>
      <c r="AP67" s="187">
        <v>0</v>
      </c>
      <c r="AQ67" s="187">
        <v>0</v>
      </c>
      <c r="AR67" s="187">
        <v>0</v>
      </c>
      <c r="AS67" s="187">
        <v>0</v>
      </c>
      <c r="AT67" s="204">
        <v>0</v>
      </c>
      <c r="AU67" s="187">
        <v>0</v>
      </c>
      <c r="AV67" s="187">
        <v>0</v>
      </c>
      <c r="AW67" s="187">
        <v>0</v>
      </c>
      <c r="AX67" s="187">
        <v>0</v>
      </c>
      <c r="AY67" s="187">
        <v>0</v>
      </c>
      <c r="AZ67" s="187">
        <v>48953244.967152432</v>
      </c>
      <c r="BA67" s="187">
        <v>0</v>
      </c>
      <c r="BB67" s="187">
        <v>0</v>
      </c>
      <c r="BC67" s="187">
        <v>0</v>
      </c>
      <c r="BD67" s="187">
        <v>0</v>
      </c>
      <c r="BE67" s="187">
        <v>0</v>
      </c>
      <c r="BF67" s="187">
        <v>0</v>
      </c>
      <c r="BG67" s="204">
        <v>48953244.967152432</v>
      </c>
      <c r="BH67" s="187">
        <v>0</v>
      </c>
      <c r="BI67" s="204">
        <v>0</v>
      </c>
      <c r="BJ67" s="187">
        <v>0</v>
      </c>
      <c r="BK67" s="187">
        <v>0</v>
      </c>
      <c r="BL67" s="187">
        <v>0</v>
      </c>
      <c r="BM67" s="187">
        <v>0</v>
      </c>
      <c r="BN67" s="187">
        <v>0</v>
      </c>
      <c r="BO67" s="187">
        <v>0</v>
      </c>
      <c r="BP67" s="187">
        <v>0</v>
      </c>
      <c r="BQ67" s="187">
        <v>0</v>
      </c>
      <c r="BR67" s="187">
        <v>0</v>
      </c>
      <c r="BS67" s="187">
        <v>0</v>
      </c>
      <c r="BT67" s="187">
        <v>0</v>
      </c>
    </row>
    <row r="68" spans="1:72" outlineLevel="2">
      <c r="A68" s="184" t="s">
        <v>119</v>
      </c>
      <c r="B68" s="185" t="s">
        <v>177</v>
      </c>
      <c r="C68" s="185" t="s">
        <v>172</v>
      </c>
      <c r="D68" s="185" t="s">
        <v>141</v>
      </c>
      <c r="E68" s="186" t="s">
        <v>269</v>
      </c>
      <c r="F68" s="187">
        <v>0</v>
      </c>
      <c r="G68" s="204">
        <v>0</v>
      </c>
      <c r="H68" s="187">
        <v>0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187">
        <v>0</v>
      </c>
      <c r="P68" s="187">
        <v>0</v>
      </c>
      <c r="Q68" s="187">
        <v>0</v>
      </c>
      <c r="R68" s="187">
        <v>0</v>
      </c>
      <c r="S68" s="187">
        <v>0</v>
      </c>
      <c r="T68" s="204">
        <v>0</v>
      </c>
      <c r="U68" s="187">
        <v>0</v>
      </c>
      <c r="V68" s="187">
        <v>0</v>
      </c>
      <c r="W68" s="187">
        <v>0</v>
      </c>
      <c r="X68" s="187">
        <v>0</v>
      </c>
      <c r="Y68" s="187">
        <v>0</v>
      </c>
      <c r="Z68" s="187">
        <v>0</v>
      </c>
      <c r="AA68" s="187">
        <v>0</v>
      </c>
      <c r="AB68" s="187">
        <v>0</v>
      </c>
      <c r="AC68" s="187">
        <v>0</v>
      </c>
      <c r="AD68" s="187">
        <v>0</v>
      </c>
      <c r="AE68" s="187">
        <v>0</v>
      </c>
      <c r="AF68" s="187">
        <v>0</v>
      </c>
      <c r="AG68" s="204">
        <v>0</v>
      </c>
      <c r="AH68" s="187">
        <v>0</v>
      </c>
      <c r="AI68" s="187">
        <v>0</v>
      </c>
      <c r="AJ68" s="187">
        <v>0</v>
      </c>
      <c r="AK68" s="187">
        <v>0</v>
      </c>
      <c r="AL68" s="187">
        <v>0</v>
      </c>
      <c r="AM68" s="187">
        <v>0</v>
      </c>
      <c r="AN68" s="187">
        <v>0</v>
      </c>
      <c r="AO68" s="187">
        <v>0</v>
      </c>
      <c r="AP68" s="187">
        <v>0</v>
      </c>
      <c r="AQ68" s="187">
        <v>0</v>
      </c>
      <c r="AR68" s="187">
        <v>0</v>
      </c>
      <c r="AS68" s="187">
        <v>0</v>
      </c>
      <c r="AT68" s="204">
        <v>0</v>
      </c>
      <c r="AU68" s="187">
        <v>0</v>
      </c>
      <c r="AV68" s="187">
        <v>0</v>
      </c>
      <c r="AW68" s="187">
        <v>0</v>
      </c>
      <c r="AX68" s="187">
        <v>0</v>
      </c>
      <c r="AY68" s="187">
        <v>0</v>
      </c>
      <c r="AZ68" s="187">
        <v>6592866.3989760801</v>
      </c>
      <c r="BA68" s="187">
        <v>0</v>
      </c>
      <c r="BB68" s="187">
        <v>0</v>
      </c>
      <c r="BC68" s="187">
        <v>0</v>
      </c>
      <c r="BD68" s="187">
        <v>0</v>
      </c>
      <c r="BE68" s="187">
        <v>0</v>
      </c>
      <c r="BF68" s="187">
        <v>0</v>
      </c>
      <c r="BG68" s="204">
        <v>6592866.3989760801</v>
      </c>
      <c r="BH68" s="187">
        <v>0</v>
      </c>
      <c r="BI68" s="204">
        <v>0</v>
      </c>
      <c r="BJ68" s="187">
        <v>0</v>
      </c>
      <c r="BK68" s="187">
        <v>0</v>
      </c>
      <c r="BL68" s="187">
        <v>0</v>
      </c>
      <c r="BM68" s="187">
        <v>0</v>
      </c>
      <c r="BN68" s="187">
        <v>0</v>
      </c>
      <c r="BO68" s="187">
        <v>0</v>
      </c>
      <c r="BP68" s="187">
        <v>0</v>
      </c>
      <c r="BQ68" s="187">
        <v>0</v>
      </c>
      <c r="BR68" s="187">
        <v>0</v>
      </c>
      <c r="BS68" s="187">
        <v>0</v>
      </c>
      <c r="BT68" s="187">
        <v>0</v>
      </c>
    </row>
    <row r="69" spans="1:72" outlineLevel="2">
      <c r="A69" s="184" t="s">
        <v>119</v>
      </c>
      <c r="B69" s="185" t="s">
        <v>177</v>
      </c>
      <c r="C69" s="185" t="s">
        <v>172</v>
      </c>
      <c r="D69" s="185" t="s">
        <v>141</v>
      </c>
      <c r="E69" s="186" t="s">
        <v>270</v>
      </c>
      <c r="F69" s="187">
        <v>0</v>
      </c>
      <c r="G69" s="204">
        <v>0</v>
      </c>
      <c r="H69" s="187">
        <v>0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187">
        <v>0</v>
      </c>
      <c r="P69" s="187">
        <v>0</v>
      </c>
      <c r="Q69" s="187">
        <v>0</v>
      </c>
      <c r="R69" s="187">
        <v>0</v>
      </c>
      <c r="S69" s="187">
        <v>0</v>
      </c>
      <c r="T69" s="204">
        <v>0</v>
      </c>
      <c r="U69" s="187">
        <v>0</v>
      </c>
      <c r="V69" s="187">
        <v>0</v>
      </c>
      <c r="W69" s="187">
        <v>0</v>
      </c>
      <c r="X69" s="187">
        <v>0</v>
      </c>
      <c r="Y69" s="187">
        <v>0</v>
      </c>
      <c r="Z69" s="187">
        <v>0</v>
      </c>
      <c r="AA69" s="187">
        <v>0</v>
      </c>
      <c r="AB69" s="187">
        <v>0</v>
      </c>
      <c r="AC69" s="187">
        <v>0</v>
      </c>
      <c r="AD69" s="187">
        <v>0</v>
      </c>
      <c r="AE69" s="187">
        <v>0</v>
      </c>
      <c r="AF69" s="187">
        <v>0</v>
      </c>
      <c r="AG69" s="204">
        <v>0</v>
      </c>
      <c r="AH69" s="187">
        <v>0</v>
      </c>
      <c r="AI69" s="187">
        <v>0</v>
      </c>
      <c r="AJ69" s="187">
        <v>0</v>
      </c>
      <c r="AK69" s="187">
        <v>0</v>
      </c>
      <c r="AL69" s="187">
        <v>0</v>
      </c>
      <c r="AM69" s="187">
        <v>0</v>
      </c>
      <c r="AN69" s="187">
        <v>0</v>
      </c>
      <c r="AO69" s="187">
        <v>0</v>
      </c>
      <c r="AP69" s="187">
        <v>0</v>
      </c>
      <c r="AQ69" s="187">
        <v>0</v>
      </c>
      <c r="AR69" s="187">
        <v>0</v>
      </c>
      <c r="AS69" s="187">
        <v>0</v>
      </c>
      <c r="AT69" s="204">
        <v>0</v>
      </c>
      <c r="AU69" s="187">
        <v>0</v>
      </c>
      <c r="AV69" s="187">
        <v>0</v>
      </c>
      <c r="AW69" s="187">
        <v>0</v>
      </c>
      <c r="AX69" s="187">
        <v>0</v>
      </c>
      <c r="AY69" s="187">
        <v>0</v>
      </c>
      <c r="AZ69" s="187">
        <v>2035382.0913104129</v>
      </c>
      <c r="BA69" s="187">
        <v>0</v>
      </c>
      <c r="BB69" s="187">
        <v>0</v>
      </c>
      <c r="BC69" s="187">
        <v>0</v>
      </c>
      <c r="BD69" s="187">
        <v>0</v>
      </c>
      <c r="BE69" s="187">
        <v>0</v>
      </c>
      <c r="BF69" s="187">
        <v>0</v>
      </c>
      <c r="BG69" s="204">
        <v>2035382.0913104129</v>
      </c>
      <c r="BH69" s="187">
        <v>0</v>
      </c>
      <c r="BI69" s="204">
        <v>0</v>
      </c>
      <c r="BJ69" s="187">
        <v>0</v>
      </c>
      <c r="BK69" s="187">
        <v>0</v>
      </c>
      <c r="BL69" s="187">
        <v>0</v>
      </c>
      <c r="BM69" s="187">
        <v>0</v>
      </c>
      <c r="BN69" s="187">
        <v>0</v>
      </c>
      <c r="BO69" s="187">
        <v>0</v>
      </c>
      <c r="BP69" s="187">
        <v>0</v>
      </c>
      <c r="BQ69" s="187">
        <v>0</v>
      </c>
      <c r="BR69" s="187">
        <v>0</v>
      </c>
      <c r="BS69" s="187">
        <v>0</v>
      </c>
      <c r="BT69" s="187">
        <v>0</v>
      </c>
    </row>
    <row r="70" spans="1:72" outlineLevel="2">
      <c r="A70" s="184" t="s">
        <v>119</v>
      </c>
      <c r="B70" s="185" t="s">
        <v>177</v>
      </c>
      <c r="C70" s="185" t="s">
        <v>172</v>
      </c>
      <c r="D70" s="185" t="s">
        <v>141</v>
      </c>
      <c r="E70" s="186" t="s">
        <v>271</v>
      </c>
      <c r="F70" s="187">
        <v>0</v>
      </c>
      <c r="G70" s="204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187">
        <v>0</v>
      </c>
      <c r="P70" s="187">
        <v>0</v>
      </c>
      <c r="Q70" s="187">
        <v>0</v>
      </c>
      <c r="R70" s="187">
        <v>0</v>
      </c>
      <c r="S70" s="187">
        <v>0</v>
      </c>
      <c r="T70" s="204">
        <v>0</v>
      </c>
      <c r="U70" s="187">
        <v>0</v>
      </c>
      <c r="V70" s="187">
        <v>0</v>
      </c>
      <c r="W70" s="187">
        <v>0</v>
      </c>
      <c r="X70" s="187">
        <v>0</v>
      </c>
      <c r="Y70" s="187">
        <v>0</v>
      </c>
      <c r="Z70" s="187">
        <v>0</v>
      </c>
      <c r="AA70" s="187">
        <v>0</v>
      </c>
      <c r="AB70" s="187">
        <v>0</v>
      </c>
      <c r="AC70" s="187">
        <v>0</v>
      </c>
      <c r="AD70" s="187">
        <v>0</v>
      </c>
      <c r="AE70" s="187">
        <v>0</v>
      </c>
      <c r="AF70" s="187">
        <v>0</v>
      </c>
      <c r="AG70" s="204">
        <v>0</v>
      </c>
      <c r="AH70" s="187">
        <v>0</v>
      </c>
      <c r="AI70" s="187">
        <v>0</v>
      </c>
      <c r="AJ70" s="187">
        <v>0</v>
      </c>
      <c r="AK70" s="187">
        <v>0</v>
      </c>
      <c r="AL70" s="187">
        <v>0</v>
      </c>
      <c r="AM70" s="187">
        <v>0</v>
      </c>
      <c r="AN70" s="187">
        <v>0</v>
      </c>
      <c r="AO70" s="187">
        <v>0</v>
      </c>
      <c r="AP70" s="187">
        <v>0</v>
      </c>
      <c r="AQ70" s="187">
        <v>0</v>
      </c>
      <c r="AR70" s="187">
        <v>0</v>
      </c>
      <c r="AS70" s="187">
        <v>0</v>
      </c>
      <c r="AT70" s="204">
        <v>0</v>
      </c>
      <c r="AU70" s="187">
        <v>0</v>
      </c>
      <c r="AV70" s="187">
        <v>0</v>
      </c>
      <c r="AW70" s="187">
        <v>0</v>
      </c>
      <c r="AX70" s="187">
        <v>0</v>
      </c>
      <c r="AY70" s="187">
        <v>0</v>
      </c>
      <c r="AZ70" s="187">
        <v>1733121.4861225619</v>
      </c>
      <c r="BA70" s="187">
        <v>0</v>
      </c>
      <c r="BB70" s="187">
        <v>0</v>
      </c>
      <c r="BC70" s="187">
        <v>0</v>
      </c>
      <c r="BD70" s="187">
        <v>0</v>
      </c>
      <c r="BE70" s="187">
        <v>0</v>
      </c>
      <c r="BF70" s="187">
        <v>0</v>
      </c>
      <c r="BG70" s="204">
        <v>1733121.4861225619</v>
      </c>
      <c r="BH70" s="187">
        <v>0</v>
      </c>
      <c r="BI70" s="204">
        <v>0</v>
      </c>
      <c r="BJ70" s="187">
        <v>0</v>
      </c>
      <c r="BK70" s="187">
        <v>0</v>
      </c>
      <c r="BL70" s="187">
        <v>0</v>
      </c>
      <c r="BM70" s="187">
        <v>0</v>
      </c>
      <c r="BN70" s="187">
        <v>0</v>
      </c>
      <c r="BO70" s="187">
        <v>0</v>
      </c>
      <c r="BP70" s="187">
        <v>0</v>
      </c>
      <c r="BQ70" s="187">
        <v>0</v>
      </c>
      <c r="BR70" s="187">
        <v>0</v>
      </c>
      <c r="BS70" s="187">
        <v>0</v>
      </c>
      <c r="BT70" s="187">
        <v>0</v>
      </c>
    </row>
    <row r="71" spans="1:72" outlineLevel="2">
      <c r="A71" s="184" t="s">
        <v>119</v>
      </c>
      <c r="B71" s="185" t="s">
        <v>177</v>
      </c>
      <c r="C71" s="185" t="s">
        <v>172</v>
      </c>
      <c r="D71" s="185" t="s">
        <v>141</v>
      </c>
      <c r="E71" s="186" t="s">
        <v>272</v>
      </c>
      <c r="F71" s="187">
        <v>0</v>
      </c>
      <c r="G71" s="204">
        <v>0</v>
      </c>
      <c r="H71" s="187">
        <v>0</v>
      </c>
      <c r="I71" s="187">
        <v>0</v>
      </c>
      <c r="J71" s="187">
        <v>0</v>
      </c>
      <c r="K71" s="187">
        <v>0</v>
      </c>
      <c r="L71" s="187">
        <v>0</v>
      </c>
      <c r="M71" s="187">
        <v>0</v>
      </c>
      <c r="N71" s="187">
        <v>0</v>
      </c>
      <c r="O71" s="187">
        <v>0</v>
      </c>
      <c r="P71" s="187">
        <v>0</v>
      </c>
      <c r="Q71" s="187">
        <v>0</v>
      </c>
      <c r="R71" s="187">
        <v>0</v>
      </c>
      <c r="S71" s="187">
        <v>0</v>
      </c>
      <c r="T71" s="204">
        <v>0</v>
      </c>
      <c r="U71" s="187">
        <v>0</v>
      </c>
      <c r="V71" s="187">
        <v>0</v>
      </c>
      <c r="W71" s="187">
        <v>0</v>
      </c>
      <c r="X71" s="187">
        <v>0</v>
      </c>
      <c r="Y71" s="187">
        <v>0</v>
      </c>
      <c r="Z71" s="187">
        <v>0</v>
      </c>
      <c r="AA71" s="187">
        <v>0</v>
      </c>
      <c r="AB71" s="187">
        <v>0</v>
      </c>
      <c r="AC71" s="187">
        <v>0</v>
      </c>
      <c r="AD71" s="187">
        <v>0</v>
      </c>
      <c r="AE71" s="187">
        <v>0</v>
      </c>
      <c r="AF71" s="187">
        <v>0</v>
      </c>
      <c r="AG71" s="204">
        <v>0</v>
      </c>
      <c r="AH71" s="187">
        <v>0</v>
      </c>
      <c r="AI71" s="187">
        <v>0</v>
      </c>
      <c r="AJ71" s="187">
        <v>0</v>
      </c>
      <c r="AK71" s="187">
        <v>0</v>
      </c>
      <c r="AL71" s="187">
        <v>0</v>
      </c>
      <c r="AM71" s="187">
        <v>0</v>
      </c>
      <c r="AN71" s="187">
        <v>0</v>
      </c>
      <c r="AO71" s="187">
        <v>0</v>
      </c>
      <c r="AP71" s="187">
        <v>0</v>
      </c>
      <c r="AQ71" s="187">
        <v>0</v>
      </c>
      <c r="AR71" s="187">
        <v>0</v>
      </c>
      <c r="AS71" s="187">
        <v>0</v>
      </c>
      <c r="AT71" s="204">
        <v>0</v>
      </c>
      <c r="AU71" s="187">
        <v>0</v>
      </c>
      <c r="AV71" s="187">
        <v>0</v>
      </c>
      <c r="AW71" s="187">
        <v>0</v>
      </c>
      <c r="AX71" s="187">
        <v>0</v>
      </c>
      <c r="AY71" s="187">
        <v>0</v>
      </c>
      <c r="AZ71" s="187">
        <v>5662206.8813924529</v>
      </c>
      <c r="BA71" s="187">
        <v>0</v>
      </c>
      <c r="BB71" s="187">
        <v>0</v>
      </c>
      <c r="BC71" s="187">
        <v>0</v>
      </c>
      <c r="BD71" s="187">
        <v>0</v>
      </c>
      <c r="BE71" s="187">
        <v>0</v>
      </c>
      <c r="BF71" s="187">
        <v>0</v>
      </c>
      <c r="BG71" s="204">
        <v>5662206.8813924529</v>
      </c>
      <c r="BH71" s="187">
        <v>0</v>
      </c>
      <c r="BI71" s="204">
        <v>0</v>
      </c>
      <c r="BJ71" s="187">
        <v>0</v>
      </c>
      <c r="BK71" s="187">
        <v>0</v>
      </c>
      <c r="BL71" s="187">
        <v>0</v>
      </c>
      <c r="BM71" s="187">
        <v>0</v>
      </c>
      <c r="BN71" s="187">
        <v>0</v>
      </c>
      <c r="BO71" s="187">
        <v>0</v>
      </c>
      <c r="BP71" s="187">
        <v>0</v>
      </c>
      <c r="BQ71" s="187">
        <v>0</v>
      </c>
      <c r="BR71" s="187">
        <v>0</v>
      </c>
      <c r="BS71" s="187">
        <v>0</v>
      </c>
      <c r="BT71" s="187">
        <v>0</v>
      </c>
    </row>
    <row r="72" spans="1:72" outlineLevel="2">
      <c r="A72" s="184" t="s">
        <v>119</v>
      </c>
      <c r="B72" s="185" t="s">
        <v>177</v>
      </c>
      <c r="C72" s="185" t="s">
        <v>172</v>
      </c>
      <c r="D72" s="185" t="s">
        <v>141</v>
      </c>
      <c r="E72" s="186" t="s">
        <v>273</v>
      </c>
      <c r="F72" s="187">
        <v>0</v>
      </c>
      <c r="G72" s="204">
        <v>0</v>
      </c>
      <c r="H72" s="187">
        <v>0</v>
      </c>
      <c r="I72" s="187">
        <v>0</v>
      </c>
      <c r="J72" s="187">
        <v>0</v>
      </c>
      <c r="K72" s="187">
        <v>0</v>
      </c>
      <c r="L72" s="187">
        <v>0</v>
      </c>
      <c r="M72" s="187">
        <v>0</v>
      </c>
      <c r="N72" s="187">
        <v>0</v>
      </c>
      <c r="O72" s="187">
        <v>0</v>
      </c>
      <c r="P72" s="187">
        <v>0</v>
      </c>
      <c r="Q72" s="187">
        <v>0</v>
      </c>
      <c r="R72" s="187">
        <v>0</v>
      </c>
      <c r="S72" s="187">
        <v>0</v>
      </c>
      <c r="T72" s="204">
        <v>0</v>
      </c>
      <c r="U72" s="187">
        <v>0</v>
      </c>
      <c r="V72" s="187">
        <v>0</v>
      </c>
      <c r="W72" s="187">
        <v>0</v>
      </c>
      <c r="X72" s="187">
        <v>0</v>
      </c>
      <c r="Y72" s="187">
        <v>0</v>
      </c>
      <c r="Z72" s="187">
        <v>0</v>
      </c>
      <c r="AA72" s="187">
        <v>0</v>
      </c>
      <c r="AB72" s="187">
        <v>0</v>
      </c>
      <c r="AC72" s="187">
        <v>0</v>
      </c>
      <c r="AD72" s="187">
        <v>0</v>
      </c>
      <c r="AE72" s="187">
        <v>0</v>
      </c>
      <c r="AF72" s="187">
        <v>0</v>
      </c>
      <c r="AG72" s="204">
        <v>0</v>
      </c>
      <c r="AH72" s="187">
        <v>0</v>
      </c>
      <c r="AI72" s="187">
        <v>0</v>
      </c>
      <c r="AJ72" s="187">
        <v>0</v>
      </c>
      <c r="AK72" s="187">
        <v>0</v>
      </c>
      <c r="AL72" s="187">
        <v>0</v>
      </c>
      <c r="AM72" s="187">
        <v>0</v>
      </c>
      <c r="AN72" s="187">
        <v>0</v>
      </c>
      <c r="AO72" s="187">
        <v>0</v>
      </c>
      <c r="AP72" s="187">
        <v>0</v>
      </c>
      <c r="AQ72" s="187">
        <v>0</v>
      </c>
      <c r="AR72" s="187">
        <v>0</v>
      </c>
      <c r="AS72" s="187">
        <v>0</v>
      </c>
      <c r="AT72" s="204">
        <v>0</v>
      </c>
      <c r="AU72" s="187">
        <v>0</v>
      </c>
      <c r="AV72" s="187">
        <v>0</v>
      </c>
      <c r="AW72" s="187">
        <v>0</v>
      </c>
      <c r="AX72" s="187">
        <v>0</v>
      </c>
      <c r="AY72" s="187">
        <v>0</v>
      </c>
      <c r="AZ72" s="187">
        <v>2124198.5703259818</v>
      </c>
      <c r="BA72" s="187">
        <v>0</v>
      </c>
      <c r="BB72" s="187">
        <v>0</v>
      </c>
      <c r="BC72" s="187">
        <v>0</v>
      </c>
      <c r="BD72" s="187">
        <v>0</v>
      </c>
      <c r="BE72" s="187">
        <v>0</v>
      </c>
      <c r="BF72" s="187">
        <v>0</v>
      </c>
      <c r="BG72" s="204">
        <v>2124198.5703259818</v>
      </c>
      <c r="BH72" s="187">
        <v>0</v>
      </c>
      <c r="BI72" s="204">
        <v>0</v>
      </c>
      <c r="BJ72" s="187">
        <v>0</v>
      </c>
      <c r="BK72" s="187">
        <v>0</v>
      </c>
      <c r="BL72" s="187">
        <v>0</v>
      </c>
      <c r="BM72" s="187">
        <v>0</v>
      </c>
      <c r="BN72" s="187">
        <v>0</v>
      </c>
      <c r="BO72" s="187">
        <v>0</v>
      </c>
      <c r="BP72" s="187">
        <v>0</v>
      </c>
      <c r="BQ72" s="187">
        <v>0</v>
      </c>
      <c r="BR72" s="187">
        <v>0</v>
      </c>
      <c r="BS72" s="187">
        <v>0</v>
      </c>
      <c r="BT72" s="187">
        <v>0</v>
      </c>
    </row>
    <row r="73" spans="1:72" outlineLevel="1">
      <c r="A73" s="191"/>
      <c r="B73" s="188" t="s">
        <v>286</v>
      </c>
      <c r="C73" s="188"/>
      <c r="D73" s="188"/>
      <c r="E73" s="192"/>
      <c r="F73" s="193">
        <f t="shared" ref="F73:AK73" si="12">SUBTOTAL(9,F65:F72)</f>
        <v>0</v>
      </c>
      <c r="G73" s="193">
        <f t="shared" si="12"/>
        <v>0</v>
      </c>
      <c r="H73" s="193">
        <f t="shared" si="12"/>
        <v>0</v>
      </c>
      <c r="I73" s="193">
        <f t="shared" si="12"/>
        <v>0</v>
      </c>
      <c r="J73" s="193">
        <f t="shared" si="12"/>
        <v>0</v>
      </c>
      <c r="K73" s="193">
        <f t="shared" si="12"/>
        <v>0</v>
      </c>
      <c r="L73" s="193">
        <f t="shared" si="12"/>
        <v>0</v>
      </c>
      <c r="M73" s="193">
        <f t="shared" si="12"/>
        <v>0</v>
      </c>
      <c r="N73" s="193">
        <f t="shared" si="12"/>
        <v>0</v>
      </c>
      <c r="O73" s="193">
        <f t="shared" si="12"/>
        <v>0</v>
      </c>
      <c r="P73" s="193">
        <f t="shared" si="12"/>
        <v>0</v>
      </c>
      <c r="Q73" s="193">
        <f t="shared" si="12"/>
        <v>0</v>
      </c>
      <c r="R73" s="193">
        <f t="shared" si="12"/>
        <v>0</v>
      </c>
      <c r="S73" s="193">
        <f t="shared" si="12"/>
        <v>0</v>
      </c>
      <c r="T73" s="193">
        <f t="shared" si="12"/>
        <v>0</v>
      </c>
      <c r="U73" s="193">
        <f t="shared" si="12"/>
        <v>0</v>
      </c>
      <c r="V73" s="193">
        <f t="shared" si="12"/>
        <v>0</v>
      </c>
      <c r="W73" s="193">
        <f t="shared" si="12"/>
        <v>0</v>
      </c>
      <c r="X73" s="193">
        <f t="shared" si="12"/>
        <v>0</v>
      </c>
      <c r="Y73" s="193">
        <f t="shared" si="12"/>
        <v>0</v>
      </c>
      <c r="Z73" s="193">
        <f t="shared" si="12"/>
        <v>0</v>
      </c>
      <c r="AA73" s="193">
        <f t="shared" si="12"/>
        <v>0</v>
      </c>
      <c r="AB73" s="193">
        <f t="shared" si="12"/>
        <v>0</v>
      </c>
      <c r="AC73" s="193">
        <f t="shared" si="12"/>
        <v>0</v>
      </c>
      <c r="AD73" s="193">
        <f t="shared" si="12"/>
        <v>0</v>
      </c>
      <c r="AE73" s="193">
        <f t="shared" si="12"/>
        <v>0</v>
      </c>
      <c r="AF73" s="193">
        <f t="shared" si="12"/>
        <v>0</v>
      </c>
      <c r="AG73" s="193">
        <f t="shared" si="12"/>
        <v>0</v>
      </c>
      <c r="AH73" s="193">
        <f t="shared" si="12"/>
        <v>0</v>
      </c>
      <c r="AI73" s="193">
        <f t="shared" si="12"/>
        <v>0</v>
      </c>
      <c r="AJ73" s="193">
        <f t="shared" si="12"/>
        <v>0</v>
      </c>
      <c r="AK73" s="193">
        <f t="shared" si="12"/>
        <v>0</v>
      </c>
      <c r="AL73" s="193">
        <f t="shared" ref="AL73:BG73" si="13">SUBTOTAL(9,AL65:AL72)</f>
        <v>0</v>
      </c>
      <c r="AM73" s="193">
        <f t="shared" si="13"/>
        <v>0</v>
      </c>
      <c r="AN73" s="193">
        <f t="shared" si="13"/>
        <v>0</v>
      </c>
      <c r="AO73" s="193">
        <f t="shared" si="13"/>
        <v>0</v>
      </c>
      <c r="AP73" s="193">
        <f t="shared" si="13"/>
        <v>0</v>
      </c>
      <c r="AQ73" s="193">
        <f t="shared" si="13"/>
        <v>0</v>
      </c>
      <c r="AR73" s="193">
        <f t="shared" si="13"/>
        <v>0</v>
      </c>
      <c r="AS73" s="193">
        <f t="shared" si="13"/>
        <v>0</v>
      </c>
      <c r="AT73" s="193">
        <f t="shared" si="13"/>
        <v>0</v>
      </c>
      <c r="AU73" s="193">
        <f t="shared" si="13"/>
        <v>0</v>
      </c>
      <c r="AV73" s="193">
        <f t="shared" si="13"/>
        <v>0</v>
      </c>
      <c r="AW73" s="193">
        <f t="shared" si="13"/>
        <v>0</v>
      </c>
      <c r="AX73" s="193">
        <f t="shared" si="13"/>
        <v>0</v>
      </c>
      <c r="AY73" s="193">
        <f t="shared" si="13"/>
        <v>0</v>
      </c>
      <c r="AZ73" s="193">
        <f t="shared" si="13"/>
        <v>90533134.238777012</v>
      </c>
      <c r="BA73" s="193">
        <f t="shared" si="13"/>
        <v>0</v>
      </c>
      <c r="BB73" s="193">
        <f t="shared" si="13"/>
        <v>0</v>
      </c>
      <c r="BC73" s="193">
        <f t="shared" si="13"/>
        <v>0</v>
      </c>
      <c r="BD73" s="193">
        <f t="shared" si="13"/>
        <v>0</v>
      </c>
      <c r="BE73" s="193">
        <f t="shared" si="13"/>
        <v>0</v>
      </c>
      <c r="BF73" s="193">
        <f t="shared" si="13"/>
        <v>0</v>
      </c>
      <c r="BG73" s="193">
        <f t="shared" si="13"/>
        <v>90533134.238777012</v>
      </c>
      <c r="BH73" s="187"/>
      <c r="BI73" s="200">
        <f>G73+T73+AG73+AT73+BG73</f>
        <v>90533134.238777012</v>
      </c>
      <c r="BJ73" s="187"/>
      <c r="BK73" s="187"/>
      <c r="BL73" s="187"/>
      <c r="BM73" s="187"/>
      <c r="BN73" s="187"/>
      <c r="BO73" s="187"/>
      <c r="BP73" s="187"/>
      <c r="BQ73" s="187"/>
      <c r="BR73" s="187"/>
      <c r="BS73" s="187"/>
      <c r="BT73" s="187"/>
    </row>
    <row r="74" spans="1:72" outlineLevel="2">
      <c r="A74" s="184" t="s">
        <v>119</v>
      </c>
      <c r="B74" s="185" t="s">
        <v>178</v>
      </c>
      <c r="C74" s="185" t="s">
        <v>172</v>
      </c>
      <c r="D74" s="185" t="s">
        <v>141</v>
      </c>
      <c r="E74" s="186" t="s">
        <v>267</v>
      </c>
      <c r="F74" s="187">
        <v>0</v>
      </c>
      <c r="G74" s="204">
        <v>0</v>
      </c>
      <c r="H74" s="187">
        <v>0</v>
      </c>
      <c r="I74" s="187">
        <v>0</v>
      </c>
      <c r="J74" s="187">
        <v>0</v>
      </c>
      <c r="K74" s="187">
        <v>0</v>
      </c>
      <c r="L74" s="187">
        <v>0</v>
      </c>
      <c r="M74" s="187">
        <v>0</v>
      </c>
      <c r="N74" s="187">
        <v>0</v>
      </c>
      <c r="O74" s="187">
        <v>0</v>
      </c>
      <c r="P74" s="187">
        <v>0</v>
      </c>
      <c r="Q74" s="187">
        <v>0</v>
      </c>
      <c r="R74" s="187">
        <v>0</v>
      </c>
      <c r="S74" s="187">
        <v>0</v>
      </c>
      <c r="T74" s="204">
        <v>0</v>
      </c>
      <c r="U74" s="187">
        <v>0</v>
      </c>
      <c r="V74" s="187">
        <v>0</v>
      </c>
      <c r="W74" s="187">
        <v>0</v>
      </c>
      <c r="X74" s="187">
        <v>0</v>
      </c>
      <c r="Y74" s="187">
        <v>0</v>
      </c>
      <c r="Z74" s="187">
        <v>0</v>
      </c>
      <c r="AA74" s="187">
        <v>0</v>
      </c>
      <c r="AB74" s="187">
        <v>0</v>
      </c>
      <c r="AC74" s="187">
        <v>0</v>
      </c>
      <c r="AD74" s="187">
        <v>0</v>
      </c>
      <c r="AE74" s="187">
        <v>0</v>
      </c>
      <c r="AF74" s="187">
        <v>0</v>
      </c>
      <c r="AG74" s="204">
        <v>0</v>
      </c>
      <c r="AH74" s="187">
        <v>0</v>
      </c>
      <c r="AI74" s="187">
        <v>0</v>
      </c>
      <c r="AJ74" s="187">
        <v>0</v>
      </c>
      <c r="AK74" s="187">
        <v>0</v>
      </c>
      <c r="AL74" s="187">
        <v>0</v>
      </c>
      <c r="AM74" s="187">
        <v>0</v>
      </c>
      <c r="AN74" s="187">
        <v>0</v>
      </c>
      <c r="AO74" s="187">
        <v>0</v>
      </c>
      <c r="AP74" s="187">
        <v>0</v>
      </c>
      <c r="AQ74" s="187">
        <v>0</v>
      </c>
      <c r="AR74" s="187">
        <v>0</v>
      </c>
      <c r="AS74" s="187">
        <v>0</v>
      </c>
      <c r="AT74" s="204">
        <v>0</v>
      </c>
      <c r="AU74" s="187">
        <v>0</v>
      </c>
      <c r="AV74" s="187">
        <v>0</v>
      </c>
      <c r="AW74" s="187">
        <v>0</v>
      </c>
      <c r="AX74" s="187">
        <v>0</v>
      </c>
      <c r="AY74" s="187">
        <v>0</v>
      </c>
      <c r="AZ74" s="187">
        <v>258939484.63095227</v>
      </c>
      <c r="BA74" s="187">
        <v>0</v>
      </c>
      <c r="BB74" s="187">
        <v>0</v>
      </c>
      <c r="BC74" s="187">
        <v>0</v>
      </c>
      <c r="BD74" s="187">
        <v>0</v>
      </c>
      <c r="BE74" s="187">
        <v>0</v>
      </c>
      <c r="BF74" s="187">
        <v>0</v>
      </c>
      <c r="BG74" s="204">
        <v>258939484.63095227</v>
      </c>
      <c r="BH74" s="187">
        <v>0</v>
      </c>
      <c r="BI74" s="204">
        <v>0</v>
      </c>
      <c r="BJ74" s="187">
        <v>0</v>
      </c>
      <c r="BK74" s="187">
        <v>0</v>
      </c>
      <c r="BL74" s="187">
        <v>0</v>
      </c>
      <c r="BM74" s="187">
        <v>0</v>
      </c>
      <c r="BN74" s="187">
        <v>0</v>
      </c>
      <c r="BO74" s="187">
        <v>0</v>
      </c>
      <c r="BP74" s="187">
        <v>0</v>
      </c>
      <c r="BQ74" s="187">
        <v>0</v>
      </c>
      <c r="BR74" s="187">
        <v>0</v>
      </c>
      <c r="BS74" s="187">
        <v>0</v>
      </c>
      <c r="BT74" s="187">
        <v>0</v>
      </c>
    </row>
    <row r="75" spans="1:72" outlineLevel="2">
      <c r="A75" s="184" t="s">
        <v>119</v>
      </c>
      <c r="B75" s="185" t="s">
        <v>178</v>
      </c>
      <c r="C75" s="185" t="s">
        <v>172</v>
      </c>
      <c r="D75" s="185" t="s">
        <v>141</v>
      </c>
      <c r="E75" s="186" t="s">
        <v>173</v>
      </c>
      <c r="F75" s="187">
        <v>0</v>
      </c>
      <c r="G75" s="204">
        <v>0</v>
      </c>
      <c r="H75" s="187">
        <v>0</v>
      </c>
      <c r="I75" s="187">
        <v>0</v>
      </c>
      <c r="J75" s="187">
        <v>0</v>
      </c>
      <c r="K75" s="187">
        <v>0</v>
      </c>
      <c r="L75" s="187">
        <v>0</v>
      </c>
      <c r="M75" s="187">
        <v>0</v>
      </c>
      <c r="N75" s="187">
        <v>0</v>
      </c>
      <c r="O75" s="187">
        <v>0</v>
      </c>
      <c r="P75" s="187">
        <v>0</v>
      </c>
      <c r="Q75" s="187">
        <v>0</v>
      </c>
      <c r="R75" s="187">
        <v>0</v>
      </c>
      <c r="S75" s="187">
        <v>0</v>
      </c>
      <c r="T75" s="204">
        <v>0</v>
      </c>
      <c r="U75" s="187">
        <v>0</v>
      </c>
      <c r="V75" s="187">
        <v>0</v>
      </c>
      <c r="W75" s="187">
        <v>0</v>
      </c>
      <c r="X75" s="187">
        <v>0</v>
      </c>
      <c r="Y75" s="187">
        <v>0</v>
      </c>
      <c r="Z75" s="187">
        <v>0</v>
      </c>
      <c r="AA75" s="187">
        <v>0</v>
      </c>
      <c r="AB75" s="187">
        <v>0</v>
      </c>
      <c r="AC75" s="187">
        <v>0</v>
      </c>
      <c r="AD75" s="187">
        <v>0</v>
      </c>
      <c r="AE75" s="187">
        <v>0</v>
      </c>
      <c r="AF75" s="187">
        <v>0</v>
      </c>
      <c r="AG75" s="204">
        <v>0</v>
      </c>
      <c r="AH75" s="187">
        <v>0</v>
      </c>
      <c r="AI75" s="187">
        <v>0</v>
      </c>
      <c r="AJ75" s="187">
        <v>0</v>
      </c>
      <c r="AK75" s="187">
        <v>0</v>
      </c>
      <c r="AL75" s="187">
        <v>0</v>
      </c>
      <c r="AM75" s="187">
        <v>0</v>
      </c>
      <c r="AN75" s="187">
        <v>0</v>
      </c>
      <c r="AO75" s="187">
        <v>0</v>
      </c>
      <c r="AP75" s="187">
        <v>0</v>
      </c>
      <c r="AQ75" s="187">
        <v>0</v>
      </c>
      <c r="AR75" s="187">
        <v>0</v>
      </c>
      <c r="AS75" s="187">
        <v>0</v>
      </c>
      <c r="AT75" s="204">
        <v>0</v>
      </c>
      <c r="AU75" s="187">
        <v>0</v>
      </c>
      <c r="AV75" s="187">
        <v>0</v>
      </c>
      <c r="AW75" s="187">
        <v>0</v>
      </c>
      <c r="AX75" s="187">
        <v>0</v>
      </c>
      <c r="AY75" s="187">
        <v>0</v>
      </c>
      <c r="AZ75" s="187">
        <v>5759718.5396664087</v>
      </c>
      <c r="BA75" s="187">
        <v>0</v>
      </c>
      <c r="BB75" s="187">
        <v>0</v>
      </c>
      <c r="BC75" s="187">
        <v>0</v>
      </c>
      <c r="BD75" s="187">
        <v>0</v>
      </c>
      <c r="BE75" s="187">
        <v>0</v>
      </c>
      <c r="BF75" s="187">
        <v>0</v>
      </c>
      <c r="BG75" s="204">
        <v>5759718.5396664087</v>
      </c>
      <c r="BH75" s="187">
        <v>0</v>
      </c>
      <c r="BI75" s="204">
        <v>0</v>
      </c>
      <c r="BJ75" s="187">
        <v>0</v>
      </c>
      <c r="BK75" s="187">
        <v>0</v>
      </c>
      <c r="BL75" s="187">
        <v>0</v>
      </c>
      <c r="BM75" s="187">
        <v>0</v>
      </c>
      <c r="BN75" s="187">
        <v>0</v>
      </c>
      <c r="BO75" s="187">
        <v>0</v>
      </c>
      <c r="BP75" s="187">
        <v>0</v>
      </c>
      <c r="BQ75" s="187">
        <v>0</v>
      </c>
      <c r="BR75" s="187">
        <v>0</v>
      </c>
      <c r="BS75" s="187">
        <v>0</v>
      </c>
      <c r="BT75" s="187">
        <v>0</v>
      </c>
    </row>
    <row r="76" spans="1:72" outlineLevel="2">
      <c r="A76" s="184" t="s">
        <v>119</v>
      </c>
      <c r="B76" s="185" t="s">
        <v>178</v>
      </c>
      <c r="C76" s="185" t="s">
        <v>172</v>
      </c>
      <c r="D76" s="185" t="s">
        <v>141</v>
      </c>
      <c r="E76" s="186" t="s">
        <v>268</v>
      </c>
      <c r="F76" s="187">
        <v>0</v>
      </c>
      <c r="G76" s="204">
        <v>0</v>
      </c>
      <c r="H76" s="187">
        <v>0</v>
      </c>
      <c r="I76" s="187">
        <v>0</v>
      </c>
      <c r="J76" s="187">
        <v>0</v>
      </c>
      <c r="K76" s="187">
        <v>0</v>
      </c>
      <c r="L76" s="187">
        <v>0</v>
      </c>
      <c r="M76" s="187">
        <v>0</v>
      </c>
      <c r="N76" s="187">
        <v>0</v>
      </c>
      <c r="O76" s="187">
        <v>0</v>
      </c>
      <c r="P76" s="187">
        <v>0</v>
      </c>
      <c r="Q76" s="187">
        <v>0</v>
      </c>
      <c r="R76" s="187">
        <v>0</v>
      </c>
      <c r="S76" s="187">
        <v>0</v>
      </c>
      <c r="T76" s="204">
        <v>0</v>
      </c>
      <c r="U76" s="187">
        <v>0</v>
      </c>
      <c r="V76" s="187">
        <v>0</v>
      </c>
      <c r="W76" s="187">
        <v>0</v>
      </c>
      <c r="X76" s="187">
        <v>0</v>
      </c>
      <c r="Y76" s="187">
        <v>0</v>
      </c>
      <c r="Z76" s="187">
        <v>0</v>
      </c>
      <c r="AA76" s="187">
        <v>0</v>
      </c>
      <c r="AB76" s="187">
        <v>0</v>
      </c>
      <c r="AC76" s="187">
        <v>0</v>
      </c>
      <c r="AD76" s="187">
        <v>0</v>
      </c>
      <c r="AE76" s="187">
        <v>0</v>
      </c>
      <c r="AF76" s="187">
        <v>0</v>
      </c>
      <c r="AG76" s="204">
        <v>0</v>
      </c>
      <c r="AH76" s="187">
        <v>0</v>
      </c>
      <c r="AI76" s="187">
        <v>0</v>
      </c>
      <c r="AJ76" s="187">
        <v>0</v>
      </c>
      <c r="AK76" s="187">
        <v>0</v>
      </c>
      <c r="AL76" s="187">
        <v>0</v>
      </c>
      <c r="AM76" s="187">
        <v>0</v>
      </c>
      <c r="AN76" s="187">
        <v>0</v>
      </c>
      <c r="AO76" s="187">
        <v>0</v>
      </c>
      <c r="AP76" s="187">
        <v>0</v>
      </c>
      <c r="AQ76" s="187">
        <v>0</v>
      </c>
      <c r="AR76" s="187">
        <v>0</v>
      </c>
      <c r="AS76" s="187">
        <v>0</v>
      </c>
      <c r="AT76" s="204">
        <v>0</v>
      </c>
      <c r="AU76" s="187">
        <v>0</v>
      </c>
      <c r="AV76" s="187">
        <v>0</v>
      </c>
      <c r="AW76" s="187">
        <v>0</v>
      </c>
      <c r="AX76" s="187">
        <v>0</v>
      </c>
      <c r="AY76" s="187">
        <v>0</v>
      </c>
      <c r="AZ76" s="187">
        <v>562416555.37018502</v>
      </c>
      <c r="BA76" s="187">
        <v>0</v>
      </c>
      <c r="BB76" s="187">
        <v>0</v>
      </c>
      <c r="BC76" s="187">
        <v>0</v>
      </c>
      <c r="BD76" s="187">
        <v>0</v>
      </c>
      <c r="BE76" s="187">
        <v>0</v>
      </c>
      <c r="BF76" s="187">
        <v>0</v>
      </c>
      <c r="BG76" s="204">
        <v>562416555.37018502</v>
      </c>
      <c r="BH76" s="187">
        <v>0</v>
      </c>
      <c r="BI76" s="204">
        <v>0</v>
      </c>
      <c r="BJ76" s="187">
        <v>0</v>
      </c>
      <c r="BK76" s="187">
        <v>0</v>
      </c>
      <c r="BL76" s="187">
        <v>0</v>
      </c>
      <c r="BM76" s="187">
        <v>0</v>
      </c>
      <c r="BN76" s="187">
        <v>0</v>
      </c>
      <c r="BO76" s="187">
        <v>0</v>
      </c>
      <c r="BP76" s="187">
        <v>0</v>
      </c>
      <c r="BQ76" s="187">
        <v>0</v>
      </c>
      <c r="BR76" s="187">
        <v>0</v>
      </c>
      <c r="BS76" s="187">
        <v>0</v>
      </c>
      <c r="BT76" s="187">
        <v>0</v>
      </c>
    </row>
    <row r="77" spans="1:72" outlineLevel="2">
      <c r="A77" s="184" t="s">
        <v>119</v>
      </c>
      <c r="B77" s="185" t="s">
        <v>178</v>
      </c>
      <c r="C77" s="185" t="s">
        <v>172</v>
      </c>
      <c r="D77" s="185" t="s">
        <v>141</v>
      </c>
      <c r="E77" s="186" t="s">
        <v>269</v>
      </c>
      <c r="F77" s="187">
        <v>0</v>
      </c>
      <c r="G77" s="204">
        <v>0</v>
      </c>
      <c r="H77" s="187">
        <v>0</v>
      </c>
      <c r="I77" s="187">
        <v>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  <c r="O77" s="187">
        <v>0</v>
      </c>
      <c r="P77" s="187">
        <v>0</v>
      </c>
      <c r="Q77" s="187">
        <v>0</v>
      </c>
      <c r="R77" s="187">
        <v>0</v>
      </c>
      <c r="S77" s="187">
        <v>0</v>
      </c>
      <c r="T77" s="204">
        <v>0</v>
      </c>
      <c r="U77" s="187">
        <v>0</v>
      </c>
      <c r="V77" s="187">
        <v>0</v>
      </c>
      <c r="W77" s="187">
        <v>0</v>
      </c>
      <c r="X77" s="187">
        <v>0</v>
      </c>
      <c r="Y77" s="187">
        <v>0</v>
      </c>
      <c r="Z77" s="187">
        <v>0</v>
      </c>
      <c r="AA77" s="187">
        <v>0</v>
      </c>
      <c r="AB77" s="187">
        <v>0</v>
      </c>
      <c r="AC77" s="187">
        <v>0</v>
      </c>
      <c r="AD77" s="187">
        <v>0</v>
      </c>
      <c r="AE77" s="187">
        <v>0</v>
      </c>
      <c r="AF77" s="187">
        <v>0</v>
      </c>
      <c r="AG77" s="204">
        <v>0</v>
      </c>
      <c r="AH77" s="187">
        <v>0</v>
      </c>
      <c r="AI77" s="187">
        <v>0</v>
      </c>
      <c r="AJ77" s="187">
        <v>0</v>
      </c>
      <c r="AK77" s="187">
        <v>0</v>
      </c>
      <c r="AL77" s="187">
        <v>0</v>
      </c>
      <c r="AM77" s="187">
        <v>0</v>
      </c>
      <c r="AN77" s="187">
        <v>0</v>
      </c>
      <c r="AO77" s="187">
        <v>0</v>
      </c>
      <c r="AP77" s="187">
        <v>0</v>
      </c>
      <c r="AQ77" s="187">
        <v>0</v>
      </c>
      <c r="AR77" s="187">
        <v>0</v>
      </c>
      <c r="AS77" s="187">
        <v>0</v>
      </c>
      <c r="AT77" s="204">
        <v>0</v>
      </c>
      <c r="AU77" s="187">
        <v>0</v>
      </c>
      <c r="AV77" s="187">
        <v>0</v>
      </c>
      <c r="AW77" s="187">
        <v>0</v>
      </c>
      <c r="AX77" s="187">
        <v>0</v>
      </c>
      <c r="AY77" s="187">
        <v>0</v>
      </c>
      <c r="AZ77" s="187">
        <v>75107918.280241504</v>
      </c>
      <c r="BA77" s="187">
        <v>0</v>
      </c>
      <c r="BB77" s="187">
        <v>0</v>
      </c>
      <c r="BC77" s="187">
        <v>0</v>
      </c>
      <c r="BD77" s="187">
        <v>0</v>
      </c>
      <c r="BE77" s="187">
        <v>0</v>
      </c>
      <c r="BF77" s="187">
        <v>0</v>
      </c>
      <c r="BG77" s="204">
        <v>75107918.280241504</v>
      </c>
      <c r="BH77" s="187">
        <v>0</v>
      </c>
      <c r="BI77" s="204">
        <v>0</v>
      </c>
      <c r="BJ77" s="187">
        <v>0</v>
      </c>
      <c r="BK77" s="187">
        <v>0</v>
      </c>
      <c r="BL77" s="187">
        <v>0</v>
      </c>
      <c r="BM77" s="187">
        <v>0</v>
      </c>
      <c r="BN77" s="187">
        <v>0</v>
      </c>
      <c r="BO77" s="187">
        <v>0</v>
      </c>
      <c r="BP77" s="187">
        <v>0</v>
      </c>
      <c r="BQ77" s="187">
        <v>0</v>
      </c>
      <c r="BR77" s="187">
        <v>0</v>
      </c>
      <c r="BS77" s="187">
        <v>0</v>
      </c>
      <c r="BT77" s="187">
        <v>0</v>
      </c>
    </row>
    <row r="78" spans="1:72" outlineLevel="2">
      <c r="A78" s="184" t="s">
        <v>119</v>
      </c>
      <c r="B78" s="185" t="s">
        <v>178</v>
      </c>
      <c r="C78" s="185" t="s">
        <v>172</v>
      </c>
      <c r="D78" s="185" t="s">
        <v>141</v>
      </c>
      <c r="E78" s="186" t="s">
        <v>270</v>
      </c>
      <c r="F78" s="187">
        <v>0</v>
      </c>
      <c r="G78" s="204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  <c r="O78" s="187">
        <v>0</v>
      </c>
      <c r="P78" s="187">
        <v>0</v>
      </c>
      <c r="Q78" s="187">
        <v>0</v>
      </c>
      <c r="R78" s="187">
        <v>0</v>
      </c>
      <c r="S78" s="187">
        <v>0</v>
      </c>
      <c r="T78" s="204">
        <v>0</v>
      </c>
      <c r="U78" s="187">
        <v>0</v>
      </c>
      <c r="V78" s="187">
        <v>0</v>
      </c>
      <c r="W78" s="187">
        <v>0</v>
      </c>
      <c r="X78" s="187">
        <v>0</v>
      </c>
      <c r="Y78" s="187">
        <v>0</v>
      </c>
      <c r="Z78" s="187">
        <v>0</v>
      </c>
      <c r="AA78" s="187">
        <v>0</v>
      </c>
      <c r="AB78" s="187">
        <v>0</v>
      </c>
      <c r="AC78" s="187">
        <v>0</v>
      </c>
      <c r="AD78" s="187">
        <v>0</v>
      </c>
      <c r="AE78" s="187">
        <v>0</v>
      </c>
      <c r="AF78" s="187">
        <v>0</v>
      </c>
      <c r="AG78" s="204">
        <v>0</v>
      </c>
      <c r="AH78" s="187">
        <v>0</v>
      </c>
      <c r="AI78" s="187">
        <v>0</v>
      </c>
      <c r="AJ78" s="187">
        <v>0</v>
      </c>
      <c r="AK78" s="187">
        <v>0</v>
      </c>
      <c r="AL78" s="187">
        <v>0</v>
      </c>
      <c r="AM78" s="187">
        <v>0</v>
      </c>
      <c r="AN78" s="187">
        <v>0</v>
      </c>
      <c r="AO78" s="187">
        <v>0</v>
      </c>
      <c r="AP78" s="187">
        <v>0</v>
      </c>
      <c r="AQ78" s="187">
        <v>0</v>
      </c>
      <c r="AR78" s="187">
        <v>0</v>
      </c>
      <c r="AS78" s="187">
        <v>0</v>
      </c>
      <c r="AT78" s="204">
        <v>0</v>
      </c>
      <c r="AU78" s="187">
        <v>0</v>
      </c>
      <c r="AV78" s="187">
        <v>0</v>
      </c>
      <c r="AW78" s="187">
        <v>0</v>
      </c>
      <c r="AX78" s="187">
        <v>0</v>
      </c>
      <c r="AY78" s="187">
        <v>0</v>
      </c>
      <c r="AZ78" s="187">
        <v>23187685.375658743</v>
      </c>
      <c r="BA78" s="187">
        <v>0</v>
      </c>
      <c r="BB78" s="187">
        <v>0</v>
      </c>
      <c r="BC78" s="187">
        <v>0</v>
      </c>
      <c r="BD78" s="187">
        <v>0</v>
      </c>
      <c r="BE78" s="187">
        <v>0</v>
      </c>
      <c r="BF78" s="187">
        <v>0</v>
      </c>
      <c r="BG78" s="204">
        <v>23187685.375658743</v>
      </c>
      <c r="BH78" s="187">
        <v>0</v>
      </c>
      <c r="BI78" s="204">
        <v>0</v>
      </c>
      <c r="BJ78" s="187">
        <v>0</v>
      </c>
      <c r="BK78" s="187">
        <v>0</v>
      </c>
      <c r="BL78" s="187">
        <v>0</v>
      </c>
      <c r="BM78" s="187">
        <v>0</v>
      </c>
      <c r="BN78" s="187">
        <v>0</v>
      </c>
      <c r="BO78" s="187">
        <v>0</v>
      </c>
      <c r="BP78" s="187">
        <v>0</v>
      </c>
      <c r="BQ78" s="187">
        <v>0</v>
      </c>
      <c r="BR78" s="187">
        <v>0</v>
      </c>
      <c r="BS78" s="187">
        <v>0</v>
      </c>
      <c r="BT78" s="187">
        <v>0</v>
      </c>
    </row>
    <row r="79" spans="1:72" outlineLevel="2">
      <c r="A79" s="184" t="s">
        <v>119</v>
      </c>
      <c r="B79" s="185" t="s">
        <v>178</v>
      </c>
      <c r="C79" s="185" t="s">
        <v>172</v>
      </c>
      <c r="D79" s="185" t="s">
        <v>141</v>
      </c>
      <c r="E79" s="186" t="s">
        <v>271</v>
      </c>
      <c r="F79" s="187">
        <v>0</v>
      </c>
      <c r="G79" s="204">
        <v>0</v>
      </c>
      <c r="H79" s="187">
        <v>0</v>
      </c>
      <c r="I79" s="187">
        <v>0</v>
      </c>
      <c r="J79" s="187">
        <v>0</v>
      </c>
      <c r="K79" s="187">
        <v>0</v>
      </c>
      <c r="L79" s="187">
        <v>0</v>
      </c>
      <c r="M79" s="187">
        <v>0</v>
      </c>
      <c r="N79" s="187">
        <v>0</v>
      </c>
      <c r="O79" s="187">
        <v>0</v>
      </c>
      <c r="P79" s="187">
        <v>0</v>
      </c>
      <c r="Q79" s="187">
        <v>0</v>
      </c>
      <c r="R79" s="187">
        <v>0</v>
      </c>
      <c r="S79" s="187">
        <v>0</v>
      </c>
      <c r="T79" s="204">
        <v>0</v>
      </c>
      <c r="U79" s="187">
        <v>0</v>
      </c>
      <c r="V79" s="187">
        <v>0</v>
      </c>
      <c r="W79" s="187">
        <v>0</v>
      </c>
      <c r="X79" s="187">
        <v>0</v>
      </c>
      <c r="Y79" s="187">
        <v>0</v>
      </c>
      <c r="Z79" s="187">
        <v>0</v>
      </c>
      <c r="AA79" s="187">
        <v>0</v>
      </c>
      <c r="AB79" s="187">
        <v>0</v>
      </c>
      <c r="AC79" s="187">
        <v>0</v>
      </c>
      <c r="AD79" s="187">
        <v>0</v>
      </c>
      <c r="AE79" s="187">
        <v>0</v>
      </c>
      <c r="AF79" s="187">
        <v>0</v>
      </c>
      <c r="AG79" s="204">
        <v>0</v>
      </c>
      <c r="AH79" s="187">
        <v>0</v>
      </c>
      <c r="AI79" s="187">
        <v>0</v>
      </c>
      <c r="AJ79" s="187">
        <v>0</v>
      </c>
      <c r="AK79" s="187">
        <v>0</v>
      </c>
      <c r="AL79" s="187">
        <v>0</v>
      </c>
      <c r="AM79" s="187">
        <v>0</v>
      </c>
      <c r="AN79" s="187">
        <v>0</v>
      </c>
      <c r="AO79" s="187">
        <v>0</v>
      </c>
      <c r="AP79" s="187">
        <v>0</v>
      </c>
      <c r="AQ79" s="187">
        <v>0</v>
      </c>
      <c r="AR79" s="187">
        <v>0</v>
      </c>
      <c r="AS79" s="187">
        <v>0</v>
      </c>
      <c r="AT79" s="204">
        <v>0</v>
      </c>
      <c r="AU79" s="187">
        <v>0</v>
      </c>
      <c r="AV79" s="187">
        <v>0</v>
      </c>
      <c r="AW79" s="187">
        <v>0</v>
      </c>
      <c r="AX79" s="187">
        <v>0</v>
      </c>
      <c r="AY79" s="187">
        <v>0</v>
      </c>
      <c r="AZ79" s="187">
        <v>19744241.589612767</v>
      </c>
      <c r="BA79" s="187">
        <v>0</v>
      </c>
      <c r="BB79" s="187">
        <v>0</v>
      </c>
      <c r="BC79" s="187">
        <v>0</v>
      </c>
      <c r="BD79" s="187">
        <v>0</v>
      </c>
      <c r="BE79" s="187">
        <v>0</v>
      </c>
      <c r="BF79" s="187">
        <v>0</v>
      </c>
      <c r="BG79" s="204">
        <v>19744241.589612767</v>
      </c>
      <c r="BH79" s="187">
        <v>0</v>
      </c>
      <c r="BI79" s="204">
        <v>0</v>
      </c>
      <c r="BJ79" s="187">
        <v>0</v>
      </c>
      <c r="BK79" s="187">
        <v>0</v>
      </c>
      <c r="BL79" s="187">
        <v>0</v>
      </c>
      <c r="BM79" s="187">
        <v>0</v>
      </c>
      <c r="BN79" s="187">
        <v>0</v>
      </c>
      <c r="BO79" s="187">
        <v>0</v>
      </c>
      <c r="BP79" s="187">
        <v>0</v>
      </c>
      <c r="BQ79" s="187">
        <v>0</v>
      </c>
      <c r="BR79" s="187">
        <v>0</v>
      </c>
      <c r="BS79" s="187">
        <v>0</v>
      </c>
      <c r="BT79" s="187">
        <v>0</v>
      </c>
    </row>
    <row r="80" spans="1:72" outlineLevel="2">
      <c r="A80" s="184" t="s">
        <v>119</v>
      </c>
      <c r="B80" s="185" t="s">
        <v>178</v>
      </c>
      <c r="C80" s="185" t="s">
        <v>172</v>
      </c>
      <c r="D80" s="185" t="s">
        <v>141</v>
      </c>
      <c r="E80" s="186" t="s">
        <v>272</v>
      </c>
      <c r="F80" s="187">
        <v>0</v>
      </c>
      <c r="G80" s="204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  <c r="O80" s="187">
        <v>0</v>
      </c>
      <c r="P80" s="187">
        <v>0</v>
      </c>
      <c r="Q80" s="187">
        <v>0</v>
      </c>
      <c r="R80" s="187">
        <v>0</v>
      </c>
      <c r="S80" s="187">
        <v>0</v>
      </c>
      <c r="T80" s="204">
        <v>0</v>
      </c>
      <c r="U80" s="187">
        <v>0</v>
      </c>
      <c r="V80" s="187">
        <v>0</v>
      </c>
      <c r="W80" s="187">
        <v>0</v>
      </c>
      <c r="X80" s="187">
        <v>0</v>
      </c>
      <c r="Y80" s="187">
        <v>0</v>
      </c>
      <c r="Z80" s="187">
        <v>0</v>
      </c>
      <c r="AA80" s="187">
        <v>0</v>
      </c>
      <c r="AB80" s="187">
        <v>0</v>
      </c>
      <c r="AC80" s="187">
        <v>0</v>
      </c>
      <c r="AD80" s="187">
        <v>0</v>
      </c>
      <c r="AE80" s="187">
        <v>0</v>
      </c>
      <c r="AF80" s="187">
        <v>0</v>
      </c>
      <c r="AG80" s="204">
        <v>0</v>
      </c>
      <c r="AH80" s="187">
        <v>0</v>
      </c>
      <c r="AI80" s="187">
        <v>0</v>
      </c>
      <c r="AJ80" s="187">
        <v>0</v>
      </c>
      <c r="AK80" s="187">
        <v>0</v>
      </c>
      <c r="AL80" s="187">
        <v>0</v>
      </c>
      <c r="AM80" s="187">
        <v>0</v>
      </c>
      <c r="AN80" s="187">
        <v>0</v>
      </c>
      <c r="AO80" s="187">
        <v>0</v>
      </c>
      <c r="AP80" s="187">
        <v>0</v>
      </c>
      <c r="AQ80" s="187">
        <v>0</v>
      </c>
      <c r="AR80" s="187">
        <v>0</v>
      </c>
      <c r="AS80" s="187">
        <v>0</v>
      </c>
      <c r="AT80" s="204">
        <v>0</v>
      </c>
      <c r="AU80" s="187">
        <v>0</v>
      </c>
      <c r="AV80" s="187">
        <v>0</v>
      </c>
      <c r="AW80" s="187">
        <v>0</v>
      </c>
      <c r="AX80" s="187">
        <v>0</v>
      </c>
      <c r="AY80" s="187">
        <v>0</v>
      </c>
      <c r="AZ80" s="187">
        <v>64505564.954189554</v>
      </c>
      <c r="BA80" s="187">
        <v>0</v>
      </c>
      <c r="BB80" s="187">
        <v>0</v>
      </c>
      <c r="BC80" s="187">
        <v>0</v>
      </c>
      <c r="BD80" s="187">
        <v>0</v>
      </c>
      <c r="BE80" s="187">
        <v>0</v>
      </c>
      <c r="BF80" s="187">
        <v>0</v>
      </c>
      <c r="BG80" s="204">
        <v>64505564.954189554</v>
      </c>
      <c r="BH80" s="187">
        <v>0</v>
      </c>
      <c r="BI80" s="204">
        <v>0</v>
      </c>
      <c r="BJ80" s="187">
        <v>0</v>
      </c>
      <c r="BK80" s="187">
        <v>0</v>
      </c>
      <c r="BL80" s="187">
        <v>0</v>
      </c>
      <c r="BM80" s="187">
        <v>0</v>
      </c>
      <c r="BN80" s="187">
        <v>0</v>
      </c>
      <c r="BO80" s="187">
        <v>0</v>
      </c>
      <c r="BP80" s="187">
        <v>0</v>
      </c>
      <c r="BQ80" s="187">
        <v>0</v>
      </c>
      <c r="BR80" s="187">
        <v>0</v>
      </c>
      <c r="BS80" s="187">
        <v>0</v>
      </c>
      <c r="BT80" s="187">
        <v>0</v>
      </c>
    </row>
    <row r="81" spans="1:72" outlineLevel="2">
      <c r="A81" s="184" t="s">
        <v>119</v>
      </c>
      <c r="B81" s="185" t="s">
        <v>178</v>
      </c>
      <c r="C81" s="185" t="s">
        <v>172</v>
      </c>
      <c r="D81" s="185" t="s">
        <v>141</v>
      </c>
      <c r="E81" s="186" t="s">
        <v>273</v>
      </c>
      <c r="F81" s="187">
        <v>0</v>
      </c>
      <c r="G81" s="204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  <c r="O81" s="187">
        <v>0</v>
      </c>
      <c r="P81" s="187">
        <v>0</v>
      </c>
      <c r="Q81" s="187">
        <v>0</v>
      </c>
      <c r="R81" s="187">
        <v>0</v>
      </c>
      <c r="S81" s="187">
        <v>0</v>
      </c>
      <c r="T81" s="204">
        <v>0</v>
      </c>
      <c r="U81" s="187">
        <v>0</v>
      </c>
      <c r="V81" s="187">
        <v>0</v>
      </c>
      <c r="W81" s="187">
        <v>0</v>
      </c>
      <c r="X81" s="187">
        <v>0</v>
      </c>
      <c r="Y81" s="187">
        <v>0</v>
      </c>
      <c r="Z81" s="187">
        <v>0</v>
      </c>
      <c r="AA81" s="187">
        <v>0</v>
      </c>
      <c r="AB81" s="187">
        <v>0</v>
      </c>
      <c r="AC81" s="187">
        <v>0</v>
      </c>
      <c r="AD81" s="187">
        <v>0</v>
      </c>
      <c r="AE81" s="187">
        <v>0</v>
      </c>
      <c r="AF81" s="187">
        <v>0</v>
      </c>
      <c r="AG81" s="204">
        <v>0</v>
      </c>
      <c r="AH81" s="187">
        <v>0</v>
      </c>
      <c r="AI81" s="187">
        <v>0</v>
      </c>
      <c r="AJ81" s="187">
        <v>0</v>
      </c>
      <c r="AK81" s="187">
        <v>0</v>
      </c>
      <c r="AL81" s="187">
        <v>0</v>
      </c>
      <c r="AM81" s="187">
        <v>0</v>
      </c>
      <c r="AN81" s="187">
        <v>0</v>
      </c>
      <c r="AO81" s="187">
        <v>0</v>
      </c>
      <c r="AP81" s="187">
        <v>0</v>
      </c>
      <c r="AQ81" s="187">
        <v>0</v>
      </c>
      <c r="AR81" s="187">
        <v>0</v>
      </c>
      <c r="AS81" s="187">
        <v>0</v>
      </c>
      <c r="AT81" s="204">
        <v>0</v>
      </c>
      <c r="AU81" s="187">
        <v>0</v>
      </c>
      <c r="AV81" s="187">
        <v>0</v>
      </c>
      <c r="AW81" s="187">
        <v>0</v>
      </c>
      <c r="AX81" s="187">
        <v>0</v>
      </c>
      <c r="AY81" s="187">
        <v>0</v>
      </c>
      <c r="AZ81" s="187">
        <v>24199509.43580899</v>
      </c>
      <c r="BA81" s="187">
        <v>0</v>
      </c>
      <c r="BB81" s="187">
        <v>0</v>
      </c>
      <c r="BC81" s="187">
        <v>0</v>
      </c>
      <c r="BD81" s="187">
        <v>0</v>
      </c>
      <c r="BE81" s="187">
        <v>0</v>
      </c>
      <c r="BF81" s="187">
        <v>0</v>
      </c>
      <c r="BG81" s="204">
        <v>24199509.43580899</v>
      </c>
      <c r="BH81" s="187">
        <v>0</v>
      </c>
      <c r="BI81" s="204">
        <v>0</v>
      </c>
      <c r="BJ81" s="187">
        <v>0</v>
      </c>
      <c r="BK81" s="187">
        <v>0</v>
      </c>
      <c r="BL81" s="187">
        <v>0</v>
      </c>
      <c r="BM81" s="187">
        <v>0</v>
      </c>
      <c r="BN81" s="187">
        <v>0</v>
      </c>
      <c r="BO81" s="187">
        <v>0</v>
      </c>
      <c r="BP81" s="187">
        <v>0</v>
      </c>
      <c r="BQ81" s="187">
        <v>0</v>
      </c>
      <c r="BR81" s="187">
        <v>0</v>
      </c>
      <c r="BS81" s="187">
        <v>0</v>
      </c>
      <c r="BT81" s="187">
        <v>0</v>
      </c>
    </row>
    <row r="82" spans="1:72" outlineLevel="1">
      <c r="A82" s="191"/>
      <c r="B82" s="188" t="s">
        <v>287</v>
      </c>
      <c r="C82" s="188"/>
      <c r="D82" s="188"/>
      <c r="E82" s="192"/>
      <c r="F82" s="193">
        <f t="shared" ref="F82:AK82" si="14">SUBTOTAL(9,F74:F81)</f>
        <v>0</v>
      </c>
      <c r="G82" s="193">
        <f t="shared" si="14"/>
        <v>0</v>
      </c>
      <c r="H82" s="193">
        <f t="shared" si="14"/>
        <v>0</v>
      </c>
      <c r="I82" s="193">
        <f t="shared" si="14"/>
        <v>0</v>
      </c>
      <c r="J82" s="193">
        <f t="shared" si="14"/>
        <v>0</v>
      </c>
      <c r="K82" s="193">
        <f t="shared" si="14"/>
        <v>0</v>
      </c>
      <c r="L82" s="193">
        <f t="shared" si="14"/>
        <v>0</v>
      </c>
      <c r="M82" s="193">
        <f t="shared" si="14"/>
        <v>0</v>
      </c>
      <c r="N82" s="193">
        <f t="shared" si="14"/>
        <v>0</v>
      </c>
      <c r="O82" s="193">
        <f t="shared" si="14"/>
        <v>0</v>
      </c>
      <c r="P82" s="193">
        <f t="shared" si="14"/>
        <v>0</v>
      </c>
      <c r="Q82" s="193">
        <f t="shared" si="14"/>
        <v>0</v>
      </c>
      <c r="R82" s="193">
        <f t="shared" si="14"/>
        <v>0</v>
      </c>
      <c r="S82" s="193">
        <f t="shared" si="14"/>
        <v>0</v>
      </c>
      <c r="T82" s="193">
        <f t="shared" si="14"/>
        <v>0</v>
      </c>
      <c r="U82" s="193">
        <f t="shared" si="14"/>
        <v>0</v>
      </c>
      <c r="V82" s="193">
        <f t="shared" si="14"/>
        <v>0</v>
      </c>
      <c r="W82" s="193">
        <f t="shared" si="14"/>
        <v>0</v>
      </c>
      <c r="X82" s="193">
        <f t="shared" si="14"/>
        <v>0</v>
      </c>
      <c r="Y82" s="193">
        <f t="shared" si="14"/>
        <v>0</v>
      </c>
      <c r="Z82" s="193">
        <f t="shared" si="14"/>
        <v>0</v>
      </c>
      <c r="AA82" s="193">
        <f t="shared" si="14"/>
        <v>0</v>
      </c>
      <c r="AB82" s="193">
        <f t="shared" si="14"/>
        <v>0</v>
      </c>
      <c r="AC82" s="193">
        <f t="shared" si="14"/>
        <v>0</v>
      </c>
      <c r="AD82" s="193">
        <f t="shared" si="14"/>
        <v>0</v>
      </c>
      <c r="AE82" s="193">
        <f t="shared" si="14"/>
        <v>0</v>
      </c>
      <c r="AF82" s="193">
        <f t="shared" si="14"/>
        <v>0</v>
      </c>
      <c r="AG82" s="193">
        <f t="shared" si="14"/>
        <v>0</v>
      </c>
      <c r="AH82" s="193">
        <f t="shared" si="14"/>
        <v>0</v>
      </c>
      <c r="AI82" s="193">
        <f t="shared" si="14"/>
        <v>0</v>
      </c>
      <c r="AJ82" s="193">
        <f t="shared" si="14"/>
        <v>0</v>
      </c>
      <c r="AK82" s="193">
        <f t="shared" si="14"/>
        <v>0</v>
      </c>
      <c r="AL82" s="193">
        <f t="shared" ref="AL82:BG82" si="15">SUBTOTAL(9,AL74:AL81)</f>
        <v>0</v>
      </c>
      <c r="AM82" s="193">
        <f t="shared" si="15"/>
        <v>0</v>
      </c>
      <c r="AN82" s="193">
        <f t="shared" si="15"/>
        <v>0</v>
      </c>
      <c r="AO82" s="193">
        <f t="shared" si="15"/>
        <v>0</v>
      </c>
      <c r="AP82" s="193">
        <f t="shared" si="15"/>
        <v>0</v>
      </c>
      <c r="AQ82" s="193">
        <f t="shared" si="15"/>
        <v>0</v>
      </c>
      <c r="AR82" s="193">
        <f t="shared" si="15"/>
        <v>0</v>
      </c>
      <c r="AS82" s="193">
        <f t="shared" si="15"/>
        <v>0</v>
      </c>
      <c r="AT82" s="193">
        <f t="shared" si="15"/>
        <v>0</v>
      </c>
      <c r="AU82" s="193">
        <f t="shared" si="15"/>
        <v>0</v>
      </c>
      <c r="AV82" s="193">
        <f t="shared" si="15"/>
        <v>0</v>
      </c>
      <c r="AW82" s="193">
        <f t="shared" si="15"/>
        <v>0</v>
      </c>
      <c r="AX82" s="193">
        <f t="shared" si="15"/>
        <v>0</v>
      </c>
      <c r="AY82" s="193">
        <f t="shared" si="15"/>
        <v>0</v>
      </c>
      <c r="AZ82" s="193">
        <f t="shared" si="15"/>
        <v>1033860678.1763152</v>
      </c>
      <c r="BA82" s="193">
        <f t="shared" si="15"/>
        <v>0</v>
      </c>
      <c r="BB82" s="193">
        <f t="shared" si="15"/>
        <v>0</v>
      </c>
      <c r="BC82" s="193">
        <f t="shared" si="15"/>
        <v>0</v>
      </c>
      <c r="BD82" s="193">
        <f t="shared" si="15"/>
        <v>0</v>
      </c>
      <c r="BE82" s="193">
        <f t="shared" si="15"/>
        <v>0</v>
      </c>
      <c r="BF82" s="193">
        <f t="shared" si="15"/>
        <v>0</v>
      </c>
      <c r="BG82" s="193">
        <f t="shared" si="15"/>
        <v>1033860678.1763152</v>
      </c>
      <c r="BH82" s="187"/>
      <c r="BI82" s="200">
        <f>G82+T82+AG82+AT82+BG82</f>
        <v>1033860678.1763152</v>
      </c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</row>
    <row r="83" spans="1:72" outlineLevel="2">
      <c r="A83" s="184" t="s">
        <v>119</v>
      </c>
      <c r="B83" s="185" t="s">
        <v>145</v>
      </c>
      <c r="C83" s="185" t="s">
        <v>172</v>
      </c>
      <c r="D83" s="185" t="s">
        <v>141</v>
      </c>
      <c r="E83" s="186" t="s">
        <v>267</v>
      </c>
      <c r="F83" s="187">
        <v>0</v>
      </c>
      <c r="G83" s="204">
        <v>0</v>
      </c>
      <c r="H83" s="187">
        <v>11480.719102153198</v>
      </c>
      <c r="I83" s="187">
        <v>26485.941627130429</v>
      </c>
      <c r="J83" s="187">
        <v>34691.09013928994</v>
      </c>
      <c r="K83" s="187">
        <v>45262.958144974284</v>
      </c>
      <c r="L83" s="187">
        <v>55874.823051280131</v>
      </c>
      <c r="M83" s="187">
        <v>66232.576685966764</v>
      </c>
      <c r="N83" s="187">
        <v>80895.043570798865</v>
      </c>
      <c r="O83" s="187">
        <v>101665.84140321749</v>
      </c>
      <c r="P83" s="187">
        <v>121552.93924732192</v>
      </c>
      <c r="Q83" s="187">
        <v>142505.5356431469</v>
      </c>
      <c r="R83" s="187">
        <v>166723.12512810057</v>
      </c>
      <c r="S83" s="187">
        <v>188729.45541044671</v>
      </c>
      <c r="T83" s="204">
        <v>1042100.0491538274</v>
      </c>
      <c r="U83" s="187">
        <v>217550.54138589112</v>
      </c>
      <c r="V83" s="187">
        <v>245925.75798227472</v>
      </c>
      <c r="W83" s="187">
        <v>283447.61842804978</v>
      </c>
      <c r="X83" s="187">
        <v>325501.27877328865</v>
      </c>
      <c r="Y83" s="187">
        <v>377899.93376020697</v>
      </c>
      <c r="Z83" s="187">
        <v>441693.94521576847</v>
      </c>
      <c r="AA83" s="187">
        <v>495955.60073930374</v>
      </c>
      <c r="AB83" s="187">
        <v>541616.38299442572</v>
      </c>
      <c r="AC83" s="187">
        <v>588044.09207495523</v>
      </c>
      <c r="AD83" s="187">
        <v>634296.73961724853</v>
      </c>
      <c r="AE83" s="187">
        <v>676868.10581981973</v>
      </c>
      <c r="AF83" s="187">
        <v>715342.42701417336</v>
      </c>
      <c r="AG83" s="204">
        <v>5544142.4238054054</v>
      </c>
      <c r="AH83" s="187">
        <v>777179.47825556516</v>
      </c>
      <c r="AI83" s="187">
        <v>804564.72532769549</v>
      </c>
      <c r="AJ83" s="187">
        <v>829379.4895116603</v>
      </c>
      <c r="AK83" s="187">
        <v>855102.32899635262</v>
      </c>
      <c r="AL83" s="187">
        <v>877772.75702059956</v>
      </c>
      <c r="AM83" s="187">
        <v>896373.96915613802</v>
      </c>
      <c r="AN83" s="187">
        <v>912707.85100212495</v>
      </c>
      <c r="AO83" s="187">
        <v>928563.61540578166</v>
      </c>
      <c r="AP83" s="187">
        <v>946775.27698456938</v>
      </c>
      <c r="AQ83" s="187">
        <v>964436.54811539536</v>
      </c>
      <c r="AR83" s="187">
        <v>982027.959647218</v>
      </c>
      <c r="AS83" s="187">
        <v>1002996.6072139805</v>
      </c>
      <c r="AT83" s="204">
        <v>10777880.606637083</v>
      </c>
      <c r="AU83" s="187">
        <v>1032121.2779738141</v>
      </c>
      <c r="AV83" s="187">
        <v>1056342.1305434064</v>
      </c>
      <c r="AW83" s="187">
        <v>1075530.3981892108</v>
      </c>
      <c r="AX83" s="187">
        <v>1093185.7813124422</v>
      </c>
      <c r="AY83" s="187">
        <v>1108037.5495092375</v>
      </c>
      <c r="AZ83" s="187">
        <v>0</v>
      </c>
      <c r="BA83" s="187">
        <v>0</v>
      </c>
      <c r="BB83" s="187">
        <v>0</v>
      </c>
      <c r="BC83" s="187">
        <v>0</v>
      </c>
      <c r="BD83" s="187">
        <v>0</v>
      </c>
      <c r="BE83" s="187">
        <v>0</v>
      </c>
      <c r="BF83" s="187">
        <v>0</v>
      </c>
      <c r="BG83" s="204">
        <v>5365217.1375281112</v>
      </c>
      <c r="BH83" s="187">
        <v>0</v>
      </c>
      <c r="BI83" s="204">
        <v>0</v>
      </c>
      <c r="BJ83" s="187">
        <v>0</v>
      </c>
      <c r="BK83" s="187">
        <v>0</v>
      </c>
      <c r="BL83" s="187">
        <v>0</v>
      </c>
      <c r="BM83" s="187">
        <v>0</v>
      </c>
      <c r="BN83" s="187">
        <v>0</v>
      </c>
      <c r="BO83" s="187">
        <v>0</v>
      </c>
      <c r="BP83" s="187">
        <v>0</v>
      </c>
      <c r="BQ83" s="187">
        <v>0</v>
      </c>
      <c r="BR83" s="187">
        <v>0</v>
      </c>
      <c r="BS83" s="187">
        <v>0</v>
      </c>
      <c r="BT83" s="187">
        <v>0</v>
      </c>
    </row>
    <row r="84" spans="1:72" outlineLevel="2">
      <c r="A84" s="184" t="s">
        <v>119</v>
      </c>
      <c r="B84" s="185" t="s">
        <v>145</v>
      </c>
      <c r="C84" s="185" t="s">
        <v>172</v>
      </c>
      <c r="D84" s="185" t="s">
        <v>141</v>
      </c>
      <c r="E84" s="186" t="s">
        <v>173</v>
      </c>
      <c r="F84" s="187">
        <v>3787.9371573277472</v>
      </c>
      <c r="G84" s="204">
        <v>3787.9371573277472</v>
      </c>
      <c r="H84" s="187">
        <v>8704.291739259128</v>
      </c>
      <c r="I84" s="187">
        <v>8939.6804464635352</v>
      </c>
      <c r="J84" s="187">
        <v>9083.175387781861</v>
      </c>
      <c r="K84" s="187">
        <v>9258.8187469421482</v>
      </c>
      <c r="L84" s="187">
        <v>9435.126623477925</v>
      </c>
      <c r="M84" s="187">
        <v>9608.1197188704991</v>
      </c>
      <c r="N84" s="187">
        <v>9839.4868592224357</v>
      </c>
      <c r="O84" s="187">
        <v>10153.634414223621</v>
      </c>
      <c r="P84" s="187">
        <v>10455.949232205056</v>
      </c>
      <c r="Q84" s="187">
        <v>10772.807633513479</v>
      </c>
      <c r="R84" s="187">
        <v>11133.972854827889</v>
      </c>
      <c r="S84" s="187">
        <v>11465.342716006953</v>
      </c>
      <c r="T84" s="204">
        <v>118850.40637279453</v>
      </c>
      <c r="U84" s="187">
        <v>12066.382988684827</v>
      </c>
      <c r="V84" s="187">
        <v>12485.544023569866</v>
      </c>
      <c r="W84" s="187">
        <v>13028.609926653906</v>
      </c>
      <c r="X84" s="187">
        <v>13633.134829484581</v>
      </c>
      <c r="Y84" s="187">
        <v>14377.781298236028</v>
      </c>
      <c r="Z84" s="187">
        <v>15276.762975741472</v>
      </c>
      <c r="AA84" s="187">
        <v>16046.894187834587</v>
      </c>
      <c r="AB84" s="187">
        <v>16700.779951764005</v>
      </c>
      <c r="AC84" s="187">
        <v>17365.182470620024</v>
      </c>
      <c r="AD84" s="187">
        <v>18027.355636181815</v>
      </c>
      <c r="AE84" s="187">
        <v>18639.855093689883</v>
      </c>
      <c r="AF84" s="187">
        <v>19197.055420543787</v>
      </c>
      <c r="AG84" s="204">
        <v>186845.33880300479</v>
      </c>
      <c r="AH84" s="187">
        <v>20462.598577128891</v>
      </c>
      <c r="AI84" s="187">
        <v>20873.115916050581</v>
      </c>
      <c r="AJ84" s="187">
        <v>21249.01088032679</v>
      </c>
      <c r="AK84" s="187">
        <v>21637.354700659256</v>
      </c>
      <c r="AL84" s="187">
        <v>21984.556155588445</v>
      </c>
      <c r="AM84" s="187">
        <v>22276.856866574966</v>
      </c>
      <c r="AN84" s="187">
        <v>22538.639947523454</v>
      </c>
      <c r="AO84" s="187">
        <v>22794.117031881731</v>
      </c>
      <c r="AP84" s="187">
        <v>23081.637633859969</v>
      </c>
      <c r="AQ84" s="187">
        <v>23361.875585000529</v>
      </c>
      <c r="AR84" s="187">
        <v>23641.333917126984</v>
      </c>
      <c r="AS84" s="187">
        <v>23966.658142077929</v>
      </c>
      <c r="AT84" s="204">
        <v>267867.75535379956</v>
      </c>
      <c r="AU84" s="187">
        <v>24445.817572102249</v>
      </c>
      <c r="AV84" s="187">
        <v>24815.832779792723</v>
      </c>
      <c r="AW84" s="187">
        <v>25117.919354515256</v>
      </c>
      <c r="AX84" s="187">
        <v>25399.434658768212</v>
      </c>
      <c r="AY84" s="187">
        <v>25643.184320566976</v>
      </c>
      <c r="AZ84" s="187">
        <v>0</v>
      </c>
      <c r="BA84" s="187">
        <v>0</v>
      </c>
      <c r="BB84" s="187">
        <v>0</v>
      </c>
      <c r="BC84" s="187">
        <v>0</v>
      </c>
      <c r="BD84" s="187">
        <v>0</v>
      </c>
      <c r="BE84" s="187">
        <v>0</v>
      </c>
      <c r="BF84" s="187">
        <v>0</v>
      </c>
      <c r="BG84" s="204">
        <v>125422.18868574541</v>
      </c>
      <c r="BH84" s="187">
        <v>0</v>
      </c>
      <c r="BI84" s="204">
        <v>0</v>
      </c>
      <c r="BJ84" s="187">
        <v>0</v>
      </c>
      <c r="BK84" s="187">
        <v>0</v>
      </c>
      <c r="BL84" s="187">
        <v>0</v>
      </c>
      <c r="BM84" s="187">
        <v>0</v>
      </c>
      <c r="BN84" s="187">
        <v>0</v>
      </c>
      <c r="BO84" s="187">
        <v>0</v>
      </c>
      <c r="BP84" s="187">
        <v>0</v>
      </c>
      <c r="BQ84" s="187">
        <v>0</v>
      </c>
      <c r="BR84" s="187">
        <v>0</v>
      </c>
      <c r="BS84" s="187">
        <v>0</v>
      </c>
      <c r="BT84" s="187">
        <v>0</v>
      </c>
    </row>
    <row r="85" spans="1:72" outlineLevel="2">
      <c r="A85" s="184" t="s">
        <v>119</v>
      </c>
      <c r="B85" s="185" t="s">
        <v>145</v>
      </c>
      <c r="C85" s="185" t="s">
        <v>172</v>
      </c>
      <c r="D85" s="185" t="s">
        <v>141</v>
      </c>
      <c r="E85" s="186" t="s">
        <v>268</v>
      </c>
      <c r="F85" s="187">
        <v>0</v>
      </c>
      <c r="G85" s="204">
        <v>0</v>
      </c>
      <c r="H85" s="187">
        <v>25927.888570114064</v>
      </c>
      <c r="I85" s="187">
        <v>59815.464264254064</v>
      </c>
      <c r="J85" s="187">
        <v>78345.851989236384</v>
      </c>
      <c r="K85" s="187">
        <v>102221.2044989873</v>
      </c>
      <c r="L85" s="187">
        <v>126186.88542573345</v>
      </c>
      <c r="M85" s="187">
        <v>149578.685162954</v>
      </c>
      <c r="N85" s="187">
        <v>182692.18651859782</v>
      </c>
      <c r="O85" s="187">
        <v>229600.65339418876</v>
      </c>
      <c r="P85" s="187">
        <v>272397.68835523544</v>
      </c>
      <c r="Q85" s="187">
        <v>314419.48019379203</v>
      </c>
      <c r="R85" s="187">
        <v>363794.8435554491</v>
      </c>
      <c r="S85" s="187">
        <v>408156.21431482682</v>
      </c>
      <c r="T85" s="204">
        <v>2313137.0462433691</v>
      </c>
      <c r="U85" s="187">
        <v>467423.35989240429</v>
      </c>
      <c r="V85" s="187">
        <v>526019.26642648038</v>
      </c>
      <c r="W85" s="187">
        <v>605250.65216946229</v>
      </c>
      <c r="X85" s="187">
        <v>694695.33918126533</v>
      </c>
      <c r="Y85" s="187">
        <v>805324.04181753274</v>
      </c>
      <c r="Z85" s="187">
        <v>941658.11259317002</v>
      </c>
      <c r="AA85" s="187">
        <v>1056434.5963184661</v>
      </c>
      <c r="AB85" s="187">
        <v>1151757.0246703874</v>
      </c>
      <c r="AC85" s="187">
        <v>1250939.0229943059</v>
      </c>
      <c r="AD85" s="187">
        <v>1348624.9705075209</v>
      </c>
      <c r="AE85" s="187">
        <v>1440128.6815164236</v>
      </c>
      <c r="AF85" s="187">
        <v>1526677.0633887537</v>
      </c>
      <c r="AG85" s="204">
        <v>11814932.131476173</v>
      </c>
      <c r="AH85" s="187">
        <v>1662326.332477113</v>
      </c>
      <c r="AI85" s="187">
        <v>1723799.849770762</v>
      </c>
      <c r="AJ85" s="187">
        <v>1779466.7280846394</v>
      </c>
      <c r="AK85" s="187">
        <v>1837182.8864799573</v>
      </c>
      <c r="AL85" s="187">
        <v>1888004.0133795289</v>
      </c>
      <c r="AM85" s="187">
        <v>1929633.7664279414</v>
      </c>
      <c r="AN85" s="187">
        <v>1966141.4916917935</v>
      </c>
      <c r="AO85" s="187">
        <v>2001567.9152550919</v>
      </c>
      <c r="AP85" s="187">
        <v>2042313.3282564022</v>
      </c>
      <c r="AQ85" s="187">
        <v>2081814.2069538299</v>
      </c>
      <c r="AR85" s="187">
        <v>2121155.7690201052</v>
      </c>
      <c r="AS85" s="187">
        <v>2168122.8787451596</v>
      </c>
      <c r="AT85" s="204">
        <v>23201529.166542329</v>
      </c>
      <c r="AU85" s="187">
        <v>2233103.641709737</v>
      </c>
      <c r="AV85" s="187">
        <v>2287409.1050890796</v>
      </c>
      <c r="AW85" s="187">
        <v>2330347.4606994283</v>
      </c>
      <c r="AX85" s="187">
        <v>2369822.3744640066</v>
      </c>
      <c r="AY85" s="187">
        <v>2402964.0409283154</v>
      </c>
      <c r="AZ85" s="187">
        <v>0</v>
      </c>
      <c r="BA85" s="187">
        <v>0</v>
      </c>
      <c r="BB85" s="187">
        <v>0</v>
      </c>
      <c r="BC85" s="187">
        <v>0</v>
      </c>
      <c r="BD85" s="187">
        <v>0</v>
      </c>
      <c r="BE85" s="187">
        <v>0</v>
      </c>
      <c r="BF85" s="187">
        <v>0</v>
      </c>
      <c r="BG85" s="204">
        <v>11623646.622890567</v>
      </c>
      <c r="BH85" s="187">
        <v>0</v>
      </c>
      <c r="BI85" s="204">
        <v>0</v>
      </c>
      <c r="BJ85" s="187">
        <v>0</v>
      </c>
      <c r="BK85" s="187">
        <v>0</v>
      </c>
      <c r="BL85" s="187">
        <v>0</v>
      </c>
      <c r="BM85" s="187">
        <v>0</v>
      </c>
      <c r="BN85" s="187">
        <v>0</v>
      </c>
      <c r="BO85" s="187">
        <v>0</v>
      </c>
      <c r="BP85" s="187">
        <v>0</v>
      </c>
      <c r="BQ85" s="187">
        <v>0</v>
      </c>
      <c r="BR85" s="187">
        <v>0</v>
      </c>
      <c r="BS85" s="187">
        <v>0</v>
      </c>
      <c r="BT85" s="187">
        <v>0</v>
      </c>
    </row>
    <row r="86" spans="1:72" outlineLevel="2">
      <c r="A86" s="184" t="s">
        <v>119</v>
      </c>
      <c r="B86" s="185" t="s">
        <v>145</v>
      </c>
      <c r="C86" s="185" t="s">
        <v>172</v>
      </c>
      <c r="D86" s="185" t="s">
        <v>141</v>
      </c>
      <c r="E86" s="186" t="s">
        <v>269</v>
      </c>
      <c r="F86" s="187">
        <v>0</v>
      </c>
      <c r="G86" s="204">
        <v>0</v>
      </c>
      <c r="H86" s="187">
        <v>3330.0943398103082</v>
      </c>
      <c r="I86" s="187">
        <v>7682.505208276656</v>
      </c>
      <c r="J86" s="187">
        <v>10062.488410942135</v>
      </c>
      <c r="K86" s="187">
        <v>13128.961642601322</v>
      </c>
      <c r="L86" s="187">
        <v>16207.036364653615</v>
      </c>
      <c r="M86" s="187">
        <v>19211.403638612141</v>
      </c>
      <c r="N86" s="187">
        <v>23464.394896945239</v>
      </c>
      <c r="O86" s="187">
        <v>29489.167010924488</v>
      </c>
      <c r="P86" s="187">
        <v>35257.613340517652</v>
      </c>
      <c r="Q86" s="187">
        <v>41335.117897612894</v>
      </c>
      <c r="R86" s="187">
        <v>48359.665484755613</v>
      </c>
      <c r="S86" s="187">
        <v>54742.815813683403</v>
      </c>
      <c r="T86" s="204">
        <v>302271.26404933544</v>
      </c>
      <c r="U86" s="187">
        <v>63102.652372702883</v>
      </c>
      <c r="V86" s="187">
        <v>71333.160177809477</v>
      </c>
      <c r="W86" s="187">
        <v>82216.741073556041</v>
      </c>
      <c r="X86" s="187">
        <v>94414.814646989253</v>
      </c>
      <c r="Y86" s="187">
        <v>109613.55462425105</v>
      </c>
      <c r="Z86" s="187">
        <v>128117.6286784726</v>
      </c>
      <c r="AA86" s="187">
        <v>143856.75009759795</v>
      </c>
      <c r="AB86" s="187">
        <v>157101.1044961455</v>
      </c>
      <c r="AC86" s="187">
        <v>170567.91348639721</v>
      </c>
      <c r="AD86" s="187">
        <v>183983.9441732681</v>
      </c>
      <c r="AE86" s="187">
        <v>196332.1833704614</v>
      </c>
      <c r="AF86" s="187">
        <v>207492.03477849133</v>
      </c>
      <c r="AG86" s="204">
        <v>1608132.4819761429</v>
      </c>
      <c r="AH86" s="187">
        <v>225428.4734716824</v>
      </c>
      <c r="AI86" s="187">
        <v>233371.83097897511</v>
      </c>
      <c r="AJ86" s="187">
        <v>240569.59490103205</v>
      </c>
      <c r="AK86" s="187">
        <v>248030.75490413303</v>
      </c>
      <c r="AL86" s="187">
        <v>254606.53324805773</v>
      </c>
      <c r="AM86" s="187">
        <v>260001.99590984776</v>
      </c>
      <c r="AN86" s="187">
        <v>264739.79734880553</v>
      </c>
      <c r="AO86" s="187">
        <v>269338.91616916592</v>
      </c>
      <c r="AP86" s="187">
        <v>274621.38589971501</v>
      </c>
      <c r="AQ86" s="187">
        <v>279744.20952280919</v>
      </c>
      <c r="AR86" s="187">
        <v>284846.76968913269</v>
      </c>
      <c r="AS86" s="187">
        <v>290928.9300446157</v>
      </c>
      <c r="AT86" s="204">
        <v>3126229.1920879725</v>
      </c>
      <c r="AU86" s="187">
        <v>299376.82432573009</v>
      </c>
      <c r="AV86" s="187">
        <v>306402.31840233819</v>
      </c>
      <c r="AW86" s="187">
        <v>311968.06222983706</v>
      </c>
      <c r="AX86" s="187">
        <v>317089.17797900888</v>
      </c>
      <c r="AY86" s="187">
        <v>321397.07792571583</v>
      </c>
      <c r="AZ86" s="187">
        <v>0</v>
      </c>
      <c r="BA86" s="187">
        <v>0</v>
      </c>
      <c r="BB86" s="187">
        <v>0</v>
      </c>
      <c r="BC86" s="187">
        <v>0</v>
      </c>
      <c r="BD86" s="187">
        <v>0</v>
      </c>
      <c r="BE86" s="187">
        <v>0</v>
      </c>
      <c r="BF86" s="187">
        <v>0</v>
      </c>
      <c r="BG86" s="204">
        <v>1556233.46086263</v>
      </c>
      <c r="BH86" s="187">
        <v>0</v>
      </c>
      <c r="BI86" s="204">
        <v>0</v>
      </c>
      <c r="BJ86" s="187">
        <v>0</v>
      </c>
      <c r="BK86" s="187">
        <v>0</v>
      </c>
      <c r="BL86" s="187">
        <v>0</v>
      </c>
      <c r="BM86" s="187">
        <v>0</v>
      </c>
      <c r="BN86" s="187">
        <v>0</v>
      </c>
      <c r="BO86" s="187">
        <v>0</v>
      </c>
      <c r="BP86" s="187">
        <v>0</v>
      </c>
      <c r="BQ86" s="187">
        <v>0</v>
      </c>
      <c r="BR86" s="187">
        <v>0</v>
      </c>
      <c r="BS86" s="187">
        <v>0</v>
      </c>
      <c r="BT86" s="187">
        <v>0</v>
      </c>
    </row>
    <row r="87" spans="1:72" outlineLevel="2">
      <c r="A87" s="184" t="s">
        <v>119</v>
      </c>
      <c r="B87" s="185" t="s">
        <v>145</v>
      </c>
      <c r="C87" s="185" t="s">
        <v>172</v>
      </c>
      <c r="D87" s="185" t="s">
        <v>141</v>
      </c>
      <c r="E87" s="186" t="s">
        <v>270</v>
      </c>
      <c r="F87" s="187">
        <v>0</v>
      </c>
      <c r="G87" s="204">
        <v>0</v>
      </c>
      <c r="H87" s="187">
        <v>1028.0830782005125</v>
      </c>
      <c r="I87" s="187">
        <v>2371.780735577132</v>
      </c>
      <c r="J87" s="187">
        <v>3106.5408376591731</v>
      </c>
      <c r="K87" s="187">
        <v>4053.2375127459336</v>
      </c>
      <c r="L87" s="187">
        <v>5003.5158569201067</v>
      </c>
      <c r="M87" s="187">
        <v>5931.0388757520941</v>
      </c>
      <c r="N87" s="187">
        <v>7244.0432228529744</v>
      </c>
      <c r="O87" s="187">
        <v>9104.0404566698435</v>
      </c>
      <c r="P87" s="187">
        <v>10884.903535551994</v>
      </c>
      <c r="Q87" s="187">
        <v>12761.180588169083</v>
      </c>
      <c r="R87" s="187">
        <v>14929.833415814526</v>
      </c>
      <c r="S87" s="187">
        <v>16900.47093209418</v>
      </c>
      <c r="T87" s="204">
        <v>93318.669048007549</v>
      </c>
      <c r="U87" s="187">
        <v>19481.360728549473</v>
      </c>
      <c r="V87" s="187">
        <v>22022.323516981876</v>
      </c>
      <c r="W87" s="187">
        <v>25382.356058816953</v>
      </c>
      <c r="X87" s="187">
        <v>29148.205235391906</v>
      </c>
      <c r="Y87" s="187">
        <v>33840.434879997891</v>
      </c>
      <c r="Z87" s="187">
        <v>39553.103492863076</v>
      </c>
      <c r="AA87" s="187">
        <v>44412.162349936698</v>
      </c>
      <c r="AB87" s="187">
        <v>48501.02448097559</v>
      </c>
      <c r="AC87" s="187">
        <v>52658.563886007891</v>
      </c>
      <c r="AD87" s="187">
        <v>56800.426763855525</v>
      </c>
      <c r="AE87" s="187">
        <v>60612.635809239466</v>
      </c>
      <c r="AF87" s="187">
        <v>64057.959940351422</v>
      </c>
      <c r="AG87" s="204">
        <v>496470.55714296771</v>
      </c>
      <c r="AH87" s="187">
        <v>69595.385376983686</v>
      </c>
      <c r="AI87" s="187">
        <v>72047.697715321177</v>
      </c>
      <c r="AJ87" s="187">
        <v>74269.826740521836</v>
      </c>
      <c r="AK87" s="187">
        <v>76573.27269736267</v>
      </c>
      <c r="AL87" s="187">
        <v>78603.379280400637</v>
      </c>
      <c r="AM87" s="187">
        <v>80269.093009689444</v>
      </c>
      <c r="AN87" s="187">
        <v>81731.770336585832</v>
      </c>
      <c r="AO87" s="187">
        <v>83151.632884418446</v>
      </c>
      <c r="AP87" s="187">
        <v>84782.462881082538</v>
      </c>
      <c r="AQ87" s="187">
        <v>86364.006147454071</v>
      </c>
      <c r="AR87" s="187">
        <v>87939.293579940451</v>
      </c>
      <c r="AS87" s="187">
        <v>89817.007993499778</v>
      </c>
      <c r="AT87" s="204">
        <v>965144.82864326052</v>
      </c>
      <c r="AU87" s="187">
        <v>92425.083402359029</v>
      </c>
      <c r="AV87" s="187">
        <v>94594.028434880296</v>
      </c>
      <c r="AW87" s="187">
        <v>96312.312201873079</v>
      </c>
      <c r="AX87" s="187">
        <v>97893.328205020211</v>
      </c>
      <c r="AY87" s="187">
        <v>99223.28423204452</v>
      </c>
      <c r="AZ87" s="187">
        <v>0</v>
      </c>
      <c r="BA87" s="187">
        <v>0</v>
      </c>
      <c r="BB87" s="187">
        <v>0</v>
      </c>
      <c r="BC87" s="187">
        <v>0</v>
      </c>
      <c r="BD87" s="187">
        <v>0</v>
      </c>
      <c r="BE87" s="187">
        <v>0</v>
      </c>
      <c r="BF87" s="187">
        <v>0</v>
      </c>
      <c r="BG87" s="204">
        <v>480448.03647617716</v>
      </c>
      <c r="BH87" s="187">
        <v>0</v>
      </c>
      <c r="BI87" s="204">
        <v>0</v>
      </c>
      <c r="BJ87" s="187">
        <v>0</v>
      </c>
      <c r="BK87" s="187">
        <v>0</v>
      </c>
      <c r="BL87" s="187">
        <v>0</v>
      </c>
      <c r="BM87" s="187">
        <v>0</v>
      </c>
      <c r="BN87" s="187">
        <v>0</v>
      </c>
      <c r="BO87" s="187">
        <v>0</v>
      </c>
      <c r="BP87" s="187">
        <v>0</v>
      </c>
      <c r="BQ87" s="187">
        <v>0</v>
      </c>
      <c r="BR87" s="187">
        <v>0</v>
      </c>
      <c r="BS87" s="187">
        <v>0</v>
      </c>
      <c r="BT87" s="187">
        <v>0</v>
      </c>
    </row>
    <row r="88" spans="1:72" outlineLevel="2">
      <c r="A88" s="184" t="s">
        <v>119</v>
      </c>
      <c r="B88" s="185" t="s">
        <v>145</v>
      </c>
      <c r="C88" s="185" t="s">
        <v>172</v>
      </c>
      <c r="D88" s="185" t="s">
        <v>141</v>
      </c>
      <c r="E88" s="186" t="s">
        <v>271</v>
      </c>
      <c r="F88" s="187">
        <v>0</v>
      </c>
      <c r="G88" s="204">
        <v>0</v>
      </c>
      <c r="H88" s="187">
        <v>875.40952627778245</v>
      </c>
      <c r="I88" s="187">
        <v>2019.5638797990214</v>
      </c>
      <c r="J88" s="187">
        <v>2645.2098091312073</v>
      </c>
      <c r="K88" s="187">
        <v>3451.31906765245</v>
      </c>
      <c r="L88" s="187">
        <v>4260.4781062017646</v>
      </c>
      <c r="M88" s="187">
        <v>5050.2610563779854</v>
      </c>
      <c r="N88" s="187">
        <v>6168.280152177239</v>
      </c>
      <c r="O88" s="187">
        <v>7752.0619805715069</v>
      </c>
      <c r="P88" s="187">
        <v>9268.4613234909102</v>
      </c>
      <c r="Q88" s="187">
        <v>10866.105366686659</v>
      </c>
      <c r="R88" s="187">
        <v>12712.70646806166</v>
      </c>
      <c r="S88" s="187">
        <v>14390.69815100145</v>
      </c>
      <c r="T88" s="204">
        <v>79460.554887429636</v>
      </c>
      <c r="U88" s="187">
        <v>16588.317742255378</v>
      </c>
      <c r="V88" s="187">
        <v>18751.939611029338</v>
      </c>
      <c r="W88" s="187">
        <v>21612.996813599209</v>
      </c>
      <c r="X88" s="187">
        <v>24819.605611663774</v>
      </c>
      <c r="Y88" s="187">
        <v>28815.024481470293</v>
      </c>
      <c r="Z88" s="187">
        <v>33679.343941842642</v>
      </c>
      <c r="AA88" s="187">
        <v>37816.81736439134</v>
      </c>
      <c r="AB88" s="187">
        <v>41298.470683122265</v>
      </c>
      <c r="AC88" s="187">
        <v>44838.602485905125</v>
      </c>
      <c r="AD88" s="187">
        <v>48365.385774810638</v>
      </c>
      <c r="AE88" s="187">
        <v>51611.469856199015</v>
      </c>
      <c r="AF88" s="187">
        <v>54545.152580331829</v>
      </c>
      <c r="AG88" s="204">
        <v>422743.12694662082</v>
      </c>
      <c r="AH88" s="187">
        <v>59260.253024126258</v>
      </c>
      <c r="AI88" s="187">
        <v>61348.389311853862</v>
      </c>
      <c r="AJ88" s="187">
        <v>63240.525228227358</v>
      </c>
      <c r="AK88" s="187">
        <v>65201.9022576149</v>
      </c>
      <c r="AL88" s="187">
        <v>66930.531664939946</v>
      </c>
      <c r="AM88" s="187">
        <v>68348.881696752011</v>
      </c>
      <c r="AN88" s="187">
        <v>69594.346866820575</v>
      </c>
      <c r="AO88" s="187">
        <v>70803.355386397889</v>
      </c>
      <c r="AP88" s="187">
        <v>72192.002028961229</v>
      </c>
      <c r="AQ88" s="187">
        <v>73538.681174799756</v>
      </c>
      <c r="AR88" s="187">
        <v>74880.033497647048</v>
      </c>
      <c r="AS88" s="187">
        <v>76478.901449190511</v>
      </c>
      <c r="AT88" s="204">
        <v>821817.80358733144</v>
      </c>
      <c r="AU88" s="187">
        <v>78699.669504397141</v>
      </c>
      <c r="AV88" s="187">
        <v>80546.519417310177</v>
      </c>
      <c r="AW88" s="187">
        <v>82009.632671840955</v>
      </c>
      <c r="AX88" s="187">
        <v>83355.862854692619</v>
      </c>
      <c r="AY88" s="187">
        <v>84488.316252938894</v>
      </c>
      <c r="AZ88" s="187">
        <v>0</v>
      </c>
      <c r="BA88" s="187">
        <v>0</v>
      </c>
      <c r="BB88" s="187">
        <v>0</v>
      </c>
      <c r="BC88" s="187">
        <v>0</v>
      </c>
      <c r="BD88" s="187">
        <v>0</v>
      </c>
      <c r="BE88" s="187">
        <v>0</v>
      </c>
      <c r="BF88" s="187">
        <v>0</v>
      </c>
      <c r="BG88" s="204">
        <v>409100.00070117979</v>
      </c>
      <c r="BH88" s="187">
        <v>0</v>
      </c>
      <c r="BI88" s="204">
        <v>0</v>
      </c>
      <c r="BJ88" s="187">
        <v>0</v>
      </c>
      <c r="BK88" s="187">
        <v>0</v>
      </c>
      <c r="BL88" s="187">
        <v>0</v>
      </c>
      <c r="BM88" s="187">
        <v>0</v>
      </c>
      <c r="BN88" s="187">
        <v>0</v>
      </c>
      <c r="BO88" s="187">
        <v>0</v>
      </c>
      <c r="BP88" s="187">
        <v>0</v>
      </c>
      <c r="BQ88" s="187">
        <v>0</v>
      </c>
      <c r="BR88" s="187">
        <v>0</v>
      </c>
      <c r="BS88" s="187">
        <v>0</v>
      </c>
      <c r="BT88" s="187">
        <v>0</v>
      </c>
    </row>
    <row r="89" spans="1:72" outlineLevel="2">
      <c r="A89" s="184" t="s">
        <v>119</v>
      </c>
      <c r="B89" s="185" t="s">
        <v>145</v>
      </c>
      <c r="C89" s="185" t="s">
        <v>172</v>
      </c>
      <c r="D89" s="185" t="s">
        <v>141</v>
      </c>
      <c r="E89" s="186" t="s">
        <v>272</v>
      </c>
      <c r="F89" s="187">
        <v>0</v>
      </c>
      <c r="G89" s="204">
        <v>0</v>
      </c>
      <c r="H89" s="187">
        <v>2860.0129208576618</v>
      </c>
      <c r="I89" s="187">
        <v>6598.0305415248768</v>
      </c>
      <c r="J89" s="187">
        <v>8642.0515260580742</v>
      </c>
      <c r="K89" s="187">
        <v>11275.656514110464</v>
      </c>
      <c r="L89" s="187">
        <v>13919.225307700985</v>
      </c>
      <c r="M89" s="187">
        <v>16499.491313922532</v>
      </c>
      <c r="N89" s="187">
        <v>20152.123554911919</v>
      </c>
      <c r="O89" s="187">
        <v>25326.42924505796</v>
      </c>
      <c r="P89" s="187">
        <v>30280.592506645975</v>
      </c>
      <c r="Q89" s="187">
        <v>35500.186844280826</v>
      </c>
      <c r="R89" s="187">
        <v>41533.138110025524</v>
      </c>
      <c r="S89" s="187">
        <v>47015.232775713084</v>
      </c>
      <c r="T89" s="204">
        <v>259602.1711608099</v>
      </c>
      <c r="U89" s="187">
        <v>54194.981496109991</v>
      </c>
      <c r="V89" s="187">
        <v>61263.657715404632</v>
      </c>
      <c r="W89" s="187">
        <v>70610.895003825703</v>
      </c>
      <c r="X89" s="187">
        <v>81087.069090707213</v>
      </c>
      <c r="Y89" s="187">
        <v>94140.330734400151</v>
      </c>
      <c r="Z89" s="187">
        <v>110032.34023422576</v>
      </c>
      <c r="AA89" s="187">
        <v>123549.70221509095</v>
      </c>
      <c r="AB89" s="187">
        <v>134924.462459998</v>
      </c>
      <c r="AC89" s="187">
        <v>146490.27525226743</v>
      </c>
      <c r="AD89" s="187">
        <v>158012.47768730699</v>
      </c>
      <c r="AE89" s="187">
        <v>168617.61977941531</v>
      </c>
      <c r="AF89" s="187">
        <v>178202.12879474711</v>
      </c>
      <c r="AG89" s="204">
        <v>1381125.9404634994</v>
      </c>
      <c r="AH89" s="187">
        <v>193606.63124485491</v>
      </c>
      <c r="AI89" s="187">
        <v>200428.69175955583</v>
      </c>
      <c r="AJ89" s="187">
        <v>206610.4078665952</v>
      </c>
      <c r="AK89" s="187">
        <v>213018.33864451747</v>
      </c>
      <c r="AL89" s="187">
        <v>218665.86964791597</v>
      </c>
      <c r="AM89" s="187">
        <v>223299.70021008665</v>
      </c>
      <c r="AN89" s="187">
        <v>227368.70605472254</v>
      </c>
      <c r="AO89" s="187">
        <v>231318.60594000318</v>
      </c>
      <c r="AP89" s="187">
        <v>235855.39383300641</v>
      </c>
      <c r="AQ89" s="187">
        <v>240255.07151726048</v>
      </c>
      <c r="AR89" s="187">
        <v>244637.34616656374</v>
      </c>
      <c r="AS89" s="187">
        <v>249860.93908267334</v>
      </c>
      <c r="AT89" s="204">
        <v>2684925.7019677553</v>
      </c>
      <c r="AU89" s="187">
        <v>257116.31515691482</v>
      </c>
      <c r="AV89" s="187">
        <v>263150.07930416503</v>
      </c>
      <c r="AW89" s="187">
        <v>267930.15387158329</v>
      </c>
      <c r="AX89" s="187">
        <v>272328.36476811703</v>
      </c>
      <c r="AY89" s="187">
        <v>276028.15469960758</v>
      </c>
      <c r="AZ89" s="187">
        <v>0</v>
      </c>
      <c r="BA89" s="187">
        <v>0</v>
      </c>
      <c r="BB89" s="187">
        <v>0</v>
      </c>
      <c r="BC89" s="187">
        <v>0</v>
      </c>
      <c r="BD89" s="187">
        <v>0</v>
      </c>
      <c r="BE89" s="187">
        <v>0</v>
      </c>
      <c r="BF89" s="187">
        <v>0</v>
      </c>
      <c r="BG89" s="204">
        <v>1336553.0678003877</v>
      </c>
      <c r="BH89" s="187">
        <v>0</v>
      </c>
      <c r="BI89" s="204">
        <v>0</v>
      </c>
      <c r="BJ89" s="187">
        <v>0</v>
      </c>
      <c r="BK89" s="187">
        <v>0</v>
      </c>
      <c r="BL89" s="187">
        <v>0</v>
      </c>
      <c r="BM89" s="187">
        <v>0</v>
      </c>
      <c r="BN89" s="187">
        <v>0</v>
      </c>
      <c r="BO89" s="187">
        <v>0</v>
      </c>
      <c r="BP89" s="187">
        <v>0</v>
      </c>
      <c r="BQ89" s="187">
        <v>0</v>
      </c>
      <c r="BR89" s="187">
        <v>0</v>
      </c>
      <c r="BS89" s="187">
        <v>0</v>
      </c>
      <c r="BT89" s="187">
        <v>0</v>
      </c>
    </row>
    <row r="90" spans="1:72" outlineLevel="2">
      <c r="A90" s="184" t="s">
        <v>119</v>
      </c>
      <c r="B90" s="185" t="s">
        <v>145</v>
      </c>
      <c r="C90" s="185" t="s">
        <v>172</v>
      </c>
      <c r="D90" s="185" t="s">
        <v>141</v>
      </c>
      <c r="E90" s="186" t="s">
        <v>273</v>
      </c>
      <c r="F90" s="187">
        <v>0</v>
      </c>
      <c r="G90" s="204">
        <v>0</v>
      </c>
      <c r="H90" s="187">
        <v>1072.9447872285559</v>
      </c>
      <c r="I90" s="187">
        <v>2475.2763960873895</v>
      </c>
      <c r="J90" s="187">
        <v>3242.0986871150112</v>
      </c>
      <c r="K90" s="187">
        <v>4230.1056723081256</v>
      </c>
      <c r="L90" s="187">
        <v>5221.8506172618854</v>
      </c>
      <c r="M90" s="187">
        <v>6189.8472793917335</v>
      </c>
      <c r="N90" s="187">
        <v>7560.1462364528288</v>
      </c>
      <c r="O90" s="187">
        <v>9501.3068085891209</v>
      </c>
      <c r="P90" s="187">
        <v>11359.880106574801</v>
      </c>
      <c r="Q90" s="187">
        <v>13318.030888052239</v>
      </c>
      <c r="R90" s="187">
        <v>15581.315632319598</v>
      </c>
      <c r="S90" s="187">
        <v>17637.94441596825</v>
      </c>
      <c r="T90" s="204">
        <v>97390.747527349537</v>
      </c>
      <c r="U90" s="187">
        <v>20331.454612016816</v>
      </c>
      <c r="V90" s="187">
        <v>22983.295534408255</v>
      </c>
      <c r="W90" s="187">
        <v>26489.947357712685</v>
      </c>
      <c r="X90" s="187">
        <v>30420.124139308347</v>
      </c>
      <c r="Y90" s="187">
        <v>35317.105175579607</v>
      </c>
      <c r="Z90" s="187">
        <v>41279.05332870585</v>
      </c>
      <c r="AA90" s="187">
        <v>46350.143381719128</v>
      </c>
      <c r="AB90" s="187">
        <v>50617.4281977219</v>
      </c>
      <c r="AC90" s="187">
        <v>54956.387107671668</v>
      </c>
      <c r="AD90" s="187">
        <v>59278.98542529063</v>
      </c>
      <c r="AE90" s="187">
        <v>63257.545047368658</v>
      </c>
      <c r="AF90" s="187">
        <v>66853.210266622802</v>
      </c>
      <c r="AG90" s="204">
        <v>518134.67957412638</v>
      </c>
      <c r="AH90" s="187">
        <v>72632.268285261453</v>
      </c>
      <c r="AI90" s="187">
        <v>75191.590382733353</v>
      </c>
      <c r="AJ90" s="187">
        <v>77510.684826259749</v>
      </c>
      <c r="AK90" s="187">
        <v>79914.644568872158</v>
      </c>
      <c r="AL90" s="187">
        <v>82033.337427431325</v>
      </c>
      <c r="AM90" s="187">
        <v>83771.736687911034</v>
      </c>
      <c r="AN90" s="187">
        <v>85298.239795070214</v>
      </c>
      <c r="AO90" s="187">
        <v>86780.059845979486</v>
      </c>
      <c r="AP90" s="187">
        <v>88482.053177918599</v>
      </c>
      <c r="AQ90" s="187">
        <v>90132.609090578815</v>
      </c>
      <c r="AR90" s="187">
        <v>91776.636188108052</v>
      </c>
      <c r="AS90" s="187">
        <v>93736.287051595456</v>
      </c>
      <c r="AT90" s="204">
        <v>1007260.1473277195</v>
      </c>
      <c r="AU90" s="187">
        <v>96458.169138724523</v>
      </c>
      <c r="AV90" s="187">
        <v>98721.758838598063</v>
      </c>
      <c r="AW90" s="187">
        <v>100515.02209705117</v>
      </c>
      <c r="AX90" s="187">
        <v>102165.02773868744</v>
      </c>
      <c r="AY90" s="187">
        <v>103553.01808372512</v>
      </c>
      <c r="AZ90" s="187">
        <v>0</v>
      </c>
      <c r="BA90" s="187">
        <v>0</v>
      </c>
      <c r="BB90" s="187">
        <v>0</v>
      </c>
      <c r="BC90" s="187">
        <v>0</v>
      </c>
      <c r="BD90" s="187">
        <v>0</v>
      </c>
      <c r="BE90" s="187">
        <v>0</v>
      </c>
      <c r="BF90" s="187">
        <v>0</v>
      </c>
      <c r="BG90" s="204">
        <v>501412.99589678633</v>
      </c>
      <c r="BH90" s="187">
        <v>0</v>
      </c>
      <c r="BI90" s="204">
        <v>0</v>
      </c>
      <c r="BJ90" s="187">
        <v>0</v>
      </c>
      <c r="BK90" s="187">
        <v>0</v>
      </c>
      <c r="BL90" s="187">
        <v>0</v>
      </c>
      <c r="BM90" s="187">
        <v>0</v>
      </c>
      <c r="BN90" s="187">
        <v>0</v>
      </c>
      <c r="BO90" s="187">
        <v>0</v>
      </c>
      <c r="BP90" s="187">
        <v>0</v>
      </c>
      <c r="BQ90" s="187">
        <v>0</v>
      </c>
      <c r="BR90" s="187">
        <v>0</v>
      </c>
      <c r="BS90" s="187">
        <v>0</v>
      </c>
      <c r="BT90" s="187">
        <v>0</v>
      </c>
    </row>
    <row r="91" spans="1:72" outlineLevel="1">
      <c r="A91" s="191"/>
      <c r="B91" s="188" t="s">
        <v>288</v>
      </c>
      <c r="C91" s="188"/>
      <c r="D91" s="188"/>
      <c r="E91" s="192"/>
      <c r="F91" s="193">
        <f t="shared" ref="F91:AK91" si="16">SUBTOTAL(9,F83:F90)</f>
        <v>3787.9371573277472</v>
      </c>
      <c r="G91" s="193">
        <f t="shared" si="16"/>
        <v>3787.9371573277472</v>
      </c>
      <c r="H91" s="193">
        <f t="shared" si="16"/>
        <v>55279.444063901217</v>
      </c>
      <c r="I91" s="193">
        <f t="shared" si="16"/>
        <v>116388.24309911311</v>
      </c>
      <c r="J91" s="193">
        <f t="shared" si="16"/>
        <v>149818.50678721382</v>
      </c>
      <c r="K91" s="193">
        <f t="shared" si="16"/>
        <v>192882.26180032201</v>
      </c>
      <c r="L91" s="193">
        <f t="shared" si="16"/>
        <v>236108.94135322986</v>
      </c>
      <c r="M91" s="193">
        <f t="shared" si="16"/>
        <v>278301.42373184772</v>
      </c>
      <c r="N91" s="193">
        <f t="shared" si="16"/>
        <v>338015.70501195936</v>
      </c>
      <c r="O91" s="193">
        <f t="shared" si="16"/>
        <v>422593.13471344282</v>
      </c>
      <c r="P91" s="193">
        <f t="shared" si="16"/>
        <v>501458.02764754376</v>
      </c>
      <c r="Q91" s="193">
        <f t="shared" si="16"/>
        <v>581478.44505525404</v>
      </c>
      <c r="R91" s="193">
        <f t="shared" si="16"/>
        <v>674768.60064935451</v>
      </c>
      <c r="S91" s="193">
        <f t="shared" si="16"/>
        <v>759038.17452974094</v>
      </c>
      <c r="T91" s="193">
        <f t="shared" si="16"/>
        <v>4306130.9084429238</v>
      </c>
      <c r="U91" s="193">
        <f t="shared" si="16"/>
        <v>870739.05121861468</v>
      </c>
      <c r="V91" s="193">
        <f t="shared" si="16"/>
        <v>980784.94498795865</v>
      </c>
      <c r="W91" s="193">
        <f t="shared" si="16"/>
        <v>1128039.8168316768</v>
      </c>
      <c r="X91" s="193">
        <f t="shared" si="16"/>
        <v>1293719.5715080989</v>
      </c>
      <c r="Y91" s="193">
        <f t="shared" si="16"/>
        <v>1499328.2067716748</v>
      </c>
      <c r="Z91" s="193">
        <f t="shared" si="16"/>
        <v>1751290.2904607903</v>
      </c>
      <c r="AA91" s="193">
        <f t="shared" si="16"/>
        <v>1964422.6666543405</v>
      </c>
      <c r="AB91" s="193">
        <f t="shared" si="16"/>
        <v>2142516.6779345404</v>
      </c>
      <c r="AC91" s="193">
        <f t="shared" si="16"/>
        <v>2325860.0397581304</v>
      </c>
      <c r="AD91" s="193">
        <f t="shared" si="16"/>
        <v>2507390.2855854835</v>
      </c>
      <c r="AE91" s="193">
        <f t="shared" si="16"/>
        <v>2676068.0962926168</v>
      </c>
      <c r="AF91" s="193">
        <f t="shared" si="16"/>
        <v>2832367.032184015</v>
      </c>
      <c r="AG91" s="193">
        <f t="shared" si="16"/>
        <v>21972526.680187941</v>
      </c>
      <c r="AH91" s="193">
        <f t="shared" si="16"/>
        <v>3080491.4207127164</v>
      </c>
      <c r="AI91" s="193">
        <f t="shared" si="16"/>
        <v>3191625.8911629478</v>
      </c>
      <c r="AJ91" s="193">
        <f t="shared" si="16"/>
        <v>3292296.2680392633</v>
      </c>
      <c r="AK91" s="193">
        <f t="shared" si="16"/>
        <v>3396661.4832494697</v>
      </c>
      <c r="AL91" s="193">
        <f t="shared" ref="AL91:BG91" si="17">SUBTOTAL(9,AL83:AL90)</f>
        <v>3488600.9778244621</v>
      </c>
      <c r="AM91" s="193">
        <f t="shared" si="17"/>
        <v>3563975.9999649408</v>
      </c>
      <c r="AN91" s="193">
        <f t="shared" si="17"/>
        <v>3630120.8430434465</v>
      </c>
      <c r="AO91" s="193">
        <f t="shared" si="17"/>
        <v>3694318.2179187201</v>
      </c>
      <c r="AP91" s="193">
        <f t="shared" si="17"/>
        <v>3768103.5406955155</v>
      </c>
      <c r="AQ91" s="193">
        <f t="shared" si="17"/>
        <v>3839647.2081071278</v>
      </c>
      <c r="AR91" s="193">
        <f t="shared" si="17"/>
        <v>3910905.1417058422</v>
      </c>
      <c r="AS91" s="193">
        <f t="shared" si="17"/>
        <v>3995908.2097227927</v>
      </c>
      <c r="AT91" s="193">
        <f t="shared" si="17"/>
        <v>42852655.202147253</v>
      </c>
      <c r="AU91" s="193">
        <f t="shared" si="17"/>
        <v>4113746.7987837787</v>
      </c>
      <c r="AV91" s="193">
        <f t="shared" si="17"/>
        <v>4211981.7728095707</v>
      </c>
      <c r="AW91" s="193">
        <f t="shared" si="17"/>
        <v>4289730.9613153404</v>
      </c>
      <c r="AX91" s="193">
        <f t="shared" si="17"/>
        <v>4361239.351980743</v>
      </c>
      <c r="AY91" s="193">
        <f t="shared" si="17"/>
        <v>4421334.6259521516</v>
      </c>
      <c r="AZ91" s="193">
        <f t="shared" si="17"/>
        <v>0</v>
      </c>
      <c r="BA91" s="193">
        <f t="shared" si="17"/>
        <v>0</v>
      </c>
      <c r="BB91" s="193">
        <f t="shared" si="17"/>
        <v>0</v>
      </c>
      <c r="BC91" s="193">
        <f t="shared" si="17"/>
        <v>0</v>
      </c>
      <c r="BD91" s="193">
        <f t="shared" si="17"/>
        <v>0</v>
      </c>
      <c r="BE91" s="193">
        <f t="shared" si="17"/>
        <v>0</v>
      </c>
      <c r="BF91" s="193">
        <f t="shared" si="17"/>
        <v>0</v>
      </c>
      <c r="BG91" s="193">
        <f t="shared" si="17"/>
        <v>21398033.510841586</v>
      </c>
      <c r="BH91" s="187"/>
      <c r="BI91" s="200">
        <f>G91+T91+AG91+AT91+BG91</f>
        <v>90533134.238777041</v>
      </c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</row>
    <row r="92" spans="1:72" outlineLevel="2">
      <c r="A92" s="184" t="s">
        <v>118</v>
      </c>
      <c r="B92" s="185" t="s">
        <v>20</v>
      </c>
      <c r="C92" s="185" t="s">
        <v>179</v>
      </c>
      <c r="D92" s="185" t="s">
        <v>141</v>
      </c>
      <c r="E92" s="186" t="s">
        <v>180</v>
      </c>
      <c r="F92" s="187">
        <v>0</v>
      </c>
      <c r="G92" s="204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187">
        <v>0</v>
      </c>
      <c r="P92" s="187">
        <v>6.707346203466285E-6</v>
      </c>
      <c r="Q92" s="187">
        <v>2.3475711712476318E-5</v>
      </c>
      <c r="R92" s="187">
        <v>4.024407722234724E-5</v>
      </c>
      <c r="S92" s="187">
        <v>5701.2442733079206</v>
      </c>
      <c r="T92" s="204">
        <v>5701.2443437350557</v>
      </c>
      <c r="U92" s="187">
        <v>7407.3609863102993</v>
      </c>
      <c r="V92" s="187">
        <v>9122.2398872815957</v>
      </c>
      <c r="W92" s="187">
        <v>10845.925976623834</v>
      </c>
      <c r="X92" s="187">
        <v>12578.464485849854</v>
      </c>
      <c r="Y92" s="187">
        <v>14990.635499116797</v>
      </c>
      <c r="Z92" s="187">
        <v>17415.194818336215</v>
      </c>
      <c r="AA92" s="187">
        <v>19852.206066743605</v>
      </c>
      <c r="AB92" s="187">
        <v>22301.733194327488</v>
      </c>
      <c r="AC92" s="187">
        <v>24093.105859160813</v>
      </c>
      <c r="AD92" s="187">
        <v>26229.045875344014</v>
      </c>
      <c r="AE92" s="187">
        <v>27705.220923942004</v>
      </c>
      <c r="AF92" s="187">
        <v>27847.507997039371</v>
      </c>
      <c r="AG92" s="204">
        <v>220388.64157007588</v>
      </c>
      <c r="AH92" s="187">
        <v>27990.52582089401</v>
      </c>
      <c r="AI92" s="187">
        <v>28134.278148458729</v>
      </c>
      <c r="AJ92" s="187">
        <v>28278.768751960542</v>
      </c>
      <c r="AK92" s="187">
        <v>28424.001422999689</v>
      </c>
      <c r="AL92" s="187">
        <v>28569.979972649122</v>
      </c>
      <c r="AM92" s="187">
        <v>28716.708231554494</v>
      </c>
      <c r="AN92" s="187">
        <v>28864.190050034707</v>
      </c>
      <c r="AO92" s="187">
        <v>29012.429298182928</v>
      </c>
      <c r="AP92" s="187">
        <v>29161.429865968166</v>
      </c>
      <c r="AQ92" s="187">
        <v>29311.195663337323</v>
      </c>
      <c r="AR92" s="187">
        <v>29461.730620317816</v>
      </c>
      <c r="AS92" s="187">
        <v>29613.038687120683</v>
      </c>
      <c r="AT92" s="204">
        <v>345538.27653347811</v>
      </c>
      <c r="AU92" s="187">
        <v>29765.123834244285</v>
      </c>
      <c r="AV92" s="187">
        <v>29917.99005257844</v>
      </c>
      <c r="AW92" s="187">
        <v>30071.641353509192</v>
      </c>
      <c r="AX92" s="187">
        <v>30226.081769024055</v>
      </c>
      <c r="AY92" s="187">
        <v>30381.315351817815</v>
      </c>
      <c r="AZ92" s="187">
        <v>0</v>
      </c>
      <c r="BA92" s="187">
        <v>0</v>
      </c>
      <c r="BB92" s="187">
        <v>0</v>
      </c>
      <c r="BC92" s="187">
        <v>0</v>
      </c>
      <c r="BD92" s="187">
        <v>0</v>
      </c>
      <c r="BE92" s="187">
        <v>0</v>
      </c>
      <c r="BF92" s="187">
        <v>0</v>
      </c>
      <c r="BG92" s="204">
        <v>150362.15236117379</v>
      </c>
      <c r="BH92" s="187">
        <v>0</v>
      </c>
      <c r="BI92" s="204">
        <v>0</v>
      </c>
      <c r="BJ92" s="187">
        <v>0</v>
      </c>
      <c r="BK92" s="187">
        <v>0</v>
      </c>
      <c r="BL92" s="187">
        <v>0</v>
      </c>
      <c r="BM92" s="187">
        <v>0</v>
      </c>
      <c r="BN92" s="187">
        <v>0</v>
      </c>
      <c r="BO92" s="187">
        <v>0</v>
      </c>
      <c r="BP92" s="187">
        <v>0</v>
      </c>
      <c r="BQ92" s="187">
        <v>0</v>
      </c>
      <c r="BR92" s="187">
        <v>0</v>
      </c>
      <c r="BS92" s="187">
        <v>0</v>
      </c>
      <c r="BT92" s="187">
        <v>0</v>
      </c>
    </row>
    <row r="93" spans="1:72" outlineLevel="2">
      <c r="A93" s="184" t="s">
        <v>118</v>
      </c>
      <c r="B93" s="185" t="s">
        <v>20</v>
      </c>
      <c r="C93" s="185" t="s">
        <v>179</v>
      </c>
      <c r="D93" s="185" t="s">
        <v>141</v>
      </c>
      <c r="E93" s="186" t="s">
        <v>274</v>
      </c>
      <c r="F93" s="187">
        <v>0</v>
      </c>
      <c r="G93" s="204">
        <v>0</v>
      </c>
      <c r="H93" s="187">
        <v>0</v>
      </c>
      <c r="I93" s="187">
        <v>0</v>
      </c>
      <c r="J93" s="187">
        <v>4.5414904222534294E-7</v>
      </c>
      <c r="K93" s="187">
        <v>1.3624471266993527E-6</v>
      </c>
      <c r="L93" s="187">
        <v>2.2707452112200104E-6</v>
      </c>
      <c r="M93" s="187">
        <v>3.1790432957873163E-6</v>
      </c>
      <c r="N93" s="187">
        <v>4.0873413804012696E-6</v>
      </c>
      <c r="O93" s="187">
        <v>4.9956394650618711E-6</v>
      </c>
      <c r="P93" s="187">
        <v>5.9039375497691204E-6</v>
      </c>
      <c r="Q93" s="187">
        <v>6.8122356345230175E-6</v>
      </c>
      <c r="R93" s="187">
        <v>7.7205337193235624E-6</v>
      </c>
      <c r="S93" s="187">
        <v>862.88318041707555</v>
      </c>
      <c r="T93" s="204">
        <v>862.88321720314798</v>
      </c>
      <c r="U93" s="187">
        <v>958.14454068061002</v>
      </c>
      <c r="V93" s="187">
        <v>1053.8951394226385</v>
      </c>
      <c r="W93" s="187">
        <v>1150.1374892494077</v>
      </c>
      <c r="X93" s="187">
        <v>1246.8741156712799</v>
      </c>
      <c r="Y93" s="187">
        <v>1344.107557169006</v>
      </c>
      <c r="Z93" s="187">
        <v>1441.8403652603383</v>
      </c>
      <c r="AA93" s="187">
        <v>1827.703630924186</v>
      </c>
      <c r="AB93" s="187">
        <v>3381.2000009603057</v>
      </c>
      <c r="AC93" s="187">
        <v>6123.464647752362</v>
      </c>
      <c r="AD93" s="187">
        <v>15086.529449508522</v>
      </c>
      <c r="AE93" s="187">
        <v>26971.909171111114</v>
      </c>
      <c r="AF93" s="187">
        <v>36647.579216257676</v>
      </c>
      <c r="AG93" s="204">
        <v>97233.385323967435</v>
      </c>
      <c r="AH93" s="187">
        <v>47735.391203738625</v>
      </c>
      <c r="AI93" s="187">
        <v>57154.377456804541</v>
      </c>
      <c r="AJ93" s="187">
        <v>61171.937362120239</v>
      </c>
      <c r="AK93" s="187">
        <v>61970.527750286681</v>
      </c>
      <c r="AL93" s="187">
        <v>62531.006476175404</v>
      </c>
      <c r="AM93" s="187">
        <v>62973.256869304518</v>
      </c>
      <c r="AN93" s="187">
        <v>63417.778549646508</v>
      </c>
      <c r="AO93" s="187">
        <v>63864.583181963426</v>
      </c>
      <c r="AP93" s="187">
        <v>64313.682490924613</v>
      </c>
      <c r="AQ93" s="187">
        <v>64765.088261414399</v>
      </c>
      <c r="AR93" s="187">
        <v>65218.812338841301</v>
      </c>
      <c r="AS93" s="187">
        <v>65674.866629448894</v>
      </c>
      <c r="AT93" s="204">
        <v>740791.30857066903</v>
      </c>
      <c r="AU93" s="187">
        <v>66118.124599317089</v>
      </c>
      <c r="AV93" s="187">
        <v>66548.520529748726</v>
      </c>
      <c r="AW93" s="187">
        <v>66981.126865842962</v>
      </c>
      <c r="AX93" s="187">
        <v>67415.954959689479</v>
      </c>
      <c r="AY93" s="187">
        <v>67853.016221679412</v>
      </c>
      <c r="AZ93" s="187">
        <v>0</v>
      </c>
      <c r="BA93" s="187">
        <v>0</v>
      </c>
      <c r="BB93" s="187">
        <v>0</v>
      </c>
      <c r="BC93" s="187">
        <v>0</v>
      </c>
      <c r="BD93" s="187">
        <v>0</v>
      </c>
      <c r="BE93" s="187">
        <v>0</v>
      </c>
      <c r="BF93" s="187">
        <v>0</v>
      </c>
      <c r="BG93" s="204">
        <v>334916.74317627767</v>
      </c>
      <c r="BH93" s="187">
        <v>0</v>
      </c>
      <c r="BI93" s="204">
        <v>0</v>
      </c>
      <c r="BJ93" s="187">
        <v>0</v>
      </c>
      <c r="BK93" s="187">
        <v>0</v>
      </c>
      <c r="BL93" s="187">
        <v>0</v>
      </c>
      <c r="BM93" s="187">
        <v>0</v>
      </c>
      <c r="BN93" s="187">
        <v>0</v>
      </c>
      <c r="BO93" s="187">
        <v>0</v>
      </c>
      <c r="BP93" s="187">
        <v>0</v>
      </c>
      <c r="BQ93" s="187">
        <v>0</v>
      </c>
      <c r="BR93" s="187">
        <v>0</v>
      </c>
      <c r="BS93" s="187">
        <v>0</v>
      </c>
      <c r="BT93" s="187">
        <v>0</v>
      </c>
    </row>
    <row r="94" spans="1:72" outlineLevel="1">
      <c r="A94" s="191"/>
      <c r="B94" s="188" t="s">
        <v>280</v>
      </c>
      <c r="C94" s="188"/>
      <c r="D94" s="188"/>
      <c r="E94" s="192"/>
      <c r="F94" s="193">
        <f t="shared" ref="F94:AK94" si="18">SUBTOTAL(9,F92:F93)</f>
        <v>0</v>
      </c>
      <c r="G94" s="193">
        <f t="shared" si="18"/>
        <v>0</v>
      </c>
      <c r="H94" s="193">
        <f t="shared" si="18"/>
        <v>0</v>
      </c>
      <c r="I94" s="193">
        <f t="shared" si="18"/>
        <v>0</v>
      </c>
      <c r="J94" s="193">
        <f t="shared" si="18"/>
        <v>4.5414904222534294E-7</v>
      </c>
      <c r="K94" s="193">
        <f t="shared" si="18"/>
        <v>1.3624471266993527E-6</v>
      </c>
      <c r="L94" s="193">
        <f t="shared" si="18"/>
        <v>2.2707452112200104E-6</v>
      </c>
      <c r="M94" s="193">
        <f t="shared" si="18"/>
        <v>3.1790432957873163E-6</v>
      </c>
      <c r="N94" s="193">
        <f t="shared" si="18"/>
        <v>4.0873413804012696E-6</v>
      </c>
      <c r="O94" s="193">
        <f t="shared" si="18"/>
        <v>4.9956394650618711E-6</v>
      </c>
      <c r="P94" s="193">
        <f t="shared" si="18"/>
        <v>1.2611283753235405E-5</v>
      </c>
      <c r="Q94" s="193">
        <f t="shared" si="18"/>
        <v>3.0287947346999336E-5</v>
      </c>
      <c r="R94" s="193">
        <f t="shared" si="18"/>
        <v>4.7964610941670806E-5</v>
      </c>
      <c r="S94" s="193">
        <f t="shared" si="18"/>
        <v>6564.1274537249965</v>
      </c>
      <c r="T94" s="193">
        <f t="shared" si="18"/>
        <v>6564.1275609382037</v>
      </c>
      <c r="U94" s="193">
        <f t="shared" si="18"/>
        <v>8365.5055269909099</v>
      </c>
      <c r="V94" s="193">
        <f t="shared" si="18"/>
        <v>10176.135026704234</v>
      </c>
      <c r="W94" s="193">
        <f t="shared" si="18"/>
        <v>11996.063465873242</v>
      </c>
      <c r="X94" s="193">
        <f t="shared" si="18"/>
        <v>13825.338601521134</v>
      </c>
      <c r="Y94" s="193">
        <f t="shared" si="18"/>
        <v>16334.743056285803</v>
      </c>
      <c r="Z94" s="193">
        <f t="shared" si="18"/>
        <v>18857.035183596552</v>
      </c>
      <c r="AA94" s="193">
        <f t="shared" si="18"/>
        <v>21679.90969766779</v>
      </c>
      <c r="AB94" s="193">
        <f t="shared" si="18"/>
        <v>25682.933195287795</v>
      </c>
      <c r="AC94" s="193">
        <f t="shared" si="18"/>
        <v>30216.570506913173</v>
      </c>
      <c r="AD94" s="193">
        <f t="shared" si="18"/>
        <v>41315.575324852536</v>
      </c>
      <c r="AE94" s="193">
        <f t="shared" si="18"/>
        <v>54677.130095053115</v>
      </c>
      <c r="AF94" s="193">
        <f t="shared" si="18"/>
        <v>64495.087213297047</v>
      </c>
      <c r="AG94" s="193">
        <f t="shared" si="18"/>
        <v>317622.02689404332</v>
      </c>
      <c r="AH94" s="193">
        <f t="shared" si="18"/>
        <v>75725.917024632639</v>
      </c>
      <c r="AI94" s="193">
        <f t="shared" si="18"/>
        <v>85288.655605263266</v>
      </c>
      <c r="AJ94" s="193">
        <f t="shared" si="18"/>
        <v>89450.706114080778</v>
      </c>
      <c r="AK94" s="193">
        <f t="shared" si="18"/>
        <v>90394.52917328637</v>
      </c>
      <c r="AL94" s="193">
        <f t="shared" ref="AL94:BG94" si="19">SUBTOTAL(9,AL92:AL93)</f>
        <v>91100.986448824522</v>
      </c>
      <c r="AM94" s="193">
        <f t="shared" si="19"/>
        <v>91689.965100859015</v>
      </c>
      <c r="AN94" s="193">
        <f t="shared" si="19"/>
        <v>92281.968599681219</v>
      </c>
      <c r="AO94" s="193">
        <f t="shared" si="19"/>
        <v>92877.012480146353</v>
      </c>
      <c r="AP94" s="193">
        <f t="shared" si="19"/>
        <v>93475.112356892787</v>
      </c>
      <c r="AQ94" s="193">
        <f t="shared" si="19"/>
        <v>94076.283924751726</v>
      </c>
      <c r="AR94" s="193">
        <f t="shared" si="19"/>
        <v>94680.542959159124</v>
      </c>
      <c r="AS94" s="193">
        <f t="shared" si="19"/>
        <v>95287.90531656958</v>
      </c>
      <c r="AT94" s="193">
        <f t="shared" si="19"/>
        <v>1086329.5851041472</v>
      </c>
      <c r="AU94" s="193">
        <f t="shared" si="19"/>
        <v>95883.24843356137</v>
      </c>
      <c r="AV94" s="193">
        <f t="shared" si="19"/>
        <v>96466.510582327173</v>
      </c>
      <c r="AW94" s="193">
        <f t="shared" si="19"/>
        <v>97052.768219352147</v>
      </c>
      <c r="AX94" s="193">
        <f t="shared" si="19"/>
        <v>97642.03672871353</v>
      </c>
      <c r="AY94" s="193">
        <f t="shared" si="19"/>
        <v>98234.331573497228</v>
      </c>
      <c r="AZ94" s="193">
        <f t="shared" si="19"/>
        <v>0</v>
      </c>
      <c r="BA94" s="193">
        <f t="shared" si="19"/>
        <v>0</v>
      </c>
      <c r="BB94" s="193">
        <f t="shared" si="19"/>
        <v>0</v>
      </c>
      <c r="BC94" s="193">
        <f t="shared" si="19"/>
        <v>0</v>
      </c>
      <c r="BD94" s="193">
        <f t="shared" si="19"/>
        <v>0</v>
      </c>
      <c r="BE94" s="193">
        <f t="shared" si="19"/>
        <v>0</v>
      </c>
      <c r="BF94" s="193">
        <f t="shared" si="19"/>
        <v>0</v>
      </c>
      <c r="BG94" s="193">
        <f t="shared" si="19"/>
        <v>485278.89553745149</v>
      </c>
      <c r="BH94" s="187"/>
      <c r="BI94" s="200">
        <f>G94+T94+AG94+AT94+BG94</f>
        <v>1895794.6350965803</v>
      </c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</row>
    <row r="95" spans="1:72" outlineLevel="2">
      <c r="A95" s="184" t="s">
        <v>118</v>
      </c>
      <c r="B95" s="185" t="s">
        <v>21</v>
      </c>
      <c r="C95" s="185" t="s">
        <v>179</v>
      </c>
      <c r="D95" s="185" t="s">
        <v>141</v>
      </c>
      <c r="E95" s="186" t="s">
        <v>180</v>
      </c>
      <c r="F95" s="187">
        <v>0</v>
      </c>
      <c r="G95" s="204">
        <v>0</v>
      </c>
      <c r="H95" s="187">
        <v>0</v>
      </c>
      <c r="I95" s="187">
        <v>0</v>
      </c>
      <c r="J95" s="187">
        <v>0</v>
      </c>
      <c r="K95" s="187">
        <v>0</v>
      </c>
      <c r="L95" s="187">
        <v>0</v>
      </c>
      <c r="M95" s="187">
        <v>0</v>
      </c>
      <c r="N95" s="187">
        <v>0</v>
      </c>
      <c r="O95" s="187">
        <v>0</v>
      </c>
      <c r="P95" s="187">
        <v>2.2012535078326599E-5</v>
      </c>
      <c r="Q95" s="187">
        <v>7.7043872775273115E-5</v>
      </c>
      <c r="R95" s="187">
        <v>1.3207521047504492E-4</v>
      </c>
      <c r="S95" s="187">
        <v>18710.654817764258</v>
      </c>
      <c r="T95" s="204">
        <v>18710.655048895875</v>
      </c>
      <c r="U95" s="187">
        <v>24309.881822518477</v>
      </c>
      <c r="V95" s="187">
        <v>29937.865054277805</v>
      </c>
      <c r="W95" s="187">
        <v>35594.752197819202</v>
      </c>
      <c r="X95" s="187">
        <v>41280.691696391732</v>
      </c>
      <c r="Y95" s="187">
        <v>49197.086263444304</v>
      </c>
      <c r="Z95" s="187">
        <v>57154.137449533322</v>
      </c>
      <c r="AA95" s="187">
        <v>65152.054056867695</v>
      </c>
      <c r="AB95" s="187">
        <v>73191.045960012241</v>
      </c>
      <c r="AC95" s="187">
        <v>79070.070603562112</v>
      </c>
      <c r="AD95" s="187">
        <v>86079.915198602714</v>
      </c>
      <c r="AE95" s="187">
        <v>90924.507091327891</v>
      </c>
      <c r="AF95" s="187">
        <v>91391.47257853199</v>
      </c>
      <c r="AG95" s="204">
        <v>723283.47997288941</v>
      </c>
      <c r="AH95" s="187">
        <v>91860.836283479744</v>
      </c>
      <c r="AI95" s="187">
        <v>92332.610522816627</v>
      </c>
      <c r="AJ95" s="187">
        <v>92806.807676443292</v>
      </c>
      <c r="AK95" s="187">
        <v>93283.440187840431</v>
      </c>
      <c r="AL95" s="187">
        <v>93762.52056439544</v>
      </c>
      <c r="AM95" s="187">
        <v>94244.061377730395</v>
      </c>
      <c r="AN95" s="187">
        <v>94728.075264032144</v>
      </c>
      <c r="AO95" s="187">
        <v>95214.574924383836</v>
      </c>
      <c r="AP95" s="187">
        <v>95703.573125098177</v>
      </c>
      <c r="AQ95" s="187">
        <v>96195.082698052429</v>
      </c>
      <c r="AR95" s="187">
        <v>96689.116541025229</v>
      </c>
      <c r="AS95" s="187">
        <v>97185.687618034892</v>
      </c>
      <c r="AT95" s="204">
        <v>1134006.3867833326</v>
      </c>
      <c r="AU95" s="187">
        <v>97684.808959679765</v>
      </c>
      <c r="AV95" s="187">
        <v>98186.493663480025</v>
      </c>
      <c r="AW95" s="187">
        <v>98690.754894221449</v>
      </c>
      <c r="AX95" s="187">
        <v>99197.60588430085</v>
      </c>
      <c r="AY95" s="187">
        <v>99707.059934073332</v>
      </c>
      <c r="AZ95" s="187">
        <v>0</v>
      </c>
      <c r="BA95" s="187">
        <v>0</v>
      </c>
      <c r="BB95" s="187">
        <v>0</v>
      </c>
      <c r="BC95" s="187">
        <v>0</v>
      </c>
      <c r="BD95" s="187">
        <v>0</v>
      </c>
      <c r="BE95" s="187">
        <v>0</v>
      </c>
      <c r="BF95" s="187">
        <v>0</v>
      </c>
      <c r="BG95" s="204">
        <v>493466.72333575541</v>
      </c>
      <c r="BH95" s="187">
        <v>0</v>
      </c>
      <c r="BI95" s="204">
        <v>0</v>
      </c>
      <c r="BJ95" s="187">
        <v>0</v>
      </c>
      <c r="BK95" s="187">
        <v>0</v>
      </c>
      <c r="BL95" s="187">
        <v>0</v>
      </c>
      <c r="BM95" s="187">
        <v>0</v>
      </c>
      <c r="BN95" s="187">
        <v>0</v>
      </c>
      <c r="BO95" s="187">
        <v>0</v>
      </c>
      <c r="BP95" s="187">
        <v>0</v>
      </c>
      <c r="BQ95" s="187">
        <v>0</v>
      </c>
      <c r="BR95" s="187">
        <v>0</v>
      </c>
      <c r="BS95" s="187">
        <v>0</v>
      </c>
      <c r="BT95" s="187">
        <v>0</v>
      </c>
    </row>
    <row r="96" spans="1:72" outlineLevel="2">
      <c r="A96" s="184" t="s">
        <v>118</v>
      </c>
      <c r="B96" s="185" t="s">
        <v>21</v>
      </c>
      <c r="C96" s="185" t="s">
        <v>179</v>
      </c>
      <c r="D96" s="185" t="s">
        <v>141</v>
      </c>
      <c r="E96" s="186" t="s">
        <v>274</v>
      </c>
      <c r="F96" s="187">
        <v>0</v>
      </c>
      <c r="G96" s="204">
        <v>0</v>
      </c>
      <c r="H96" s="187">
        <v>0</v>
      </c>
      <c r="I96" s="187">
        <v>0</v>
      </c>
      <c r="J96" s="187">
        <v>1.490451129182427E-6</v>
      </c>
      <c r="K96" s="187">
        <v>4.4713533876238259E-6</v>
      </c>
      <c r="L96" s="187">
        <v>7.4522556462183185E-6</v>
      </c>
      <c r="M96" s="187">
        <v>1.0433157904965902E-5</v>
      </c>
      <c r="N96" s="187">
        <v>1.3414060163866575E-5</v>
      </c>
      <c r="O96" s="187">
        <v>1.6394962422920343E-5</v>
      </c>
      <c r="P96" s="187">
        <v>1.93758646821272E-5</v>
      </c>
      <c r="Q96" s="187">
        <v>2.2356766941487149E-5</v>
      </c>
      <c r="R96" s="187">
        <v>2.5337669201000192E-5</v>
      </c>
      <c r="S96" s="187">
        <v>2831.8571460666321</v>
      </c>
      <c r="T96" s="204">
        <v>2831.8572667931735</v>
      </c>
      <c r="U96" s="187">
        <v>3144.4910806809635</v>
      </c>
      <c r="V96" s="187">
        <v>3458.7306248527602</v>
      </c>
      <c r="W96" s="187">
        <v>3774.5840245904237</v>
      </c>
      <c r="X96" s="187">
        <v>4092.0595682517865</v>
      </c>
      <c r="Y96" s="187">
        <v>4411.1655867616109</v>
      </c>
      <c r="Z96" s="187">
        <v>4731.9104538302026</v>
      </c>
      <c r="AA96" s="187">
        <v>5998.2575922071628</v>
      </c>
      <c r="AB96" s="187">
        <v>11096.606820371469</v>
      </c>
      <c r="AC96" s="187">
        <v>20096.320701305402</v>
      </c>
      <c r="AD96" s="187">
        <v>49511.796266888923</v>
      </c>
      <c r="AE96" s="187">
        <v>88517.88453258817</v>
      </c>
      <c r="AF96" s="187">
        <v>120272.02690338659</v>
      </c>
      <c r="AG96" s="204">
        <v>319105.83415571548</v>
      </c>
      <c r="AH96" s="187">
        <v>156660.6138217391</v>
      </c>
      <c r="AI96" s="187">
        <v>187572.35730543471</v>
      </c>
      <c r="AJ96" s="187">
        <v>200757.40481339503</v>
      </c>
      <c r="AK96" s="187">
        <v>203378.26236263613</v>
      </c>
      <c r="AL96" s="187">
        <v>205217.67205464002</v>
      </c>
      <c r="AM96" s="187">
        <v>206669.07354739841</v>
      </c>
      <c r="AN96" s="187">
        <v>208127.92907457365</v>
      </c>
      <c r="AO96" s="187">
        <v>209594.27691821891</v>
      </c>
      <c r="AP96" s="187">
        <v>211068.15555699434</v>
      </c>
      <c r="AQ96" s="187">
        <v>212549.60366717694</v>
      </c>
      <c r="AR96" s="187">
        <v>214038.66012367525</v>
      </c>
      <c r="AS96" s="187">
        <v>215535.36400104972</v>
      </c>
      <c r="AT96" s="204">
        <v>2431169.3732469319</v>
      </c>
      <c r="AU96" s="187">
        <v>216990.07221417717</v>
      </c>
      <c r="AV96" s="187">
        <v>218402.5690838481</v>
      </c>
      <c r="AW96" s="187">
        <v>219822.3201835393</v>
      </c>
      <c r="AX96" s="187">
        <v>221249.36276915859</v>
      </c>
      <c r="AY96" s="187">
        <v>222683.73428795082</v>
      </c>
      <c r="AZ96" s="187">
        <v>0</v>
      </c>
      <c r="BA96" s="187">
        <v>0</v>
      </c>
      <c r="BB96" s="187">
        <v>0</v>
      </c>
      <c r="BC96" s="187">
        <v>0</v>
      </c>
      <c r="BD96" s="187">
        <v>0</v>
      </c>
      <c r="BE96" s="187">
        <v>0</v>
      </c>
      <c r="BF96" s="187">
        <v>0</v>
      </c>
      <c r="BG96" s="204">
        <v>1099148.0585386739</v>
      </c>
      <c r="BH96" s="187">
        <v>0</v>
      </c>
      <c r="BI96" s="204">
        <v>0</v>
      </c>
      <c r="BJ96" s="187">
        <v>0</v>
      </c>
      <c r="BK96" s="187">
        <v>0</v>
      </c>
      <c r="BL96" s="187">
        <v>0</v>
      </c>
      <c r="BM96" s="187">
        <v>0</v>
      </c>
      <c r="BN96" s="187">
        <v>0</v>
      </c>
      <c r="BO96" s="187">
        <v>0</v>
      </c>
      <c r="BP96" s="187">
        <v>0</v>
      </c>
      <c r="BQ96" s="187">
        <v>0</v>
      </c>
      <c r="BR96" s="187">
        <v>0</v>
      </c>
      <c r="BS96" s="187">
        <v>0</v>
      </c>
      <c r="BT96" s="187">
        <v>0</v>
      </c>
    </row>
    <row r="97" spans="1:72" outlineLevel="1">
      <c r="A97" s="191"/>
      <c r="B97" s="188" t="s">
        <v>281</v>
      </c>
      <c r="C97" s="188"/>
      <c r="D97" s="188"/>
      <c r="E97" s="192"/>
      <c r="F97" s="193">
        <f t="shared" ref="F97:AK97" si="20">SUBTOTAL(9,F95:F96)</f>
        <v>0</v>
      </c>
      <c r="G97" s="193">
        <f t="shared" si="20"/>
        <v>0</v>
      </c>
      <c r="H97" s="193">
        <f t="shared" si="20"/>
        <v>0</v>
      </c>
      <c r="I97" s="193">
        <f t="shared" si="20"/>
        <v>0</v>
      </c>
      <c r="J97" s="193">
        <f t="shared" si="20"/>
        <v>1.490451129182427E-6</v>
      </c>
      <c r="K97" s="193">
        <f t="shared" si="20"/>
        <v>4.4713533876238259E-6</v>
      </c>
      <c r="L97" s="193">
        <f t="shared" si="20"/>
        <v>7.4522556462183185E-6</v>
      </c>
      <c r="M97" s="193">
        <f t="shared" si="20"/>
        <v>1.0433157904965902E-5</v>
      </c>
      <c r="N97" s="193">
        <f t="shared" si="20"/>
        <v>1.3414060163866575E-5</v>
      </c>
      <c r="O97" s="193">
        <f t="shared" si="20"/>
        <v>1.6394962422920343E-5</v>
      </c>
      <c r="P97" s="193">
        <f t="shared" si="20"/>
        <v>4.1388399760453802E-5</v>
      </c>
      <c r="Q97" s="193">
        <f t="shared" si="20"/>
        <v>9.9400639716760268E-5</v>
      </c>
      <c r="R97" s="193">
        <f t="shared" si="20"/>
        <v>1.5741287967604512E-4</v>
      </c>
      <c r="S97" s="193">
        <f t="shared" si="20"/>
        <v>21542.51196383089</v>
      </c>
      <c r="T97" s="193">
        <f t="shared" si="20"/>
        <v>21542.512315689048</v>
      </c>
      <c r="U97" s="193">
        <f t="shared" si="20"/>
        <v>27454.372903199441</v>
      </c>
      <c r="V97" s="193">
        <f t="shared" si="20"/>
        <v>33396.595679130565</v>
      </c>
      <c r="W97" s="193">
        <f t="shared" si="20"/>
        <v>39369.336222409627</v>
      </c>
      <c r="X97" s="193">
        <f t="shared" si="20"/>
        <v>45372.751264643521</v>
      </c>
      <c r="Y97" s="193">
        <f t="shared" si="20"/>
        <v>53608.251850205917</v>
      </c>
      <c r="Z97" s="193">
        <f t="shared" si="20"/>
        <v>61886.047903363527</v>
      </c>
      <c r="AA97" s="193">
        <f t="shared" si="20"/>
        <v>71150.311649074865</v>
      </c>
      <c r="AB97" s="193">
        <f t="shared" si="20"/>
        <v>84287.652780383709</v>
      </c>
      <c r="AC97" s="193">
        <f t="shared" si="20"/>
        <v>99166.391304867517</v>
      </c>
      <c r="AD97" s="193">
        <f t="shared" si="20"/>
        <v>135591.71146549162</v>
      </c>
      <c r="AE97" s="193">
        <f t="shared" si="20"/>
        <v>179442.39162391605</v>
      </c>
      <c r="AF97" s="193">
        <f t="shared" si="20"/>
        <v>211663.49948191858</v>
      </c>
      <c r="AG97" s="193">
        <f t="shared" si="20"/>
        <v>1042389.314128605</v>
      </c>
      <c r="AH97" s="193">
        <f t="shared" si="20"/>
        <v>248521.45010521886</v>
      </c>
      <c r="AI97" s="193">
        <f t="shared" si="20"/>
        <v>279904.96782825131</v>
      </c>
      <c r="AJ97" s="193">
        <f t="shared" si="20"/>
        <v>293564.2124898383</v>
      </c>
      <c r="AK97" s="193">
        <f t="shared" si="20"/>
        <v>296661.70255047653</v>
      </c>
      <c r="AL97" s="193">
        <f t="shared" ref="AL97:BG97" si="21">SUBTOTAL(9,AL95:AL96)</f>
        <v>298980.19261903549</v>
      </c>
      <c r="AM97" s="193">
        <f t="shared" si="21"/>
        <v>300913.13492512878</v>
      </c>
      <c r="AN97" s="193">
        <f t="shared" si="21"/>
        <v>302856.0043386058</v>
      </c>
      <c r="AO97" s="193">
        <f t="shared" si="21"/>
        <v>304808.85184260271</v>
      </c>
      <c r="AP97" s="193">
        <f t="shared" si="21"/>
        <v>306771.72868209251</v>
      </c>
      <c r="AQ97" s="193">
        <f t="shared" si="21"/>
        <v>308744.68636522937</v>
      </c>
      <c r="AR97" s="193">
        <f t="shared" si="21"/>
        <v>310727.77666470048</v>
      </c>
      <c r="AS97" s="193">
        <f t="shared" si="21"/>
        <v>312721.05161908461</v>
      </c>
      <c r="AT97" s="193">
        <f t="shared" si="21"/>
        <v>3565175.7600302645</v>
      </c>
      <c r="AU97" s="193">
        <f t="shared" si="21"/>
        <v>314674.88117385691</v>
      </c>
      <c r="AV97" s="193">
        <f t="shared" si="21"/>
        <v>316589.06274732813</v>
      </c>
      <c r="AW97" s="193">
        <f t="shared" si="21"/>
        <v>318513.07507776073</v>
      </c>
      <c r="AX97" s="193">
        <f t="shared" si="21"/>
        <v>320446.96865345945</v>
      </c>
      <c r="AY97" s="193">
        <f t="shared" si="21"/>
        <v>322390.79422202415</v>
      </c>
      <c r="AZ97" s="193">
        <f t="shared" si="21"/>
        <v>0</v>
      </c>
      <c r="BA97" s="193">
        <f t="shared" si="21"/>
        <v>0</v>
      </c>
      <c r="BB97" s="193">
        <f t="shared" si="21"/>
        <v>0</v>
      </c>
      <c r="BC97" s="193">
        <f t="shared" si="21"/>
        <v>0</v>
      </c>
      <c r="BD97" s="193">
        <f t="shared" si="21"/>
        <v>0</v>
      </c>
      <c r="BE97" s="193">
        <f t="shared" si="21"/>
        <v>0</v>
      </c>
      <c r="BF97" s="193">
        <f t="shared" si="21"/>
        <v>0</v>
      </c>
      <c r="BG97" s="193">
        <f t="shared" si="21"/>
        <v>1592614.7818744294</v>
      </c>
      <c r="BH97" s="187"/>
      <c r="BI97" s="200">
        <f>G97+T97+AG97+AT97+BG97</f>
        <v>6221722.3683489878</v>
      </c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</row>
    <row r="98" spans="1:72" outlineLevel="2">
      <c r="A98" s="184" t="s">
        <v>118</v>
      </c>
      <c r="B98" s="185" t="s">
        <v>174</v>
      </c>
      <c r="C98" s="185" t="s">
        <v>275</v>
      </c>
      <c r="D98" s="185" t="s">
        <v>141</v>
      </c>
      <c r="E98" s="186" t="s">
        <v>276</v>
      </c>
      <c r="F98" s="187">
        <v>0</v>
      </c>
      <c r="G98" s="204">
        <v>0</v>
      </c>
      <c r="H98" s="187">
        <v>0</v>
      </c>
      <c r="I98" s="187">
        <v>0</v>
      </c>
      <c r="J98" s="187">
        <v>0</v>
      </c>
      <c r="K98" s="187">
        <v>0</v>
      </c>
      <c r="L98" s="187">
        <v>0</v>
      </c>
      <c r="M98" s="187">
        <v>0</v>
      </c>
      <c r="N98" s="187">
        <v>0</v>
      </c>
      <c r="O98" s="187">
        <v>0</v>
      </c>
      <c r="P98" s="187">
        <v>0</v>
      </c>
      <c r="Q98" s="187">
        <v>0</v>
      </c>
      <c r="R98" s="187">
        <v>0</v>
      </c>
      <c r="S98" s="187">
        <v>0</v>
      </c>
      <c r="T98" s="204">
        <v>0</v>
      </c>
      <c r="U98" s="187">
        <v>0</v>
      </c>
      <c r="V98" s="187">
        <v>0</v>
      </c>
      <c r="W98" s="187">
        <v>0</v>
      </c>
      <c r="X98" s="187">
        <v>0</v>
      </c>
      <c r="Y98" s="187">
        <v>0</v>
      </c>
      <c r="Z98" s="187">
        <v>0</v>
      </c>
      <c r="AA98" s="187">
        <v>0</v>
      </c>
      <c r="AB98" s="187">
        <v>0</v>
      </c>
      <c r="AC98" s="187">
        <v>0</v>
      </c>
      <c r="AD98" s="187">
        <v>0</v>
      </c>
      <c r="AE98" s="187">
        <v>0</v>
      </c>
      <c r="AF98" s="187">
        <v>0</v>
      </c>
      <c r="AG98" s="204">
        <v>0</v>
      </c>
      <c r="AH98" s="187">
        <v>0</v>
      </c>
      <c r="AI98" s="187">
        <v>0</v>
      </c>
      <c r="AJ98" s="187">
        <v>0</v>
      </c>
      <c r="AK98" s="187">
        <v>0</v>
      </c>
      <c r="AL98" s="187">
        <v>0</v>
      </c>
      <c r="AM98" s="187">
        <v>0</v>
      </c>
      <c r="AN98" s="187">
        <v>0</v>
      </c>
      <c r="AO98" s="187">
        <v>0</v>
      </c>
      <c r="AP98" s="187">
        <v>0</v>
      </c>
      <c r="AQ98" s="187">
        <v>0</v>
      </c>
      <c r="AR98" s="187">
        <v>0</v>
      </c>
      <c r="AS98" s="187">
        <v>0</v>
      </c>
      <c r="AT98" s="204">
        <v>0</v>
      </c>
      <c r="AU98" s="187">
        <v>0</v>
      </c>
      <c r="AV98" s="187">
        <v>0</v>
      </c>
      <c r="AW98" s="187">
        <v>0</v>
      </c>
      <c r="AX98" s="187">
        <v>0</v>
      </c>
      <c r="AY98" s="187">
        <v>0</v>
      </c>
      <c r="AZ98" s="187">
        <v>0</v>
      </c>
      <c r="BA98" s="201">
        <v>-43425.910000000033</v>
      </c>
      <c r="BB98" s="187">
        <v>0</v>
      </c>
      <c r="BC98" s="187">
        <v>0</v>
      </c>
      <c r="BD98" s="187">
        <v>0</v>
      </c>
      <c r="BE98" s="187">
        <v>0</v>
      </c>
      <c r="BF98" s="187">
        <v>0</v>
      </c>
      <c r="BG98" s="204">
        <v>-43425.910000000033</v>
      </c>
      <c r="BH98" s="187">
        <v>0</v>
      </c>
      <c r="BI98" s="204">
        <v>0</v>
      </c>
      <c r="BJ98" s="187">
        <v>0</v>
      </c>
      <c r="BK98" s="187">
        <v>0</v>
      </c>
      <c r="BL98" s="187">
        <v>0</v>
      </c>
      <c r="BM98" s="187">
        <v>0</v>
      </c>
      <c r="BN98" s="187">
        <v>0</v>
      </c>
      <c r="BO98" s="187">
        <v>0</v>
      </c>
      <c r="BP98" s="187">
        <v>0</v>
      </c>
      <c r="BQ98" s="187">
        <v>0</v>
      </c>
      <c r="BR98" s="187">
        <v>0</v>
      </c>
      <c r="BS98" s="187">
        <v>0</v>
      </c>
      <c r="BT98" s="187">
        <v>0</v>
      </c>
    </row>
    <row r="99" spans="1:72" outlineLevel="2">
      <c r="A99" s="184" t="s">
        <v>118</v>
      </c>
      <c r="B99" s="185" t="s">
        <v>174</v>
      </c>
      <c r="C99" s="185" t="s">
        <v>179</v>
      </c>
      <c r="D99" s="185" t="s">
        <v>141</v>
      </c>
      <c r="E99" s="186" t="s">
        <v>180</v>
      </c>
      <c r="F99" s="187">
        <v>0</v>
      </c>
      <c r="G99" s="204">
        <v>0</v>
      </c>
      <c r="H99" s="187">
        <v>0</v>
      </c>
      <c r="I99" s="187">
        <v>0</v>
      </c>
      <c r="J99" s="187">
        <v>0</v>
      </c>
      <c r="K99" s="187">
        <v>0</v>
      </c>
      <c r="L99" s="187">
        <v>0</v>
      </c>
      <c r="M99" s="187">
        <v>0</v>
      </c>
      <c r="N99" s="187">
        <v>0</v>
      </c>
      <c r="O99" s="187">
        <v>0</v>
      </c>
      <c r="P99" s="187">
        <v>0</v>
      </c>
      <c r="Q99" s="187">
        <v>0</v>
      </c>
      <c r="R99" s="187">
        <v>0</v>
      </c>
      <c r="S99" s="187">
        <v>0</v>
      </c>
      <c r="T99" s="204">
        <v>0</v>
      </c>
      <c r="U99" s="187">
        <v>0</v>
      </c>
      <c r="V99" s="187">
        <v>0</v>
      </c>
      <c r="W99" s="187">
        <v>0</v>
      </c>
      <c r="X99" s="187">
        <v>0</v>
      </c>
      <c r="Y99" s="187">
        <v>0</v>
      </c>
      <c r="Z99" s="187">
        <v>0</v>
      </c>
      <c r="AA99" s="187">
        <v>0</v>
      </c>
      <c r="AB99" s="187">
        <v>0</v>
      </c>
      <c r="AC99" s="187">
        <v>0</v>
      </c>
      <c r="AD99" s="187">
        <v>0</v>
      </c>
      <c r="AE99" s="187">
        <v>0</v>
      </c>
      <c r="AF99" s="187">
        <v>0</v>
      </c>
      <c r="AG99" s="204">
        <v>0</v>
      </c>
      <c r="AH99" s="187">
        <v>0</v>
      </c>
      <c r="AI99" s="187">
        <v>0</v>
      </c>
      <c r="AJ99" s="187">
        <v>0</v>
      </c>
      <c r="AK99" s="187">
        <v>0</v>
      </c>
      <c r="AL99" s="187">
        <v>0</v>
      </c>
      <c r="AM99" s="187">
        <v>0</v>
      </c>
      <c r="AN99" s="187">
        <v>0</v>
      </c>
      <c r="AO99" s="187">
        <v>0</v>
      </c>
      <c r="AP99" s="187">
        <v>0</v>
      </c>
      <c r="AQ99" s="187">
        <v>0</v>
      </c>
      <c r="AR99" s="187">
        <v>0</v>
      </c>
      <c r="AS99" s="187">
        <v>0</v>
      </c>
      <c r="AT99" s="204">
        <v>0</v>
      </c>
      <c r="AU99" s="187">
        <v>0</v>
      </c>
      <c r="AV99" s="187">
        <v>0</v>
      </c>
      <c r="AW99" s="187">
        <v>0</v>
      </c>
      <c r="AX99" s="187">
        <v>0</v>
      </c>
      <c r="AY99" s="187">
        <v>0</v>
      </c>
      <c r="AZ99" s="187">
        <v>25460057.559949212</v>
      </c>
      <c r="BA99" s="187">
        <v>0</v>
      </c>
      <c r="BB99" s="187">
        <v>0</v>
      </c>
      <c r="BC99" s="187">
        <v>0</v>
      </c>
      <c r="BD99" s="187">
        <v>0</v>
      </c>
      <c r="BE99" s="187">
        <v>0</v>
      </c>
      <c r="BF99" s="187">
        <v>0</v>
      </c>
      <c r="BG99" s="204">
        <v>25460057.559949212</v>
      </c>
      <c r="BH99" s="187">
        <v>0</v>
      </c>
      <c r="BI99" s="204">
        <v>0</v>
      </c>
      <c r="BJ99" s="187">
        <v>0</v>
      </c>
      <c r="BK99" s="187">
        <v>0</v>
      </c>
      <c r="BL99" s="187">
        <v>0</v>
      </c>
      <c r="BM99" s="187">
        <v>0</v>
      </c>
      <c r="BN99" s="187">
        <v>0</v>
      </c>
      <c r="BO99" s="187">
        <v>0</v>
      </c>
      <c r="BP99" s="187">
        <v>0</v>
      </c>
      <c r="BQ99" s="187">
        <v>0</v>
      </c>
      <c r="BR99" s="187">
        <v>0</v>
      </c>
      <c r="BS99" s="187">
        <v>0</v>
      </c>
      <c r="BT99" s="187">
        <v>0</v>
      </c>
    </row>
    <row r="100" spans="1:72" outlineLevel="2">
      <c r="A100" s="184" t="s">
        <v>118</v>
      </c>
      <c r="B100" s="185" t="s">
        <v>174</v>
      </c>
      <c r="C100" s="185" t="s">
        <v>179</v>
      </c>
      <c r="D100" s="185" t="s">
        <v>141</v>
      </c>
      <c r="E100" s="186" t="s">
        <v>274</v>
      </c>
      <c r="F100" s="187">
        <v>0</v>
      </c>
      <c r="G100" s="204">
        <v>0</v>
      </c>
      <c r="H100" s="187">
        <v>0</v>
      </c>
      <c r="I100" s="187">
        <v>0</v>
      </c>
      <c r="J100" s="187">
        <v>0</v>
      </c>
      <c r="K100" s="187">
        <v>0</v>
      </c>
      <c r="L100" s="187">
        <v>0</v>
      </c>
      <c r="M100" s="187">
        <v>0</v>
      </c>
      <c r="N100" s="187">
        <v>0</v>
      </c>
      <c r="O100" s="187">
        <v>0</v>
      </c>
      <c r="P100" s="187">
        <v>0</v>
      </c>
      <c r="Q100" s="187">
        <v>0</v>
      </c>
      <c r="R100" s="187">
        <v>0</v>
      </c>
      <c r="S100" s="187">
        <v>0</v>
      </c>
      <c r="T100" s="204">
        <v>0</v>
      </c>
      <c r="U100" s="187">
        <v>0</v>
      </c>
      <c r="V100" s="187">
        <v>0</v>
      </c>
      <c r="W100" s="187">
        <v>0</v>
      </c>
      <c r="X100" s="187">
        <v>0</v>
      </c>
      <c r="Y100" s="187">
        <v>0</v>
      </c>
      <c r="Z100" s="187">
        <v>0</v>
      </c>
      <c r="AA100" s="187">
        <v>0</v>
      </c>
      <c r="AB100" s="187">
        <v>0</v>
      </c>
      <c r="AC100" s="187">
        <v>0</v>
      </c>
      <c r="AD100" s="187">
        <v>0</v>
      </c>
      <c r="AE100" s="187">
        <v>0</v>
      </c>
      <c r="AF100" s="187">
        <v>0</v>
      </c>
      <c r="AG100" s="204">
        <v>0</v>
      </c>
      <c r="AH100" s="187">
        <v>0</v>
      </c>
      <c r="AI100" s="187">
        <v>0</v>
      </c>
      <c r="AJ100" s="187">
        <v>0</v>
      </c>
      <c r="AK100" s="187">
        <v>0</v>
      </c>
      <c r="AL100" s="187">
        <v>0</v>
      </c>
      <c r="AM100" s="187">
        <v>0</v>
      </c>
      <c r="AN100" s="187">
        <v>0</v>
      </c>
      <c r="AO100" s="187">
        <v>0</v>
      </c>
      <c r="AP100" s="187">
        <v>0</v>
      </c>
      <c r="AQ100" s="187">
        <v>0</v>
      </c>
      <c r="AR100" s="187">
        <v>0</v>
      </c>
      <c r="AS100" s="187">
        <v>0</v>
      </c>
      <c r="AT100" s="204">
        <v>0</v>
      </c>
      <c r="AU100" s="187">
        <v>0</v>
      </c>
      <c r="AV100" s="187">
        <v>0</v>
      </c>
      <c r="AW100" s="187">
        <v>0</v>
      </c>
      <c r="AX100" s="187">
        <v>0</v>
      </c>
      <c r="AY100" s="187">
        <v>0</v>
      </c>
      <c r="AZ100" s="187">
        <v>56975570.443496227</v>
      </c>
      <c r="BA100" s="187">
        <v>50485</v>
      </c>
      <c r="BB100" s="187">
        <v>0</v>
      </c>
      <c r="BC100" s="187">
        <v>0</v>
      </c>
      <c r="BD100" s="187">
        <v>0</v>
      </c>
      <c r="BE100" s="187">
        <v>0</v>
      </c>
      <c r="BF100" s="187">
        <v>0</v>
      </c>
      <c r="BG100" s="204">
        <v>57026055.443496227</v>
      </c>
      <c r="BH100" s="187">
        <v>0</v>
      </c>
      <c r="BI100" s="204">
        <v>0</v>
      </c>
      <c r="BJ100" s="187">
        <v>0</v>
      </c>
      <c r="BK100" s="187">
        <v>0</v>
      </c>
      <c r="BL100" s="187">
        <v>0</v>
      </c>
      <c r="BM100" s="187">
        <v>0</v>
      </c>
      <c r="BN100" s="187">
        <v>0</v>
      </c>
      <c r="BO100" s="187">
        <v>0</v>
      </c>
      <c r="BP100" s="187">
        <v>0</v>
      </c>
      <c r="BQ100" s="187">
        <v>0</v>
      </c>
      <c r="BR100" s="187">
        <v>0</v>
      </c>
      <c r="BS100" s="187">
        <v>0</v>
      </c>
      <c r="BT100" s="187">
        <v>0</v>
      </c>
    </row>
    <row r="101" spans="1:72" outlineLevel="1">
      <c r="A101" s="191"/>
      <c r="B101" s="188" t="s">
        <v>282</v>
      </c>
      <c r="C101" s="188"/>
      <c r="D101" s="188"/>
      <c r="E101" s="192"/>
      <c r="F101" s="193">
        <f t="shared" ref="F101:AK101" si="22">SUBTOTAL(9,F98:F100)</f>
        <v>0</v>
      </c>
      <c r="G101" s="193">
        <f t="shared" si="22"/>
        <v>0</v>
      </c>
      <c r="H101" s="193">
        <f t="shared" si="22"/>
        <v>0</v>
      </c>
      <c r="I101" s="193">
        <f t="shared" si="22"/>
        <v>0</v>
      </c>
      <c r="J101" s="193">
        <f t="shared" si="22"/>
        <v>0</v>
      </c>
      <c r="K101" s="193">
        <f t="shared" si="22"/>
        <v>0</v>
      </c>
      <c r="L101" s="193">
        <f t="shared" si="22"/>
        <v>0</v>
      </c>
      <c r="M101" s="193">
        <f t="shared" si="22"/>
        <v>0</v>
      </c>
      <c r="N101" s="193">
        <f t="shared" si="22"/>
        <v>0</v>
      </c>
      <c r="O101" s="193">
        <f t="shared" si="22"/>
        <v>0</v>
      </c>
      <c r="P101" s="193">
        <f t="shared" si="22"/>
        <v>0</v>
      </c>
      <c r="Q101" s="193">
        <f t="shared" si="22"/>
        <v>0</v>
      </c>
      <c r="R101" s="193">
        <f t="shared" si="22"/>
        <v>0</v>
      </c>
      <c r="S101" s="193">
        <f t="shared" si="22"/>
        <v>0</v>
      </c>
      <c r="T101" s="193">
        <f t="shared" si="22"/>
        <v>0</v>
      </c>
      <c r="U101" s="193">
        <f t="shared" si="22"/>
        <v>0</v>
      </c>
      <c r="V101" s="193">
        <f t="shared" si="22"/>
        <v>0</v>
      </c>
      <c r="W101" s="193">
        <f t="shared" si="22"/>
        <v>0</v>
      </c>
      <c r="X101" s="193">
        <f t="shared" si="22"/>
        <v>0</v>
      </c>
      <c r="Y101" s="193">
        <f t="shared" si="22"/>
        <v>0</v>
      </c>
      <c r="Z101" s="193">
        <f t="shared" si="22"/>
        <v>0</v>
      </c>
      <c r="AA101" s="193">
        <f t="shared" si="22"/>
        <v>0</v>
      </c>
      <c r="AB101" s="193">
        <f t="shared" si="22"/>
        <v>0</v>
      </c>
      <c r="AC101" s="193">
        <f t="shared" si="22"/>
        <v>0</v>
      </c>
      <c r="AD101" s="193">
        <f t="shared" si="22"/>
        <v>0</v>
      </c>
      <c r="AE101" s="193">
        <f t="shared" si="22"/>
        <v>0</v>
      </c>
      <c r="AF101" s="193">
        <f t="shared" si="22"/>
        <v>0</v>
      </c>
      <c r="AG101" s="193">
        <f t="shared" si="22"/>
        <v>0</v>
      </c>
      <c r="AH101" s="193">
        <f t="shared" si="22"/>
        <v>0</v>
      </c>
      <c r="AI101" s="193">
        <f t="shared" si="22"/>
        <v>0</v>
      </c>
      <c r="AJ101" s="193">
        <f t="shared" si="22"/>
        <v>0</v>
      </c>
      <c r="AK101" s="193">
        <f t="shared" si="22"/>
        <v>0</v>
      </c>
      <c r="AL101" s="193">
        <f t="shared" ref="AL101:BG101" si="23">SUBTOTAL(9,AL98:AL100)</f>
        <v>0</v>
      </c>
      <c r="AM101" s="193">
        <f t="shared" si="23"/>
        <v>0</v>
      </c>
      <c r="AN101" s="193">
        <f t="shared" si="23"/>
        <v>0</v>
      </c>
      <c r="AO101" s="193">
        <f t="shared" si="23"/>
        <v>0</v>
      </c>
      <c r="AP101" s="193">
        <f t="shared" si="23"/>
        <v>0</v>
      </c>
      <c r="AQ101" s="193">
        <f t="shared" si="23"/>
        <v>0</v>
      </c>
      <c r="AR101" s="193">
        <f t="shared" si="23"/>
        <v>0</v>
      </c>
      <c r="AS101" s="193">
        <f t="shared" si="23"/>
        <v>0</v>
      </c>
      <c r="AT101" s="193">
        <f t="shared" si="23"/>
        <v>0</v>
      </c>
      <c r="AU101" s="193">
        <f t="shared" si="23"/>
        <v>0</v>
      </c>
      <c r="AV101" s="193">
        <f t="shared" si="23"/>
        <v>0</v>
      </c>
      <c r="AW101" s="193">
        <f t="shared" si="23"/>
        <v>0</v>
      </c>
      <c r="AX101" s="193">
        <f t="shared" si="23"/>
        <v>0</v>
      </c>
      <c r="AY101" s="193">
        <f t="shared" si="23"/>
        <v>0</v>
      </c>
      <c r="AZ101" s="193">
        <f t="shared" si="23"/>
        <v>82435628.003445446</v>
      </c>
      <c r="BA101" s="193">
        <f t="shared" si="23"/>
        <v>7059.0899999999674</v>
      </c>
      <c r="BB101" s="193">
        <f t="shared" si="23"/>
        <v>0</v>
      </c>
      <c r="BC101" s="193">
        <f t="shared" si="23"/>
        <v>0</v>
      </c>
      <c r="BD101" s="193">
        <f t="shared" si="23"/>
        <v>0</v>
      </c>
      <c r="BE101" s="193">
        <f t="shared" si="23"/>
        <v>0</v>
      </c>
      <c r="BF101" s="193">
        <f t="shared" si="23"/>
        <v>0</v>
      </c>
      <c r="BG101" s="193">
        <f t="shared" si="23"/>
        <v>82442687.093445435</v>
      </c>
      <c r="BH101" s="187"/>
      <c r="BI101" s="200">
        <f>G101+T101+AG101+AT101+BG101</f>
        <v>82442687.093445435</v>
      </c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</row>
    <row r="102" spans="1:72" outlineLevel="2">
      <c r="A102" s="184" t="s">
        <v>118</v>
      </c>
      <c r="B102" s="185" t="s">
        <v>120</v>
      </c>
      <c r="C102" s="185" t="s">
        <v>179</v>
      </c>
      <c r="D102" s="185" t="s">
        <v>141</v>
      </c>
      <c r="E102" s="186" t="s">
        <v>180</v>
      </c>
      <c r="F102" s="187">
        <v>0</v>
      </c>
      <c r="G102" s="204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O102" s="187">
        <v>0</v>
      </c>
      <c r="P102" s="187">
        <v>1118430.00000001</v>
      </c>
      <c r="Q102" s="187">
        <v>1677644.99999999</v>
      </c>
      <c r="R102" s="187">
        <v>1118429.99999996</v>
      </c>
      <c r="S102" s="187">
        <v>1677644.99999997</v>
      </c>
      <c r="T102" s="204">
        <v>5592149.9999999302</v>
      </c>
      <c r="U102" s="187">
        <v>1118430.00000001</v>
      </c>
      <c r="V102" s="187">
        <v>1677644.99999999</v>
      </c>
      <c r="W102" s="187">
        <v>1118430.00000002</v>
      </c>
      <c r="X102" s="187">
        <v>1677645.00000002</v>
      </c>
      <c r="Y102" s="187">
        <v>2236860.0000000098</v>
      </c>
      <c r="Z102" s="187">
        <v>1677644.9999999399</v>
      </c>
      <c r="AA102" s="187">
        <v>2236859.9999999702</v>
      </c>
      <c r="AB102" s="187">
        <v>1677644.99999999</v>
      </c>
      <c r="AC102" s="187">
        <v>1118430.00000001</v>
      </c>
      <c r="AD102" s="187">
        <v>2236859.9999999902</v>
      </c>
      <c r="AE102" s="187">
        <v>0</v>
      </c>
      <c r="AF102" s="187">
        <v>0</v>
      </c>
      <c r="AG102" s="204">
        <v>16776449.999999952</v>
      </c>
      <c r="AH102" s="187">
        <v>0</v>
      </c>
      <c r="AI102" s="187">
        <v>0</v>
      </c>
      <c r="AJ102" s="187">
        <v>0</v>
      </c>
      <c r="AK102" s="187">
        <v>0</v>
      </c>
      <c r="AL102" s="187">
        <v>0</v>
      </c>
      <c r="AM102" s="187">
        <v>0</v>
      </c>
      <c r="AN102" s="187">
        <v>0</v>
      </c>
      <c r="AO102" s="187">
        <v>0</v>
      </c>
      <c r="AP102" s="187">
        <v>0</v>
      </c>
      <c r="AQ102" s="187">
        <v>0</v>
      </c>
      <c r="AR102" s="187">
        <v>0</v>
      </c>
      <c r="AS102" s="187">
        <v>0</v>
      </c>
      <c r="AT102" s="204">
        <v>0</v>
      </c>
      <c r="AU102" s="187">
        <v>0</v>
      </c>
      <c r="AV102" s="187">
        <v>0</v>
      </c>
      <c r="AW102" s="187">
        <v>0</v>
      </c>
      <c r="AX102" s="187">
        <v>0</v>
      </c>
      <c r="AY102" s="187">
        <v>0</v>
      </c>
      <c r="AZ102" s="187">
        <v>0</v>
      </c>
      <c r="BA102" s="187">
        <v>0</v>
      </c>
      <c r="BB102" s="187">
        <v>0</v>
      </c>
      <c r="BC102" s="187">
        <v>0</v>
      </c>
      <c r="BD102" s="187">
        <v>0</v>
      </c>
      <c r="BE102" s="187">
        <v>0</v>
      </c>
      <c r="BF102" s="187">
        <v>0</v>
      </c>
      <c r="BG102" s="204">
        <v>0</v>
      </c>
      <c r="BH102" s="187">
        <v>0</v>
      </c>
      <c r="BI102" s="204">
        <v>0</v>
      </c>
      <c r="BJ102" s="187">
        <v>0</v>
      </c>
      <c r="BK102" s="187">
        <v>0</v>
      </c>
      <c r="BL102" s="187">
        <v>0</v>
      </c>
      <c r="BM102" s="187">
        <v>0</v>
      </c>
      <c r="BN102" s="187">
        <v>0</v>
      </c>
      <c r="BO102" s="187">
        <v>0</v>
      </c>
      <c r="BP102" s="187">
        <v>0</v>
      </c>
      <c r="BQ102" s="187">
        <v>0</v>
      </c>
      <c r="BR102" s="187">
        <v>0</v>
      </c>
      <c r="BS102" s="187">
        <v>0</v>
      </c>
      <c r="BT102" s="187">
        <v>0</v>
      </c>
    </row>
    <row r="103" spans="1:72" outlineLevel="2">
      <c r="A103" s="184" t="s">
        <v>118</v>
      </c>
      <c r="B103" s="185" t="s">
        <v>120</v>
      </c>
      <c r="C103" s="185" t="s">
        <v>179</v>
      </c>
      <c r="D103" s="185" t="s">
        <v>141</v>
      </c>
      <c r="E103" s="186" t="s">
        <v>274</v>
      </c>
      <c r="F103" s="187">
        <v>0</v>
      </c>
      <c r="G103" s="204">
        <v>0</v>
      </c>
      <c r="H103" s="187">
        <v>0</v>
      </c>
      <c r="I103" s="187">
        <v>0</v>
      </c>
      <c r="J103" s="187">
        <v>75728</v>
      </c>
      <c r="K103" s="187">
        <v>75728</v>
      </c>
      <c r="L103" s="187">
        <v>75728</v>
      </c>
      <c r="M103" s="187">
        <v>75728</v>
      </c>
      <c r="N103" s="187">
        <v>75728</v>
      </c>
      <c r="O103" s="187">
        <v>75728</v>
      </c>
      <c r="P103" s="187">
        <v>75728</v>
      </c>
      <c r="Q103" s="187">
        <v>75728</v>
      </c>
      <c r="R103" s="187">
        <v>75728</v>
      </c>
      <c r="S103" s="187">
        <v>75728</v>
      </c>
      <c r="T103" s="204">
        <v>757280</v>
      </c>
      <c r="U103" s="187">
        <v>75728</v>
      </c>
      <c r="V103" s="187">
        <v>75728</v>
      </c>
      <c r="W103" s="187">
        <v>75728</v>
      </c>
      <c r="X103" s="187">
        <v>75728</v>
      </c>
      <c r="Y103" s="187">
        <v>75728</v>
      </c>
      <c r="Z103" s="187">
        <v>75728</v>
      </c>
      <c r="AA103" s="187">
        <v>555340</v>
      </c>
      <c r="AB103" s="187">
        <v>2019417</v>
      </c>
      <c r="AC103" s="187">
        <v>2524272</v>
      </c>
      <c r="AD103" s="187">
        <v>12368932</v>
      </c>
      <c r="AE103" s="187">
        <v>7320388</v>
      </c>
      <c r="AF103" s="187">
        <v>8582524</v>
      </c>
      <c r="AG103" s="204">
        <v>33825241</v>
      </c>
      <c r="AH103" s="187">
        <v>9592233</v>
      </c>
      <c r="AI103" s="187">
        <v>5704854</v>
      </c>
      <c r="AJ103" s="187">
        <v>504854</v>
      </c>
      <c r="AK103" s="187">
        <v>302913</v>
      </c>
      <c r="AL103" s="187">
        <v>100971</v>
      </c>
      <c r="AM103" s="187">
        <v>100971</v>
      </c>
      <c r="AN103" s="187">
        <v>100971</v>
      </c>
      <c r="AO103" s="187">
        <v>100971</v>
      </c>
      <c r="AP103" s="187">
        <v>100971</v>
      </c>
      <c r="AQ103" s="187">
        <v>100971</v>
      </c>
      <c r="AR103" s="187">
        <v>100971</v>
      </c>
      <c r="AS103" s="187">
        <v>100971</v>
      </c>
      <c r="AT103" s="204">
        <v>16912622</v>
      </c>
      <c r="AU103" s="187">
        <v>75728</v>
      </c>
      <c r="AV103" s="187">
        <v>75728</v>
      </c>
      <c r="AW103" s="187">
        <v>75728</v>
      </c>
      <c r="AX103" s="187">
        <v>75728</v>
      </c>
      <c r="AY103" s="187">
        <v>75728</v>
      </c>
      <c r="AZ103" s="187">
        <v>75728</v>
      </c>
      <c r="BA103" s="187">
        <v>50485</v>
      </c>
      <c r="BB103" s="187">
        <v>0</v>
      </c>
      <c r="BC103" s="187">
        <v>0</v>
      </c>
      <c r="BD103" s="187">
        <v>0</v>
      </c>
      <c r="BE103" s="187">
        <v>0</v>
      </c>
      <c r="BF103" s="187">
        <v>0</v>
      </c>
      <c r="BG103" s="204">
        <v>504853</v>
      </c>
      <c r="BH103" s="187">
        <v>0</v>
      </c>
      <c r="BI103" s="204">
        <v>0</v>
      </c>
      <c r="BJ103" s="187">
        <v>0</v>
      </c>
      <c r="BK103" s="187">
        <v>0</v>
      </c>
      <c r="BL103" s="187">
        <v>0</v>
      </c>
      <c r="BM103" s="187">
        <v>0</v>
      </c>
      <c r="BN103" s="187">
        <v>0</v>
      </c>
      <c r="BO103" s="187">
        <v>0</v>
      </c>
      <c r="BP103" s="187">
        <v>0</v>
      </c>
      <c r="BQ103" s="187">
        <v>0</v>
      </c>
      <c r="BR103" s="187">
        <v>0</v>
      </c>
      <c r="BS103" s="187">
        <v>0</v>
      </c>
      <c r="BT103" s="187">
        <v>0</v>
      </c>
    </row>
    <row r="104" spans="1:72" outlineLevel="1">
      <c r="A104" s="191"/>
      <c r="B104" s="188" t="s">
        <v>283</v>
      </c>
      <c r="C104" s="188"/>
      <c r="D104" s="188"/>
      <c r="E104" s="192"/>
      <c r="F104" s="193">
        <f t="shared" ref="F104:AK104" si="24">SUBTOTAL(9,F102:F103)</f>
        <v>0</v>
      </c>
      <c r="G104" s="193">
        <f t="shared" si="24"/>
        <v>0</v>
      </c>
      <c r="H104" s="193">
        <f t="shared" si="24"/>
        <v>0</v>
      </c>
      <c r="I104" s="193">
        <f t="shared" si="24"/>
        <v>0</v>
      </c>
      <c r="J104" s="193">
        <f t="shared" si="24"/>
        <v>75728</v>
      </c>
      <c r="K104" s="193">
        <f t="shared" si="24"/>
        <v>75728</v>
      </c>
      <c r="L104" s="193">
        <f t="shared" si="24"/>
        <v>75728</v>
      </c>
      <c r="M104" s="193">
        <f t="shared" si="24"/>
        <v>75728</v>
      </c>
      <c r="N104" s="193">
        <f t="shared" si="24"/>
        <v>75728</v>
      </c>
      <c r="O104" s="193">
        <f t="shared" si="24"/>
        <v>75728</v>
      </c>
      <c r="P104" s="193">
        <f t="shared" si="24"/>
        <v>1194158.00000001</v>
      </c>
      <c r="Q104" s="193">
        <f t="shared" si="24"/>
        <v>1753372.99999999</v>
      </c>
      <c r="R104" s="193">
        <f t="shared" si="24"/>
        <v>1194157.99999996</v>
      </c>
      <c r="S104" s="193">
        <f t="shared" si="24"/>
        <v>1753372.99999997</v>
      </c>
      <c r="T104" s="193">
        <f t="shared" si="24"/>
        <v>6349429.9999999302</v>
      </c>
      <c r="U104" s="193">
        <f t="shared" si="24"/>
        <v>1194158.00000001</v>
      </c>
      <c r="V104" s="193">
        <f t="shared" si="24"/>
        <v>1753372.99999999</v>
      </c>
      <c r="W104" s="193">
        <f t="shared" si="24"/>
        <v>1194158.00000002</v>
      </c>
      <c r="X104" s="193">
        <f t="shared" si="24"/>
        <v>1753373.00000002</v>
      </c>
      <c r="Y104" s="193">
        <f t="shared" si="24"/>
        <v>2312588.0000000098</v>
      </c>
      <c r="Z104" s="193">
        <f t="shared" si="24"/>
        <v>1753372.9999999399</v>
      </c>
      <c r="AA104" s="193">
        <f t="shared" si="24"/>
        <v>2792199.9999999702</v>
      </c>
      <c r="AB104" s="193">
        <f t="shared" si="24"/>
        <v>3697061.9999999898</v>
      </c>
      <c r="AC104" s="193">
        <f t="shared" si="24"/>
        <v>3642702.0000000102</v>
      </c>
      <c r="AD104" s="193">
        <f t="shared" si="24"/>
        <v>14605791.999999991</v>
      </c>
      <c r="AE104" s="193">
        <f t="shared" si="24"/>
        <v>7320388</v>
      </c>
      <c r="AF104" s="193">
        <f t="shared" si="24"/>
        <v>8582524</v>
      </c>
      <c r="AG104" s="193">
        <f t="shared" si="24"/>
        <v>50601690.999999955</v>
      </c>
      <c r="AH104" s="193">
        <f t="shared" si="24"/>
        <v>9592233</v>
      </c>
      <c r="AI104" s="193">
        <f t="shared" si="24"/>
        <v>5704854</v>
      </c>
      <c r="AJ104" s="193">
        <f t="shared" si="24"/>
        <v>504854</v>
      </c>
      <c r="AK104" s="193">
        <f t="shared" si="24"/>
        <v>302913</v>
      </c>
      <c r="AL104" s="193">
        <f t="shared" ref="AL104:BG104" si="25">SUBTOTAL(9,AL102:AL103)</f>
        <v>100971</v>
      </c>
      <c r="AM104" s="193">
        <f t="shared" si="25"/>
        <v>100971</v>
      </c>
      <c r="AN104" s="193">
        <f t="shared" si="25"/>
        <v>100971</v>
      </c>
      <c r="AO104" s="193">
        <f t="shared" si="25"/>
        <v>100971</v>
      </c>
      <c r="AP104" s="193">
        <f t="shared" si="25"/>
        <v>100971</v>
      </c>
      <c r="AQ104" s="193">
        <f t="shared" si="25"/>
        <v>100971</v>
      </c>
      <c r="AR104" s="193">
        <f t="shared" si="25"/>
        <v>100971</v>
      </c>
      <c r="AS104" s="193">
        <f t="shared" si="25"/>
        <v>100971</v>
      </c>
      <c r="AT104" s="193">
        <f t="shared" si="25"/>
        <v>16912622</v>
      </c>
      <c r="AU104" s="193">
        <f t="shared" si="25"/>
        <v>75728</v>
      </c>
      <c r="AV104" s="193">
        <f t="shared" si="25"/>
        <v>75728</v>
      </c>
      <c r="AW104" s="193">
        <f t="shared" si="25"/>
        <v>75728</v>
      </c>
      <c r="AX104" s="193">
        <f t="shared" si="25"/>
        <v>75728</v>
      </c>
      <c r="AY104" s="193">
        <f t="shared" si="25"/>
        <v>75728</v>
      </c>
      <c r="AZ104" s="193">
        <f t="shared" si="25"/>
        <v>75728</v>
      </c>
      <c r="BA104" s="193">
        <f t="shared" si="25"/>
        <v>50485</v>
      </c>
      <c r="BB104" s="193">
        <f t="shared" si="25"/>
        <v>0</v>
      </c>
      <c r="BC104" s="193">
        <f t="shared" si="25"/>
        <v>0</v>
      </c>
      <c r="BD104" s="193">
        <f t="shared" si="25"/>
        <v>0</v>
      </c>
      <c r="BE104" s="193">
        <f t="shared" si="25"/>
        <v>0</v>
      </c>
      <c r="BF104" s="193">
        <f t="shared" si="25"/>
        <v>0</v>
      </c>
      <c r="BG104" s="193">
        <f t="shared" si="25"/>
        <v>504853</v>
      </c>
      <c r="BH104" s="187"/>
      <c r="BI104" s="200">
        <f>G104+T104+AG104+AT104+BG104</f>
        <v>74368595.999999881</v>
      </c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</row>
    <row r="105" spans="1:72" outlineLevel="2">
      <c r="A105" s="184" t="s">
        <v>118</v>
      </c>
      <c r="B105" s="185" t="s">
        <v>175</v>
      </c>
      <c r="C105" s="185" t="s">
        <v>179</v>
      </c>
      <c r="D105" s="185" t="s">
        <v>141</v>
      </c>
      <c r="E105" s="186" t="s">
        <v>180</v>
      </c>
      <c r="F105" s="187">
        <v>0</v>
      </c>
      <c r="G105" s="204">
        <v>0</v>
      </c>
      <c r="H105" s="187">
        <v>0</v>
      </c>
      <c r="I105" s="187">
        <v>0</v>
      </c>
      <c r="J105" s="187">
        <v>0</v>
      </c>
      <c r="K105" s="187">
        <v>0</v>
      </c>
      <c r="L105" s="187">
        <v>0</v>
      </c>
      <c r="M105" s="187">
        <v>0</v>
      </c>
      <c r="N105" s="187">
        <v>0</v>
      </c>
      <c r="O105" s="187">
        <v>0</v>
      </c>
      <c r="P105" s="187">
        <v>0</v>
      </c>
      <c r="Q105" s="187">
        <v>0</v>
      </c>
      <c r="R105" s="187">
        <v>0</v>
      </c>
      <c r="S105" s="187">
        <v>0</v>
      </c>
      <c r="T105" s="204">
        <v>0</v>
      </c>
      <c r="U105" s="187">
        <v>0</v>
      </c>
      <c r="V105" s="187">
        <v>0</v>
      </c>
      <c r="W105" s="187">
        <v>0</v>
      </c>
      <c r="X105" s="187">
        <v>0</v>
      </c>
      <c r="Y105" s="187">
        <v>0</v>
      </c>
      <c r="Z105" s="187">
        <v>0</v>
      </c>
      <c r="AA105" s="187">
        <v>0</v>
      </c>
      <c r="AB105" s="187">
        <v>0</v>
      </c>
      <c r="AC105" s="187">
        <v>0</v>
      </c>
      <c r="AD105" s="187">
        <v>0</v>
      </c>
      <c r="AE105" s="187">
        <v>0</v>
      </c>
      <c r="AF105" s="187">
        <v>0</v>
      </c>
      <c r="AG105" s="204">
        <v>0</v>
      </c>
      <c r="AH105" s="187">
        <v>0</v>
      </c>
      <c r="AI105" s="187">
        <v>0</v>
      </c>
      <c r="AJ105" s="187">
        <v>0</v>
      </c>
      <c r="AK105" s="187">
        <v>0</v>
      </c>
      <c r="AL105" s="187">
        <v>0</v>
      </c>
      <c r="AM105" s="187">
        <v>0</v>
      </c>
      <c r="AN105" s="187">
        <v>0</v>
      </c>
      <c r="AO105" s="187">
        <v>0</v>
      </c>
      <c r="AP105" s="187">
        <v>0</v>
      </c>
      <c r="AQ105" s="187">
        <v>0</v>
      </c>
      <c r="AR105" s="187">
        <v>0</v>
      </c>
      <c r="AS105" s="187">
        <v>0</v>
      </c>
      <c r="AT105" s="204">
        <v>0</v>
      </c>
      <c r="AU105" s="187">
        <v>0</v>
      </c>
      <c r="AV105" s="187">
        <v>0</v>
      </c>
      <c r="AW105" s="187">
        <v>0</v>
      </c>
      <c r="AX105" s="187">
        <v>0</v>
      </c>
      <c r="AY105" s="187">
        <v>0</v>
      </c>
      <c r="AZ105" s="187">
        <v>721990.31480846298</v>
      </c>
      <c r="BA105" s="187">
        <v>0</v>
      </c>
      <c r="BB105" s="187">
        <v>0</v>
      </c>
      <c r="BC105" s="187">
        <v>0</v>
      </c>
      <c r="BD105" s="187">
        <v>0</v>
      </c>
      <c r="BE105" s="187">
        <v>0</v>
      </c>
      <c r="BF105" s="187">
        <v>0</v>
      </c>
      <c r="BG105" s="204">
        <v>721990.31480846298</v>
      </c>
      <c r="BH105" s="187">
        <v>0</v>
      </c>
      <c r="BI105" s="204">
        <v>0</v>
      </c>
      <c r="BJ105" s="187">
        <v>0</v>
      </c>
      <c r="BK105" s="187">
        <v>0</v>
      </c>
      <c r="BL105" s="187">
        <v>0</v>
      </c>
      <c r="BM105" s="187">
        <v>0</v>
      </c>
      <c r="BN105" s="187">
        <v>0</v>
      </c>
      <c r="BO105" s="187">
        <v>0</v>
      </c>
      <c r="BP105" s="187">
        <v>0</v>
      </c>
      <c r="BQ105" s="187">
        <v>0</v>
      </c>
      <c r="BR105" s="187">
        <v>0</v>
      </c>
      <c r="BS105" s="187">
        <v>0</v>
      </c>
      <c r="BT105" s="187">
        <v>0</v>
      </c>
    </row>
    <row r="106" spans="1:72" outlineLevel="2">
      <c r="A106" s="184" t="s">
        <v>118</v>
      </c>
      <c r="B106" s="185" t="s">
        <v>175</v>
      </c>
      <c r="C106" s="185" t="s">
        <v>179</v>
      </c>
      <c r="D106" s="185" t="s">
        <v>141</v>
      </c>
      <c r="E106" s="186" t="s">
        <v>274</v>
      </c>
      <c r="F106" s="187">
        <v>0</v>
      </c>
      <c r="G106" s="204">
        <v>0</v>
      </c>
      <c r="H106" s="187">
        <v>0</v>
      </c>
      <c r="I106" s="187">
        <v>0</v>
      </c>
      <c r="J106" s="187">
        <v>0</v>
      </c>
      <c r="K106" s="187">
        <v>0</v>
      </c>
      <c r="L106" s="187">
        <v>0</v>
      </c>
      <c r="M106" s="187">
        <v>0</v>
      </c>
      <c r="N106" s="187">
        <v>0</v>
      </c>
      <c r="O106" s="187">
        <v>0</v>
      </c>
      <c r="P106" s="187">
        <v>0</v>
      </c>
      <c r="Q106" s="187">
        <v>0</v>
      </c>
      <c r="R106" s="187">
        <v>0</v>
      </c>
      <c r="S106" s="187">
        <v>0</v>
      </c>
      <c r="T106" s="204">
        <v>0</v>
      </c>
      <c r="U106" s="187">
        <v>0</v>
      </c>
      <c r="V106" s="187">
        <v>0</v>
      </c>
      <c r="W106" s="187">
        <v>0</v>
      </c>
      <c r="X106" s="187">
        <v>0</v>
      </c>
      <c r="Y106" s="187">
        <v>0</v>
      </c>
      <c r="Z106" s="187">
        <v>0</v>
      </c>
      <c r="AA106" s="187">
        <v>0</v>
      </c>
      <c r="AB106" s="187">
        <v>0</v>
      </c>
      <c r="AC106" s="187">
        <v>0</v>
      </c>
      <c r="AD106" s="187">
        <v>0</v>
      </c>
      <c r="AE106" s="187">
        <v>0</v>
      </c>
      <c r="AF106" s="187">
        <v>0</v>
      </c>
      <c r="AG106" s="204">
        <v>0</v>
      </c>
      <c r="AH106" s="187">
        <v>0</v>
      </c>
      <c r="AI106" s="187">
        <v>0</v>
      </c>
      <c r="AJ106" s="187">
        <v>0</v>
      </c>
      <c r="AK106" s="187">
        <v>0</v>
      </c>
      <c r="AL106" s="187">
        <v>0</v>
      </c>
      <c r="AM106" s="187">
        <v>0</v>
      </c>
      <c r="AN106" s="187">
        <v>0</v>
      </c>
      <c r="AO106" s="187">
        <v>0</v>
      </c>
      <c r="AP106" s="187">
        <v>0</v>
      </c>
      <c r="AQ106" s="187">
        <v>0</v>
      </c>
      <c r="AR106" s="187">
        <v>0</v>
      </c>
      <c r="AS106" s="187">
        <v>0</v>
      </c>
      <c r="AT106" s="204">
        <v>0</v>
      </c>
      <c r="AU106" s="187">
        <v>0</v>
      </c>
      <c r="AV106" s="187">
        <v>0</v>
      </c>
      <c r="AW106" s="187">
        <v>0</v>
      </c>
      <c r="AX106" s="187">
        <v>0</v>
      </c>
      <c r="AY106" s="187">
        <v>0</v>
      </c>
      <c r="AZ106" s="187">
        <v>1173804.3202881175</v>
      </c>
      <c r="BA106" s="187">
        <v>0</v>
      </c>
      <c r="BB106" s="187">
        <v>0</v>
      </c>
      <c r="BC106" s="187">
        <v>0</v>
      </c>
      <c r="BD106" s="187">
        <v>0</v>
      </c>
      <c r="BE106" s="187">
        <v>0</v>
      </c>
      <c r="BF106" s="187">
        <v>0</v>
      </c>
      <c r="BG106" s="204">
        <v>1173804.3202881175</v>
      </c>
      <c r="BH106" s="187">
        <v>0</v>
      </c>
      <c r="BI106" s="204">
        <v>0</v>
      </c>
      <c r="BJ106" s="187">
        <v>0</v>
      </c>
      <c r="BK106" s="187">
        <v>0</v>
      </c>
      <c r="BL106" s="187">
        <v>0</v>
      </c>
      <c r="BM106" s="187">
        <v>0</v>
      </c>
      <c r="BN106" s="187">
        <v>0</v>
      </c>
      <c r="BO106" s="187">
        <v>0</v>
      </c>
      <c r="BP106" s="187">
        <v>0</v>
      </c>
      <c r="BQ106" s="187">
        <v>0</v>
      </c>
      <c r="BR106" s="187">
        <v>0</v>
      </c>
      <c r="BS106" s="187">
        <v>0</v>
      </c>
      <c r="BT106" s="187">
        <v>0</v>
      </c>
    </row>
    <row r="107" spans="1:72" outlineLevel="1">
      <c r="A107" s="191"/>
      <c r="B107" s="188" t="s">
        <v>284</v>
      </c>
      <c r="C107" s="188"/>
      <c r="D107" s="188"/>
      <c r="E107" s="192"/>
      <c r="F107" s="193">
        <f t="shared" ref="F107:AK107" si="26">SUBTOTAL(9,F105:F106)</f>
        <v>0</v>
      </c>
      <c r="G107" s="193">
        <f t="shared" si="26"/>
        <v>0</v>
      </c>
      <c r="H107" s="193">
        <f t="shared" si="26"/>
        <v>0</v>
      </c>
      <c r="I107" s="193">
        <f t="shared" si="26"/>
        <v>0</v>
      </c>
      <c r="J107" s="193">
        <f t="shared" si="26"/>
        <v>0</v>
      </c>
      <c r="K107" s="193">
        <f t="shared" si="26"/>
        <v>0</v>
      </c>
      <c r="L107" s="193">
        <f t="shared" si="26"/>
        <v>0</v>
      </c>
      <c r="M107" s="193">
        <f t="shared" si="26"/>
        <v>0</v>
      </c>
      <c r="N107" s="193">
        <f t="shared" si="26"/>
        <v>0</v>
      </c>
      <c r="O107" s="193">
        <f t="shared" si="26"/>
        <v>0</v>
      </c>
      <c r="P107" s="193">
        <f t="shared" si="26"/>
        <v>0</v>
      </c>
      <c r="Q107" s="193">
        <f t="shared" si="26"/>
        <v>0</v>
      </c>
      <c r="R107" s="193">
        <f t="shared" si="26"/>
        <v>0</v>
      </c>
      <c r="S107" s="193">
        <f t="shared" si="26"/>
        <v>0</v>
      </c>
      <c r="T107" s="193">
        <f t="shared" si="26"/>
        <v>0</v>
      </c>
      <c r="U107" s="193">
        <f t="shared" si="26"/>
        <v>0</v>
      </c>
      <c r="V107" s="193">
        <f t="shared" si="26"/>
        <v>0</v>
      </c>
      <c r="W107" s="193">
        <f t="shared" si="26"/>
        <v>0</v>
      </c>
      <c r="X107" s="193">
        <f t="shared" si="26"/>
        <v>0</v>
      </c>
      <c r="Y107" s="193">
        <f t="shared" si="26"/>
        <v>0</v>
      </c>
      <c r="Z107" s="193">
        <f t="shared" si="26"/>
        <v>0</v>
      </c>
      <c r="AA107" s="193">
        <f t="shared" si="26"/>
        <v>0</v>
      </c>
      <c r="AB107" s="193">
        <f t="shared" si="26"/>
        <v>0</v>
      </c>
      <c r="AC107" s="193">
        <f t="shared" si="26"/>
        <v>0</v>
      </c>
      <c r="AD107" s="193">
        <f t="shared" si="26"/>
        <v>0</v>
      </c>
      <c r="AE107" s="193">
        <f t="shared" si="26"/>
        <v>0</v>
      </c>
      <c r="AF107" s="193">
        <f t="shared" si="26"/>
        <v>0</v>
      </c>
      <c r="AG107" s="193">
        <f t="shared" si="26"/>
        <v>0</v>
      </c>
      <c r="AH107" s="193">
        <f t="shared" si="26"/>
        <v>0</v>
      </c>
      <c r="AI107" s="193">
        <f t="shared" si="26"/>
        <v>0</v>
      </c>
      <c r="AJ107" s="193">
        <f t="shared" si="26"/>
        <v>0</v>
      </c>
      <c r="AK107" s="193">
        <f t="shared" si="26"/>
        <v>0</v>
      </c>
      <c r="AL107" s="193">
        <f t="shared" ref="AL107:BG107" si="27">SUBTOTAL(9,AL105:AL106)</f>
        <v>0</v>
      </c>
      <c r="AM107" s="193">
        <f t="shared" si="27"/>
        <v>0</v>
      </c>
      <c r="AN107" s="193">
        <f t="shared" si="27"/>
        <v>0</v>
      </c>
      <c r="AO107" s="193">
        <f t="shared" si="27"/>
        <v>0</v>
      </c>
      <c r="AP107" s="193">
        <f t="shared" si="27"/>
        <v>0</v>
      </c>
      <c r="AQ107" s="193">
        <f t="shared" si="27"/>
        <v>0</v>
      </c>
      <c r="AR107" s="193">
        <f t="shared" si="27"/>
        <v>0</v>
      </c>
      <c r="AS107" s="193">
        <f t="shared" si="27"/>
        <v>0</v>
      </c>
      <c r="AT107" s="193">
        <f t="shared" si="27"/>
        <v>0</v>
      </c>
      <c r="AU107" s="193">
        <f t="shared" si="27"/>
        <v>0</v>
      </c>
      <c r="AV107" s="193">
        <f t="shared" si="27"/>
        <v>0</v>
      </c>
      <c r="AW107" s="193">
        <f t="shared" si="27"/>
        <v>0</v>
      </c>
      <c r="AX107" s="193">
        <f t="shared" si="27"/>
        <v>0</v>
      </c>
      <c r="AY107" s="193">
        <f t="shared" si="27"/>
        <v>0</v>
      </c>
      <c r="AZ107" s="193">
        <f t="shared" si="27"/>
        <v>1895794.6350965805</v>
      </c>
      <c r="BA107" s="193">
        <f t="shared" si="27"/>
        <v>0</v>
      </c>
      <c r="BB107" s="193">
        <f t="shared" si="27"/>
        <v>0</v>
      </c>
      <c r="BC107" s="193">
        <f t="shared" si="27"/>
        <v>0</v>
      </c>
      <c r="BD107" s="193">
        <f t="shared" si="27"/>
        <v>0</v>
      </c>
      <c r="BE107" s="193">
        <f t="shared" si="27"/>
        <v>0</v>
      </c>
      <c r="BF107" s="193">
        <f t="shared" si="27"/>
        <v>0</v>
      </c>
      <c r="BG107" s="193">
        <f t="shared" si="27"/>
        <v>1895794.6350965805</v>
      </c>
      <c r="BH107" s="187"/>
      <c r="BI107" s="200">
        <f>G107+T107+AG107+AT107+BG107</f>
        <v>1895794.6350965805</v>
      </c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</row>
    <row r="108" spans="1:72" outlineLevel="2">
      <c r="A108" s="184" t="s">
        <v>118</v>
      </c>
      <c r="B108" s="185" t="s">
        <v>176</v>
      </c>
      <c r="C108" s="185" t="s">
        <v>179</v>
      </c>
      <c r="D108" s="185" t="s">
        <v>141</v>
      </c>
      <c r="E108" s="186" t="s">
        <v>180</v>
      </c>
      <c r="F108" s="187">
        <v>0</v>
      </c>
      <c r="G108" s="204">
        <v>0</v>
      </c>
      <c r="H108" s="187">
        <v>0</v>
      </c>
      <c r="I108" s="187">
        <v>0</v>
      </c>
      <c r="J108" s="187">
        <v>0</v>
      </c>
      <c r="K108" s="187">
        <v>0</v>
      </c>
      <c r="L108" s="187">
        <v>0</v>
      </c>
      <c r="M108" s="187">
        <v>0</v>
      </c>
      <c r="N108" s="187">
        <v>0</v>
      </c>
      <c r="O108" s="187">
        <v>0</v>
      </c>
      <c r="P108" s="187">
        <v>0</v>
      </c>
      <c r="Q108" s="187">
        <v>0</v>
      </c>
      <c r="R108" s="187">
        <v>0</v>
      </c>
      <c r="S108" s="187">
        <v>0</v>
      </c>
      <c r="T108" s="204">
        <v>0</v>
      </c>
      <c r="U108" s="187">
        <v>0</v>
      </c>
      <c r="V108" s="187">
        <v>0</v>
      </c>
      <c r="W108" s="187">
        <v>0</v>
      </c>
      <c r="X108" s="187">
        <v>0</v>
      </c>
      <c r="Y108" s="187">
        <v>0</v>
      </c>
      <c r="Z108" s="187">
        <v>0</v>
      </c>
      <c r="AA108" s="187">
        <v>0</v>
      </c>
      <c r="AB108" s="187">
        <v>0</v>
      </c>
      <c r="AC108" s="187">
        <v>0</v>
      </c>
      <c r="AD108" s="187">
        <v>0</v>
      </c>
      <c r="AE108" s="187">
        <v>0</v>
      </c>
      <c r="AF108" s="187">
        <v>0</v>
      </c>
      <c r="AG108" s="204">
        <v>0</v>
      </c>
      <c r="AH108" s="187">
        <v>0</v>
      </c>
      <c r="AI108" s="187">
        <v>0</v>
      </c>
      <c r="AJ108" s="187">
        <v>0</v>
      </c>
      <c r="AK108" s="187">
        <v>0</v>
      </c>
      <c r="AL108" s="187">
        <v>0</v>
      </c>
      <c r="AM108" s="187">
        <v>0</v>
      </c>
      <c r="AN108" s="187">
        <v>0</v>
      </c>
      <c r="AO108" s="187">
        <v>0</v>
      </c>
      <c r="AP108" s="187">
        <v>0</v>
      </c>
      <c r="AQ108" s="187">
        <v>0</v>
      </c>
      <c r="AR108" s="187">
        <v>0</v>
      </c>
      <c r="AS108" s="187">
        <v>0</v>
      </c>
      <c r="AT108" s="204">
        <v>0</v>
      </c>
      <c r="AU108" s="187">
        <v>0</v>
      </c>
      <c r="AV108" s="187">
        <v>0</v>
      </c>
      <c r="AW108" s="187">
        <v>0</v>
      </c>
      <c r="AX108" s="187">
        <v>0</v>
      </c>
      <c r="AY108" s="187">
        <v>0</v>
      </c>
      <c r="AZ108" s="187">
        <v>2369467.2451408734</v>
      </c>
      <c r="BA108" s="187">
        <v>0</v>
      </c>
      <c r="BB108" s="187">
        <v>0</v>
      </c>
      <c r="BC108" s="187">
        <v>0</v>
      </c>
      <c r="BD108" s="187">
        <v>0</v>
      </c>
      <c r="BE108" s="187">
        <v>0</v>
      </c>
      <c r="BF108" s="187">
        <v>0</v>
      </c>
      <c r="BG108" s="204">
        <v>2369467.2451408734</v>
      </c>
      <c r="BH108" s="187">
        <v>0</v>
      </c>
      <c r="BI108" s="204">
        <v>0</v>
      </c>
      <c r="BJ108" s="187">
        <v>0</v>
      </c>
      <c r="BK108" s="187">
        <v>0</v>
      </c>
      <c r="BL108" s="187">
        <v>0</v>
      </c>
      <c r="BM108" s="187">
        <v>0</v>
      </c>
      <c r="BN108" s="187">
        <v>0</v>
      </c>
      <c r="BO108" s="187">
        <v>0</v>
      </c>
      <c r="BP108" s="187">
        <v>0</v>
      </c>
      <c r="BQ108" s="187">
        <v>0</v>
      </c>
      <c r="BR108" s="187">
        <v>0</v>
      </c>
      <c r="BS108" s="187">
        <v>0</v>
      </c>
      <c r="BT108" s="187">
        <v>0</v>
      </c>
    </row>
    <row r="109" spans="1:72" outlineLevel="2">
      <c r="A109" s="184" t="s">
        <v>118</v>
      </c>
      <c r="B109" s="185" t="s">
        <v>176</v>
      </c>
      <c r="C109" s="185" t="s">
        <v>179</v>
      </c>
      <c r="D109" s="185" t="s">
        <v>141</v>
      </c>
      <c r="E109" s="186" t="s">
        <v>274</v>
      </c>
      <c r="F109" s="187">
        <v>0</v>
      </c>
      <c r="G109" s="204">
        <v>0</v>
      </c>
      <c r="H109" s="187">
        <v>0</v>
      </c>
      <c r="I109" s="187">
        <v>0</v>
      </c>
      <c r="J109" s="187">
        <v>0</v>
      </c>
      <c r="K109" s="187">
        <v>0</v>
      </c>
      <c r="L109" s="187">
        <v>0</v>
      </c>
      <c r="M109" s="187">
        <v>0</v>
      </c>
      <c r="N109" s="187">
        <v>0</v>
      </c>
      <c r="O109" s="187">
        <v>0</v>
      </c>
      <c r="P109" s="187">
        <v>0</v>
      </c>
      <c r="Q109" s="187">
        <v>0</v>
      </c>
      <c r="R109" s="187">
        <v>0</v>
      </c>
      <c r="S109" s="187">
        <v>0</v>
      </c>
      <c r="T109" s="204">
        <v>0</v>
      </c>
      <c r="U109" s="187">
        <v>0</v>
      </c>
      <c r="V109" s="187">
        <v>0</v>
      </c>
      <c r="W109" s="187">
        <v>0</v>
      </c>
      <c r="X109" s="187">
        <v>0</v>
      </c>
      <c r="Y109" s="187">
        <v>0</v>
      </c>
      <c r="Z109" s="187">
        <v>0</v>
      </c>
      <c r="AA109" s="187">
        <v>0</v>
      </c>
      <c r="AB109" s="187">
        <v>0</v>
      </c>
      <c r="AC109" s="187">
        <v>0</v>
      </c>
      <c r="AD109" s="187">
        <v>0</v>
      </c>
      <c r="AE109" s="187">
        <v>0</v>
      </c>
      <c r="AF109" s="187">
        <v>0</v>
      </c>
      <c r="AG109" s="204">
        <v>0</v>
      </c>
      <c r="AH109" s="187">
        <v>0</v>
      </c>
      <c r="AI109" s="187">
        <v>0</v>
      </c>
      <c r="AJ109" s="187">
        <v>0</v>
      </c>
      <c r="AK109" s="187">
        <v>0</v>
      </c>
      <c r="AL109" s="187">
        <v>0</v>
      </c>
      <c r="AM109" s="187">
        <v>0</v>
      </c>
      <c r="AN109" s="187">
        <v>0</v>
      </c>
      <c r="AO109" s="187">
        <v>0</v>
      </c>
      <c r="AP109" s="187">
        <v>0</v>
      </c>
      <c r="AQ109" s="187">
        <v>0</v>
      </c>
      <c r="AR109" s="187">
        <v>0</v>
      </c>
      <c r="AS109" s="187">
        <v>0</v>
      </c>
      <c r="AT109" s="204">
        <v>0</v>
      </c>
      <c r="AU109" s="187">
        <v>0</v>
      </c>
      <c r="AV109" s="187">
        <v>0</v>
      </c>
      <c r="AW109" s="187">
        <v>0</v>
      </c>
      <c r="AX109" s="187">
        <v>0</v>
      </c>
      <c r="AY109" s="187">
        <v>0</v>
      </c>
      <c r="AZ109" s="187">
        <v>3852255.1232081144</v>
      </c>
      <c r="BA109" s="187">
        <v>0</v>
      </c>
      <c r="BB109" s="187">
        <v>0</v>
      </c>
      <c r="BC109" s="187">
        <v>0</v>
      </c>
      <c r="BD109" s="187">
        <v>0</v>
      </c>
      <c r="BE109" s="187">
        <v>0</v>
      </c>
      <c r="BF109" s="187">
        <v>0</v>
      </c>
      <c r="BG109" s="204">
        <v>3852255.1232081144</v>
      </c>
      <c r="BH109" s="187">
        <v>0</v>
      </c>
      <c r="BI109" s="204">
        <v>0</v>
      </c>
      <c r="BJ109" s="187">
        <v>0</v>
      </c>
      <c r="BK109" s="187">
        <v>0</v>
      </c>
      <c r="BL109" s="187">
        <v>0</v>
      </c>
      <c r="BM109" s="187">
        <v>0</v>
      </c>
      <c r="BN109" s="187">
        <v>0</v>
      </c>
      <c r="BO109" s="187">
        <v>0</v>
      </c>
      <c r="BP109" s="187">
        <v>0</v>
      </c>
      <c r="BQ109" s="187">
        <v>0</v>
      </c>
      <c r="BR109" s="187">
        <v>0</v>
      </c>
      <c r="BS109" s="187">
        <v>0</v>
      </c>
      <c r="BT109" s="187">
        <v>0</v>
      </c>
    </row>
    <row r="110" spans="1:72" outlineLevel="1">
      <c r="A110" s="191"/>
      <c r="B110" s="188" t="s">
        <v>285</v>
      </c>
      <c r="C110" s="188"/>
      <c r="D110" s="188"/>
      <c r="E110" s="192"/>
      <c r="F110" s="193">
        <f t="shared" ref="F110:AK110" si="28">SUBTOTAL(9,F108:F109)</f>
        <v>0</v>
      </c>
      <c r="G110" s="193">
        <f t="shared" si="28"/>
        <v>0</v>
      </c>
      <c r="H110" s="193">
        <f t="shared" si="28"/>
        <v>0</v>
      </c>
      <c r="I110" s="193">
        <f t="shared" si="28"/>
        <v>0</v>
      </c>
      <c r="J110" s="193">
        <f t="shared" si="28"/>
        <v>0</v>
      </c>
      <c r="K110" s="193">
        <f t="shared" si="28"/>
        <v>0</v>
      </c>
      <c r="L110" s="193">
        <f t="shared" si="28"/>
        <v>0</v>
      </c>
      <c r="M110" s="193">
        <f t="shared" si="28"/>
        <v>0</v>
      </c>
      <c r="N110" s="193">
        <f t="shared" si="28"/>
        <v>0</v>
      </c>
      <c r="O110" s="193">
        <f t="shared" si="28"/>
        <v>0</v>
      </c>
      <c r="P110" s="193">
        <f t="shared" si="28"/>
        <v>0</v>
      </c>
      <c r="Q110" s="193">
        <f t="shared" si="28"/>
        <v>0</v>
      </c>
      <c r="R110" s="193">
        <f t="shared" si="28"/>
        <v>0</v>
      </c>
      <c r="S110" s="193">
        <f t="shared" si="28"/>
        <v>0</v>
      </c>
      <c r="T110" s="193">
        <f t="shared" si="28"/>
        <v>0</v>
      </c>
      <c r="U110" s="193">
        <f t="shared" si="28"/>
        <v>0</v>
      </c>
      <c r="V110" s="193">
        <f t="shared" si="28"/>
        <v>0</v>
      </c>
      <c r="W110" s="193">
        <f t="shared" si="28"/>
        <v>0</v>
      </c>
      <c r="X110" s="193">
        <f t="shared" si="28"/>
        <v>0</v>
      </c>
      <c r="Y110" s="193">
        <f t="shared" si="28"/>
        <v>0</v>
      </c>
      <c r="Z110" s="193">
        <f t="shared" si="28"/>
        <v>0</v>
      </c>
      <c r="AA110" s="193">
        <f t="shared" si="28"/>
        <v>0</v>
      </c>
      <c r="AB110" s="193">
        <f t="shared" si="28"/>
        <v>0</v>
      </c>
      <c r="AC110" s="193">
        <f t="shared" si="28"/>
        <v>0</v>
      </c>
      <c r="AD110" s="193">
        <f t="shared" si="28"/>
        <v>0</v>
      </c>
      <c r="AE110" s="193">
        <f t="shared" si="28"/>
        <v>0</v>
      </c>
      <c r="AF110" s="193">
        <f t="shared" si="28"/>
        <v>0</v>
      </c>
      <c r="AG110" s="193">
        <f t="shared" si="28"/>
        <v>0</v>
      </c>
      <c r="AH110" s="193">
        <f t="shared" si="28"/>
        <v>0</v>
      </c>
      <c r="AI110" s="193">
        <f t="shared" si="28"/>
        <v>0</v>
      </c>
      <c r="AJ110" s="193">
        <f t="shared" si="28"/>
        <v>0</v>
      </c>
      <c r="AK110" s="193">
        <f t="shared" si="28"/>
        <v>0</v>
      </c>
      <c r="AL110" s="193">
        <f t="shared" ref="AL110:BG110" si="29">SUBTOTAL(9,AL108:AL109)</f>
        <v>0</v>
      </c>
      <c r="AM110" s="193">
        <f t="shared" si="29"/>
        <v>0</v>
      </c>
      <c r="AN110" s="193">
        <f t="shared" si="29"/>
        <v>0</v>
      </c>
      <c r="AO110" s="193">
        <f t="shared" si="29"/>
        <v>0</v>
      </c>
      <c r="AP110" s="193">
        <f t="shared" si="29"/>
        <v>0</v>
      </c>
      <c r="AQ110" s="193">
        <f t="shared" si="29"/>
        <v>0</v>
      </c>
      <c r="AR110" s="193">
        <f t="shared" si="29"/>
        <v>0</v>
      </c>
      <c r="AS110" s="193">
        <f t="shared" si="29"/>
        <v>0</v>
      </c>
      <c r="AT110" s="193">
        <f t="shared" si="29"/>
        <v>0</v>
      </c>
      <c r="AU110" s="193">
        <f t="shared" si="29"/>
        <v>0</v>
      </c>
      <c r="AV110" s="193">
        <f t="shared" si="29"/>
        <v>0</v>
      </c>
      <c r="AW110" s="193">
        <f t="shared" si="29"/>
        <v>0</v>
      </c>
      <c r="AX110" s="193">
        <f t="shared" si="29"/>
        <v>0</v>
      </c>
      <c r="AY110" s="193">
        <f t="shared" si="29"/>
        <v>0</v>
      </c>
      <c r="AZ110" s="193">
        <f t="shared" si="29"/>
        <v>6221722.3683489878</v>
      </c>
      <c r="BA110" s="193">
        <f t="shared" si="29"/>
        <v>0</v>
      </c>
      <c r="BB110" s="193">
        <f t="shared" si="29"/>
        <v>0</v>
      </c>
      <c r="BC110" s="193">
        <f t="shared" si="29"/>
        <v>0</v>
      </c>
      <c r="BD110" s="193">
        <f t="shared" si="29"/>
        <v>0</v>
      </c>
      <c r="BE110" s="193">
        <f t="shared" si="29"/>
        <v>0</v>
      </c>
      <c r="BF110" s="193">
        <f t="shared" si="29"/>
        <v>0</v>
      </c>
      <c r="BG110" s="193">
        <f t="shared" si="29"/>
        <v>6221722.3683489878</v>
      </c>
      <c r="BH110" s="187"/>
      <c r="BI110" s="200">
        <f>G110+T110+AG110+AT110+BG110</f>
        <v>6221722.3683489878</v>
      </c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</row>
    <row r="111" spans="1:72" outlineLevel="2">
      <c r="A111" s="184" t="s">
        <v>118</v>
      </c>
      <c r="B111" s="185" t="s">
        <v>277</v>
      </c>
      <c r="C111" s="185" t="s">
        <v>275</v>
      </c>
      <c r="D111" s="185" t="s">
        <v>141</v>
      </c>
      <c r="E111" s="186" t="s">
        <v>276</v>
      </c>
      <c r="F111" s="187">
        <v>0</v>
      </c>
      <c r="G111" s="204">
        <v>0</v>
      </c>
      <c r="H111" s="187">
        <v>0</v>
      </c>
      <c r="I111" s="187">
        <v>0</v>
      </c>
      <c r="J111" s="187">
        <v>0</v>
      </c>
      <c r="K111" s="187">
        <v>0</v>
      </c>
      <c r="L111" s="187">
        <v>0</v>
      </c>
      <c r="M111" s="187">
        <v>0</v>
      </c>
      <c r="N111" s="187">
        <v>0</v>
      </c>
      <c r="O111" s="187">
        <v>0</v>
      </c>
      <c r="P111" s="187">
        <v>0</v>
      </c>
      <c r="Q111" s="187">
        <v>0</v>
      </c>
      <c r="R111" s="187">
        <v>0</v>
      </c>
      <c r="S111" s="187">
        <v>0</v>
      </c>
      <c r="T111" s="204">
        <v>0</v>
      </c>
      <c r="U111" s="187">
        <v>0</v>
      </c>
      <c r="V111" s="187">
        <v>0</v>
      </c>
      <c r="W111" s="187">
        <v>0</v>
      </c>
      <c r="X111" s="187">
        <v>0</v>
      </c>
      <c r="Y111" s="187">
        <v>0</v>
      </c>
      <c r="Z111" s="187">
        <v>0</v>
      </c>
      <c r="AA111" s="187">
        <v>0</v>
      </c>
      <c r="AB111" s="187">
        <v>0</v>
      </c>
      <c r="AC111" s="187">
        <v>0</v>
      </c>
      <c r="AD111" s="187">
        <v>0</v>
      </c>
      <c r="AE111" s="187">
        <v>0</v>
      </c>
      <c r="AF111" s="187">
        <v>0</v>
      </c>
      <c r="AG111" s="204">
        <v>0</v>
      </c>
      <c r="AH111" s="187">
        <v>0</v>
      </c>
      <c r="AI111" s="187">
        <v>0</v>
      </c>
      <c r="AJ111" s="187">
        <v>0</v>
      </c>
      <c r="AK111" s="187">
        <v>0</v>
      </c>
      <c r="AL111" s="187">
        <v>0</v>
      </c>
      <c r="AM111" s="187">
        <v>0</v>
      </c>
      <c r="AN111" s="187">
        <v>0</v>
      </c>
      <c r="AO111" s="187">
        <v>0</v>
      </c>
      <c r="AP111" s="187">
        <v>0</v>
      </c>
      <c r="AQ111" s="187">
        <v>0</v>
      </c>
      <c r="AR111" s="187">
        <v>0</v>
      </c>
      <c r="AS111" s="187">
        <v>0</v>
      </c>
      <c r="AT111" s="204">
        <v>0</v>
      </c>
      <c r="AU111" s="187">
        <v>0</v>
      </c>
      <c r="AV111" s="187">
        <v>0</v>
      </c>
      <c r="AW111" s="187">
        <v>0</v>
      </c>
      <c r="AX111" s="187">
        <v>0</v>
      </c>
      <c r="AY111" s="187">
        <v>0</v>
      </c>
      <c r="AZ111" s="187">
        <v>-43425.910000000033</v>
      </c>
      <c r="BA111" s="187">
        <v>0</v>
      </c>
      <c r="BB111" s="187">
        <v>0</v>
      </c>
      <c r="BC111" s="187">
        <v>0</v>
      </c>
      <c r="BD111" s="187">
        <v>0</v>
      </c>
      <c r="BE111" s="187">
        <v>0</v>
      </c>
      <c r="BF111" s="187">
        <v>0</v>
      </c>
      <c r="BG111" s="204">
        <v>-43425.910000000033</v>
      </c>
      <c r="BH111" s="187">
        <v>0</v>
      </c>
      <c r="BI111" s="204">
        <v>0</v>
      </c>
      <c r="BJ111" s="187">
        <v>0</v>
      </c>
      <c r="BK111" s="187">
        <v>0</v>
      </c>
      <c r="BL111" s="187">
        <v>0</v>
      </c>
      <c r="BM111" s="187">
        <v>0</v>
      </c>
      <c r="BN111" s="187">
        <v>0</v>
      </c>
      <c r="BO111" s="187">
        <v>0</v>
      </c>
      <c r="BP111" s="187">
        <v>0</v>
      </c>
      <c r="BQ111" s="187">
        <v>0</v>
      </c>
      <c r="BR111" s="187">
        <v>0</v>
      </c>
      <c r="BS111" s="187">
        <v>0</v>
      </c>
      <c r="BT111" s="187">
        <v>0</v>
      </c>
    </row>
    <row r="112" spans="1:72" outlineLevel="1">
      <c r="A112" s="191"/>
      <c r="B112" s="188" t="s">
        <v>289</v>
      </c>
      <c r="C112" s="188"/>
      <c r="D112" s="188"/>
      <c r="E112" s="192"/>
      <c r="F112" s="193">
        <f t="shared" ref="F112:AK112" si="30">SUBTOTAL(9,F111:F111)</f>
        <v>0</v>
      </c>
      <c r="G112" s="193">
        <f t="shared" si="30"/>
        <v>0</v>
      </c>
      <c r="H112" s="193">
        <f t="shared" si="30"/>
        <v>0</v>
      </c>
      <c r="I112" s="193">
        <f t="shared" si="30"/>
        <v>0</v>
      </c>
      <c r="J112" s="193">
        <f t="shared" si="30"/>
        <v>0</v>
      </c>
      <c r="K112" s="193">
        <f t="shared" si="30"/>
        <v>0</v>
      </c>
      <c r="L112" s="193">
        <f t="shared" si="30"/>
        <v>0</v>
      </c>
      <c r="M112" s="193">
        <f t="shared" si="30"/>
        <v>0</v>
      </c>
      <c r="N112" s="193">
        <f t="shared" si="30"/>
        <v>0</v>
      </c>
      <c r="O112" s="193">
        <f t="shared" si="30"/>
        <v>0</v>
      </c>
      <c r="P112" s="193">
        <f t="shared" si="30"/>
        <v>0</v>
      </c>
      <c r="Q112" s="193">
        <f t="shared" si="30"/>
        <v>0</v>
      </c>
      <c r="R112" s="193">
        <f t="shared" si="30"/>
        <v>0</v>
      </c>
      <c r="S112" s="193">
        <f t="shared" si="30"/>
        <v>0</v>
      </c>
      <c r="T112" s="193">
        <f t="shared" si="30"/>
        <v>0</v>
      </c>
      <c r="U112" s="193">
        <f t="shared" si="30"/>
        <v>0</v>
      </c>
      <c r="V112" s="193">
        <f t="shared" si="30"/>
        <v>0</v>
      </c>
      <c r="W112" s="193">
        <f t="shared" si="30"/>
        <v>0</v>
      </c>
      <c r="X112" s="193">
        <f t="shared" si="30"/>
        <v>0</v>
      </c>
      <c r="Y112" s="193">
        <f t="shared" si="30"/>
        <v>0</v>
      </c>
      <c r="Z112" s="193">
        <f t="shared" si="30"/>
        <v>0</v>
      </c>
      <c r="AA112" s="193">
        <f t="shared" si="30"/>
        <v>0</v>
      </c>
      <c r="AB112" s="193">
        <f t="shared" si="30"/>
        <v>0</v>
      </c>
      <c r="AC112" s="193">
        <f t="shared" si="30"/>
        <v>0</v>
      </c>
      <c r="AD112" s="193">
        <f t="shared" si="30"/>
        <v>0</v>
      </c>
      <c r="AE112" s="193">
        <f t="shared" si="30"/>
        <v>0</v>
      </c>
      <c r="AF112" s="193">
        <f t="shared" si="30"/>
        <v>0</v>
      </c>
      <c r="AG112" s="193">
        <f t="shared" si="30"/>
        <v>0</v>
      </c>
      <c r="AH112" s="193">
        <f t="shared" si="30"/>
        <v>0</v>
      </c>
      <c r="AI112" s="193">
        <f t="shared" si="30"/>
        <v>0</v>
      </c>
      <c r="AJ112" s="193">
        <f t="shared" si="30"/>
        <v>0</v>
      </c>
      <c r="AK112" s="193">
        <f t="shared" si="30"/>
        <v>0</v>
      </c>
      <c r="AL112" s="193">
        <f t="shared" ref="AL112:BG112" si="31">SUBTOTAL(9,AL111:AL111)</f>
        <v>0</v>
      </c>
      <c r="AM112" s="193">
        <f t="shared" si="31"/>
        <v>0</v>
      </c>
      <c r="AN112" s="193">
        <f t="shared" si="31"/>
        <v>0</v>
      </c>
      <c r="AO112" s="193">
        <f t="shared" si="31"/>
        <v>0</v>
      </c>
      <c r="AP112" s="193">
        <f t="shared" si="31"/>
        <v>0</v>
      </c>
      <c r="AQ112" s="193">
        <f t="shared" si="31"/>
        <v>0</v>
      </c>
      <c r="AR112" s="193">
        <f t="shared" si="31"/>
        <v>0</v>
      </c>
      <c r="AS112" s="193">
        <f t="shared" si="31"/>
        <v>0</v>
      </c>
      <c r="AT112" s="193">
        <f t="shared" si="31"/>
        <v>0</v>
      </c>
      <c r="AU112" s="193">
        <f t="shared" si="31"/>
        <v>0</v>
      </c>
      <c r="AV112" s="193">
        <f t="shared" si="31"/>
        <v>0</v>
      </c>
      <c r="AW112" s="193">
        <f t="shared" si="31"/>
        <v>0</v>
      </c>
      <c r="AX112" s="193">
        <f t="shared" si="31"/>
        <v>0</v>
      </c>
      <c r="AY112" s="193">
        <f t="shared" si="31"/>
        <v>0</v>
      </c>
      <c r="AZ112" s="193">
        <f t="shared" si="31"/>
        <v>-43425.910000000033</v>
      </c>
      <c r="BA112" s="193">
        <f t="shared" si="31"/>
        <v>0</v>
      </c>
      <c r="BB112" s="193">
        <f t="shared" si="31"/>
        <v>0</v>
      </c>
      <c r="BC112" s="193">
        <f t="shared" si="31"/>
        <v>0</v>
      </c>
      <c r="BD112" s="193">
        <f t="shared" si="31"/>
        <v>0</v>
      </c>
      <c r="BE112" s="193">
        <f t="shared" si="31"/>
        <v>0</v>
      </c>
      <c r="BF112" s="193">
        <f t="shared" si="31"/>
        <v>0</v>
      </c>
      <c r="BG112" s="193">
        <f t="shared" si="31"/>
        <v>-43425.910000000033</v>
      </c>
      <c r="BH112" s="187"/>
      <c r="BI112" s="200">
        <f>G112+T112+AG112+AT112+BG112</f>
        <v>-43425.910000000033</v>
      </c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</row>
    <row r="113" spans="1:72" outlineLevel="2">
      <c r="A113" s="184" t="s">
        <v>118</v>
      </c>
      <c r="B113" s="185" t="s">
        <v>178</v>
      </c>
      <c r="C113" s="185" t="s">
        <v>275</v>
      </c>
      <c r="D113" s="185" t="s">
        <v>141</v>
      </c>
      <c r="E113" s="186" t="s">
        <v>276</v>
      </c>
      <c r="F113" s="187">
        <v>0</v>
      </c>
      <c r="G113" s="204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  <c r="O113" s="187">
        <v>0</v>
      </c>
      <c r="P113" s="187">
        <v>0</v>
      </c>
      <c r="Q113" s="187">
        <v>0</v>
      </c>
      <c r="R113" s="187">
        <v>0</v>
      </c>
      <c r="S113" s="187">
        <v>0</v>
      </c>
      <c r="T113" s="204">
        <v>0</v>
      </c>
      <c r="U113" s="187">
        <v>0</v>
      </c>
      <c r="V113" s="187">
        <v>0</v>
      </c>
      <c r="W113" s="187">
        <v>0</v>
      </c>
      <c r="X113" s="187">
        <v>0</v>
      </c>
      <c r="Y113" s="187">
        <v>0</v>
      </c>
      <c r="Z113" s="187">
        <v>0</v>
      </c>
      <c r="AA113" s="187">
        <v>0</v>
      </c>
      <c r="AB113" s="187">
        <v>0</v>
      </c>
      <c r="AC113" s="187">
        <v>0</v>
      </c>
      <c r="AD113" s="187">
        <v>0</v>
      </c>
      <c r="AE113" s="187">
        <v>0</v>
      </c>
      <c r="AF113" s="187">
        <v>0</v>
      </c>
      <c r="AG113" s="204">
        <v>0</v>
      </c>
      <c r="AH113" s="187">
        <v>0</v>
      </c>
      <c r="AI113" s="187">
        <v>0</v>
      </c>
      <c r="AJ113" s="187">
        <v>0</v>
      </c>
      <c r="AK113" s="187">
        <v>0</v>
      </c>
      <c r="AL113" s="187">
        <v>0</v>
      </c>
      <c r="AM113" s="187">
        <v>0</v>
      </c>
      <c r="AN113" s="187">
        <v>0</v>
      </c>
      <c r="AO113" s="187">
        <v>0</v>
      </c>
      <c r="AP113" s="187">
        <v>0</v>
      </c>
      <c r="AQ113" s="187">
        <v>0</v>
      </c>
      <c r="AR113" s="187">
        <v>0</v>
      </c>
      <c r="AS113" s="187">
        <v>0</v>
      </c>
      <c r="AT113" s="204">
        <v>0</v>
      </c>
      <c r="AU113" s="187">
        <v>0</v>
      </c>
      <c r="AV113" s="187">
        <v>0</v>
      </c>
      <c r="AW113" s="187">
        <v>0</v>
      </c>
      <c r="AX113" s="187">
        <v>0</v>
      </c>
      <c r="AY113" s="187">
        <v>0</v>
      </c>
      <c r="AZ113" s="187">
        <v>0</v>
      </c>
      <c r="BA113" s="201">
        <v>-43425.910000000033</v>
      </c>
      <c r="BB113" s="187">
        <v>0</v>
      </c>
      <c r="BC113" s="187">
        <v>0</v>
      </c>
      <c r="BD113" s="187">
        <v>0</v>
      </c>
      <c r="BE113" s="187">
        <v>0</v>
      </c>
      <c r="BF113" s="187">
        <v>0</v>
      </c>
      <c r="BG113" s="204">
        <v>-43425.910000000033</v>
      </c>
      <c r="BH113" s="187">
        <v>0</v>
      </c>
      <c r="BI113" s="204">
        <v>0</v>
      </c>
      <c r="BJ113" s="202" t="s">
        <v>292</v>
      </c>
      <c r="BK113" s="187">
        <v>0</v>
      </c>
      <c r="BL113" s="187">
        <v>0</v>
      </c>
      <c r="BM113" s="187">
        <v>0</v>
      </c>
      <c r="BN113" s="187">
        <v>0</v>
      </c>
      <c r="BO113" s="187">
        <v>0</v>
      </c>
      <c r="BP113" s="187">
        <v>0</v>
      </c>
      <c r="BQ113" s="187">
        <v>0</v>
      </c>
      <c r="BR113" s="187">
        <v>0</v>
      </c>
      <c r="BS113" s="187">
        <v>0</v>
      </c>
      <c r="BT113" s="187">
        <v>0</v>
      </c>
    </row>
    <row r="114" spans="1:72" outlineLevel="2">
      <c r="A114" s="184" t="s">
        <v>118</v>
      </c>
      <c r="B114" s="185" t="s">
        <v>178</v>
      </c>
      <c r="C114" s="185" t="s">
        <v>179</v>
      </c>
      <c r="D114" s="185" t="s">
        <v>141</v>
      </c>
      <c r="E114" s="186" t="s">
        <v>180</v>
      </c>
      <c r="F114" s="187">
        <v>0</v>
      </c>
      <c r="G114" s="204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  <c r="O114" s="187">
        <v>0</v>
      </c>
      <c r="P114" s="187">
        <v>0</v>
      </c>
      <c r="Q114" s="187">
        <v>0</v>
      </c>
      <c r="R114" s="187">
        <v>0</v>
      </c>
      <c r="S114" s="187">
        <v>0</v>
      </c>
      <c r="T114" s="204">
        <v>0</v>
      </c>
      <c r="U114" s="187">
        <v>0</v>
      </c>
      <c r="V114" s="187">
        <v>0</v>
      </c>
      <c r="W114" s="187">
        <v>0</v>
      </c>
      <c r="X114" s="187">
        <v>0</v>
      </c>
      <c r="Y114" s="187">
        <v>0</v>
      </c>
      <c r="Z114" s="187">
        <v>0</v>
      </c>
      <c r="AA114" s="187">
        <v>0</v>
      </c>
      <c r="AB114" s="187">
        <v>0</v>
      </c>
      <c r="AC114" s="187">
        <v>0</v>
      </c>
      <c r="AD114" s="187">
        <v>0</v>
      </c>
      <c r="AE114" s="187">
        <v>0</v>
      </c>
      <c r="AF114" s="187">
        <v>0</v>
      </c>
      <c r="AG114" s="204">
        <v>0</v>
      </c>
      <c r="AH114" s="187">
        <v>0</v>
      </c>
      <c r="AI114" s="187">
        <v>0</v>
      </c>
      <c r="AJ114" s="187">
        <v>0</v>
      </c>
      <c r="AK114" s="187">
        <v>0</v>
      </c>
      <c r="AL114" s="187">
        <v>0</v>
      </c>
      <c r="AM114" s="187">
        <v>0</v>
      </c>
      <c r="AN114" s="187">
        <v>0</v>
      </c>
      <c r="AO114" s="187">
        <v>0</v>
      </c>
      <c r="AP114" s="187">
        <v>0</v>
      </c>
      <c r="AQ114" s="187">
        <v>0</v>
      </c>
      <c r="AR114" s="187">
        <v>0</v>
      </c>
      <c r="AS114" s="187">
        <v>0</v>
      </c>
      <c r="AT114" s="204">
        <v>0</v>
      </c>
      <c r="AU114" s="187">
        <v>0</v>
      </c>
      <c r="AV114" s="187">
        <v>0</v>
      </c>
      <c r="AW114" s="187">
        <v>0</v>
      </c>
      <c r="AX114" s="187">
        <v>0</v>
      </c>
      <c r="AY114" s="187">
        <v>0</v>
      </c>
      <c r="AZ114" s="187">
        <v>22368599.999999877</v>
      </c>
      <c r="BA114" s="187">
        <v>0</v>
      </c>
      <c r="BB114" s="187">
        <v>0</v>
      </c>
      <c r="BC114" s="187">
        <v>0</v>
      </c>
      <c r="BD114" s="187">
        <v>0</v>
      </c>
      <c r="BE114" s="187">
        <v>0</v>
      </c>
      <c r="BF114" s="187">
        <v>0</v>
      </c>
      <c r="BG114" s="204">
        <v>22368599.999999877</v>
      </c>
      <c r="BH114" s="187">
        <v>0</v>
      </c>
      <c r="BI114" s="204">
        <v>0</v>
      </c>
      <c r="BJ114" s="187">
        <v>0</v>
      </c>
      <c r="BK114" s="187">
        <v>0</v>
      </c>
      <c r="BL114" s="187">
        <v>0</v>
      </c>
      <c r="BM114" s="187">
        <v>0</v>
      </c>
      <c r="BN114" s="187">
        <v>0</v>
      </c>
      <c r="BO114" s="187">
        <v>0</v>
      </c>
      <c r="BP114" s="187">
        <v>0</v>
      </c>
      <c r="BQ114" s="187">
        <v>0</v>
      </c>
      <c r="BR114" s="187">
        <v>0</v>
      </c>
      <c r="BS114" s="187">
        <v>0</v>
      </c>
      <c r="BT114" s="187">
        <v>0</v>
      </c>
    </row>
    <row r="115" spans="1:72" outlineLevel="2">
      <c r="A115" s="184" t="s">
        <v>118</v>
      </c>
      <c r="B115" s="185" t="s">
        <v>178</v>
      </c>
      <c r="C115" s="185" t="s">
        <v>179</v>
      </c>
      <c r="D115" s="185" t="s">
        <v>141</v>
      </c>
      <c r="E115" s="186" t="s">
        <v>274</v>
      </c>
      <c r="F115" s="187">
        <v>0</v>
      </c>
      <c r="G115" s="204">
        <v>0</v>
      </c>
      <c r="H115" s="187">
        <v>0</v>
      </c>
      <c r="I115" s="187">
        <v>0</v>
      </c>
      <c r="J115" s="187">
        <v>0</v>
      </c>
      <c r="K115" s="187">
        <v>0</v>
      </c>
      <c r="L115" s="187">
        <v>0</v>
      </c>
      <c r="M115" s="187">
        <v>0</v>
      </c>
      <c r="N115" s="187">
        <v>0</v>
      </c>
      <c r="O115" s="187">
        <v>0</v>
      </c>
      <c r="P115" s="187">
        <v>0</v>
      </c>
      <c r="Q115" s="187">
        <v>0</v>
      </c>
      <c r="R115" s="187">
        <v>0</v>
      </c>
      <c r="S115" s="187">
        <v>0</v>
      </c>
      <c r="T115" s="204">
        <v>0</v>
      </c>
      <c r="U115" s="187">
        <v>0</v>
      </c>
      <c r="V115" s="187">
        <v>0</v>
      </c>
      <c r="W115" s="187">
        <v>0</v>
      </c>
      <c r="X115" s="187">
        <v>0</v>
      </c>
      <c r="Y115" s="187">
        <v>0</v>
      </c>
      <c r="Z115" s="187">
        <v>0</v>
      </c>
      <c r="AA115" s="187">
        <v>0</v>
      </c>
      <c r="AB115" s="187">
        <v>0</v>
      </c>
      <c r="AC115" s="187">
        <v>0</v>
      </c>
      <c r="AD115" s="187">
        <v>0</v>
      </c>
      <c r="AE115" s="187">
        <v>0</v>
      </c>
      <c r="AF115" s="187">
        <v>0</v>
      </c>
      <c r="AG115" s="204">
        <v>0</v>
      </c>
      <c r="AH115" s="187">
        <v>0</v>
      </c>
      <c r="AI115" s="187">
        <v>0</v>
      </c>
      <c r="AJ115" s="187">
        <v>0</v>
      </c>
      <c r="AK115" s="187">
        <v>0</v>
      </c>
      <c r="AL115" s="187">
        <v>0</v>
      </c>
      <c r="AM115" s="187">
        <v>0</v>
      </c>
      <c r="AN115" s="187">
        <v>0</v>
      </c>
      <c r="AO115" s="187">
        <v>0</v>
      </c>
      <c r="AP115" s="187">
        <v>0</v>
      </c>
      <c r="AQ115" s="187">
        <v>0</v>
      </c>
      <c r="AR115" s="187">
        <v>0</v>
      </c>
      <c r="AS115" s="187">
        <v>0</v>
      </c>
      <c r="AT115" s="204">
        <v>0</v>
      </c>
      <c r="AU115" s="187">
        <v>0</v>
      </c>
      <c r="AV115" s="187">
        <v>0</v>
      </c>
      <c r="AW115" s="187">
        <v>0</v>
      </c>
      <c r="AX115" s="187">
        <v>0</v>
      </c>
      <c r="AY115" s="187">
        <v>0</v>
      </c>
      <c r="AZ115" s="187">
        <v>51949511</v>
      </c>
      <c r="BA115" s="187">
        <v>50485</v>
      </c>
      <c r="BB115" s="187">
        <v>0</v>
      </c>
      <c r="BC115" s="187">
        <v>0</v>
      </c>
      <c r="BD115" s="187">
        <v>0</v>
      </c>
      <c r="BE115" s="187">
        <v>0</v>
      </c>
      <c r="BF115" s="187">
        <v>0</v>
      </c>
      <c r="BG115" s="204">
        <v>51999996</v>
      </c>
      <c r="BH115" s="187">
        <v>0</v>
      </c>
      <c r="BI115" s="204">
        <v>0</v>
      </c>
      <c r="BJ115" s="187">
        <v>0</v>
      </c>
      <c r="BK115" s="187">
        <v>0</v>
      </c>
      <c r="BL115" s="187">
        <v>0</v>
      </c>
      <c r="BM115" s="187">
        <v>0</v>
      </c>
      <c r="BN115" s="187">
        <v>0</v>
      </c>
      <c r="BO115" s="187">
        <v>0</v>
      </c>
      <c r="BP115" s="187">
        <v>0</v>
      </c>
      <c r="BQ115" s="187">
        <v>0</v>
      </c>
      <c r="BR115" s="187">
        <v>0</v>
      </c>
      <c r="BS115" s="187">
        <v>0</v>
      </c>
      <c r="BT115" s="187">
        <v>0</v>
      </c>
    </row>
    <row r="116" spans="1:72" outlineLevel="1">
      <c r="A116" s="194"/>
      <c r="B116" s="189" t="s">
        <v>287</v>
      </c>
      <c r="C116" s="189"/>
      <c r="D116" s="189"/>
      <c r="E116" s="195"/>
      <c r="F116" s="196">
        <f t="shared" ref="F116:AK116" si="32">SUBTOTAL(9,F113:F115)</f>
        <v>0</v>
      </c>
      <c r="G116" s="196">
        <f t="shared" si="32"/>
        <v>0</v>
      </c>
      <c r="H116" s="196">
        <f t="shared" si="32"/>
        <v>0</v>
      </c>
      <c r="I116" s="196">
        <f t="shared" si="32"/>
        <v>0</v>
      </c>
      <c r="J116" s="196">
        <f t="shared" si="32"/>
        <v>0</v>
      </c>
      <c r="K116" s="196">
        <f t="shared" si="32"/>
        <v>0</v>
      </c>
      <c r="L116" s="196">
        <f t="shared" si="32"/>
        <v>0</v>
      </c>
      <c r="M116" s="196">
        <f t="shared" si="32"/>
        <v>0</v>
      </c>
      <c r="N116" s="196">
        <f t="shared" si="32"/>
        <v>0</v>
      </c>
      <c r="O116" s="196">
        <f t="shared" si="32"/>
        <v>0</v>
      </c>
      <c r="P116" s="196">
        <f t="shared" si="32"/>
        <v>0</v>
      </c>
      <c r="Q116" s="196">
        <f t="shared" si="32"/>
        <v>0</v>
      </c>
      <c r="R116" s="196">
        <f t="shared" si="32"/>
        <v>0</v>
      </c>
      <c r="S116" s="196">
        <f t="shared" si="32"/>
        <v>0</v>
      </c>
      <c r="T116" s="196">
        <f t="shared" si="32"/>
        <v>0</v>
      </c>
      <c r="U116" s="196">
        <f t="shared" si="32"/>
        <v>0</v>
      </c>
      <c r="V116" s="196">
        <f t="shared" si="32"/>
        <v>0</v>
      </c>
      <c r="W116" s="196">
        <f t="shared" si="32"/>
        <v>0</v>
      </c>
      <c r="X116" s="196">
        <f t="shared" si="32"/>
        <v>0</v>
      </c>
      <c r="Y116" s="196">
        <f t="shared" si="32"/>
        <v>0</v>
      </c>
      <c r="Z116" s="196">
        <f t="shared" si="32"/>
        <v>0</v>
      </c>
      <c r="AA116" s="196">
        <f t="shared" si="32"/>
        <v>0</v>
      </c>
      <c r="AB116" s="196">
        <f t="shared" si="32"/>
        <v>0</v>
      </c>
      <c r="AC116" s="196">
        <f t="shared" si="32"/>
        <v>0</v>
      </c>
      <c r="AD116" s="196">
        <f t="shared" si="32"/>
        <v>0</v>
      </c>
      <c r="AE116" s="196">
        <f t="shared" si="32"/>
        <v>0</v>
      </c>
      <c r="AF116" s="196">
        <f t="shared" si="32"/>
        <v>0</v>
      </c>
      <c r="AG116" s="196">
        <f t="shared" si="32"/>
        <v>0</v>
      </c>
      <c r="AH116" s="196">
        <f t="shared" si="32"/>
        <v>0</v>
      </c>
      <c r="AI116" s="196">
        <f t="shared" si="32"/>
        <v>0</v>
      </c>
      <c r="AJ116" s="196">
        <f t="shared" si="32"/>
        <v>0</v>
      </c>
      <c r="AK116" s="196">
        <f t="shared" si="32"/>
        <v>0</v>
      </c>
      <c r="AL116" s="196">
        <f t="shared" ref="AL116:BG116" si="33">SUBTOTAL(9,AL113:AL115)</f>
        <v>0</v>
      </c>
      <c r="AM116" s="196">
        <f t="shared" si="33"/>
        <v>0</v>
      </c>
      <c r="AN116" s="196">
        <f t="shared" si="33"/>
        <v>0</v>
      </c>
      <c r="AO116" s="196">
        <f t="shared" si="33"/>
        <v>0</v>
      </c>
      <c r="AP116" s="196">
        <f t="shared" si="33"/>
        <v>0</v>
      </c>
      <c r="AQ116" s="196">
        <f t="shared" si="33"/>
        <v>0</v>
      </c>
      <c r="AR116" s="196">
        <f t="shared" si="33"/>
        <v>0</v>
      </c>
      <c r="AS116" s="196">
        <f t="shared" si="33"/>
        <v>0</v>
      </c>
      <c r="AT116" s="196">
        <f t="shared" si="33"/>
        <v>0</v>
      </c>
      <c r="AU116" s="196">
        <f t="shared" si="33"/>
        <v>0</v>
      </c>
      <c r="AV116" s="196">
        <f t="shared" si="33"/>
        <v>0</v>
      </c>
      <c r="AW116" s="196">
        <f t="shared" si="33"/>
        <v>0</v>
      </c>
      <c r="AX116" s="196">
        <f t="shared" si="33"/>
        <v>0</v>
      </c>
      <c r="AY116" s="196">
        <f t="shared" si="33"/>
        <v>0</v>
      </c>
      <c r="AZ116" s="196">
        <f t="shared" si="33"/>
        <v>74318110.999999881</v>
      </c>
      <c r="BA116" s="196">
        <f t="shared" si="33"/>
        <v>7059.0899999999674</v>
      </c>
      <c r="BB116" s="196">
        <f t="shared" si="33"/>
        <v>0</v>
      </c>
      <c r="BC116" s="196">
        <f t="shared" si="33"/>
        <v>0</v>
      </c>
      <c r="BD116" s="196">
        <f t="shared" si="33"/>
        <v>0</v>
      </c>
      <c r="BE116" s="196">
        <f t="shared" si="33"/>
        <v>0</v>
      </c>
      <c r="BF116" s="196">
        <f t="shared" si="33"/>
        <v>0</v>
      </c>
      <c r="BG116" s="196">
        <f t="shared" si="33"/>
        <v>74325170.089999884</v>
      </c>
      <c r="BH116" s="187"/>
      <c r="BI116" s="200">
        <f>G116+T116+AG116+AT116+BG116</f>
        <v>74325170.089999884</v>
      </c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</row>
    <row r="117" spans="1:72">
      <c r="A117" s="197"/>
      <c r="B117" s="190" t="s">
        <v>290</v>
      </c>
      <c r="C117" s="190"/>
      <c r="D117" s="190"/>
      <c r="E117" s="198"/>
      <c r="F117" s="199">
        <f t="shared" ref="F117:AK117" si="34">SUBTOTAL(9,F11:F115)</f>
        <v>2259631.4055990251</v>
      </c>
      <c r="G117" s="199">
        <f t="shared" si="34"/>
        <v>2259631.4055990251</v>
      </c>
      <c r="H117" s="199">
        <f t="shared" si="34"/>
        <v>24758630.235794228</v>
      </c>
      <c r="I117" s="199">
        <f t="shared" si="34"/>
        <v>7606689.5092924414</v>
      </c>
      <c r="J117" s="199">
        <f t="shared" si="34"/>
        <v>10174854.848625133</v>
      </c>
      <c r="K117" s="199">
        <f t="shared" si="34"/>
        <v>12784645.534691643</v>
      </c>
      <c r="L117" s="199">
        <f t="shared" si="34"/>
        <v>10261145.284352692</v>
      </c>
      <c r="M117" s="199">
        <f t="shared" si="34"/>
        <v>12236899.176042406</v>
      </c>
      <c r="N117" s="199">
        <f t="shared" si="34"/>
        <v>19541292.054571506</v>
      </c>
      <c r="O117" s="199">
        <f t="shared" si="34"/>
        <v>25405276.910383765</v>
      </c>
      <c r="P117" s="199">
        <f t="shared" si="34"/>
        <v>17634166.294972196</v>
      </c>
      <c r="Q117" s="199">
        <f t="shared" si="34"/>
        <v>27694927.379071161</v>
      </c>
      <c r="R117" s="199">
        <f t="shared" si="34"/>
        <v>24662275.605504792</v>
      </c>
      <c r="S117" s="199">
        <f t="shared" si="34"/>
        <v>23957556.676525749</v>
      </c>
      <c r="T117" s="199">
        <f t="shared" si="34"/>
        <v>216718359.50982776</v>
      </c>
      <c r="U117" s="199">
        <f t="shared" si="34"/>
        <v>31421176.157572079</v>
      </c>
      <c r="V117" s="199">
        <f t="shared" si="34"/>
        <v>31191067.720089622</v>
      </c>
      <c r="W117" s="199">
        <f t="shared" si="34"/>
        <v>51106991.145631626</v>
      </c>
      <c r="X117" s="199">
        <f t="shared" si="34"/>
        <v>41195788.347344503</v>
      </c>
      <c r="Y117" s="199">
        <f t="shared" si="34"/>
        <v>73479601.947654784</v>
      </c>
      <c r="Z117" s="199">
        <f t="shared" si="34"/>
        <v>65905091.105150208</v>
      </c>
      <c r="AA117" s="199">
        <f t="shared" si="34"/>
        <v>54440076.720918648</v>
      </c>
      <c r="AB117" s="199">
        <f t="shared" si="34"/>
        <v>50207543.719210945</v>
      </c>
      <c r="AC117" s="199">
        <f t="shared" si="34"/>
        <v>58541482.097740479</v>
      </c>
      <c r="AD117" s="199">
        <f t="shared" si="34"/>
        <v>60734832.988909774</v>
      </c>
      <c r="AE117" s="199">
        <f t="shared" si="34"/>
        <v>56123301.103321724</v>
      </c>
      <c r="AF117" s="199">
        <f t="shared" si="34"/>
        <v>48823213.345021591</v>
      </c>
      <c r="AG117" s="199">
        <f t="shared" si="34"/>
        <v>623170166.39856601</v>
      </c>
      <c r="AH117" s="199">
        <f t="shared" si="34"/>
        <v>43617432.998868026</v>
      </c>
      <c r="AI117" s="199">
        <f t="shared" si="34"/>
        <v>35881363.587380387</v>
      </c>
      <c r="AJ117" s="199">
        <f t="shared" si="34"/>
        <v>29648041.231326979</v>
      </c>
      <c r="AK117" s="199">
        <f t="shared" si="34"/>
        <v>32616449.488995638</v>
      </c>
      <c r="AL117" s="199">
        <f t="shared" ref="AL117:BG117" si="35">SUBTOTAL(9,AL11:AL115)</f>
        <v>23312612.946321175</v>
      </c>
      <c r="AM117" s="199">
        <f t="shared" si="35"/>
        <v>24379779.356279939</v>
      </c>
      <c r="AN117" s="199">
        <f t="shared" si="35"/>
        <v>18903969.98969993</v>
      </c>
      <c r="AO117" s="199">
        <f t="shared" si="35"/>
        <v>23590655.834571298</v>
      </c>
      <c r="AP117" s="199">
        <f t="shared" si="35"/>
        <v>23880194.690283019</v>
      </c>
      <c r="AQ117" s="199">
        <f t="shared" si="35"/>
        <v>22674465.354386091</v>
      </c>
      <c r="AR117" s="199">
        <f t="shared" si="35"/>
        <v>23936923.654311772</v>
      </c>
      <c r="AS117" s="199">
        <f t="shared" si="35"/>
        <v>29749049.042968437</v>
      </c>
      <c r="AT117" s="199">
        <f t="shared" si="35"/>
        <v>332190938.17539269</v>
      </c>
      <c r="AU117" s="199">
        <f t="shared" si="35"/>
        <v>32084801.599158961</v>
      </c>
      <c r="AV117" s="199">
        <f t="shared" si="35"/>
        <v>28476547.610929184</v>
      </c>
      <c r="AW117" s="199">
        <f t="shared" si="35"/>
        <v>22147754.519935902</v>
      </c>
      <c r="AX117" s="199">
        <f t="shared" si="35"/>
        <v>25583681.506586306</v>
      </c>
      <c r="AY117" s="199">
        <f t="shared" si="35"/>
        <v>16662752.304793712</v>
      </c>
      <c r="AZ117" s="199">
        <f t="shared" si="35"/>
        <v>2570553749.0139465</v>
      </c>
      <c r="BA117" s="199">
        <f t="shared" si="35"/>
        <v>64603.179999999935</v>
      </c>
      <c r="BB117" s="199">
        <f t="shared" si="35"/>
        <v>0</v>
      </c>
      <c r="BC117" s="199">
        <f t="shared" si="35"/>
        <v>0</v>
      </c>
      <c r="BD117" s="199">
        <f t="shared" si="35"/>
        <v>0</v>
      </c>
      <c r="BE117" s="199">
        <f t="shared" si="35"/>
        <v>0</v>
      </c>
      <c r="BF117" s="199">
        <f t="shared" si="35"/>
        <v>0</v>
      </c>
      <c r="BG117" s="199">
        <f t="shared" si="35"/>
        <v>2695573889.7353506</v>
      </c>
      <c r="BH117" s="187"/>
      <c r="BI117" s="204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</row>
    <row r="118" spans="1:72">
      <c r="G118" s="205"/>
      <c r="T118" s="205"/>
      <c r="AG118" s="205"/>
      <c r="AT118" s="205"/>
      <c r="BG118" s="205"/>
      <c r="BI118" s="205"/>
    </row>
    <row r="119" spans="1:72">
      <c r="G119" s="205"/>
      <c r="T119" s="205"/>
      <c r="AG119" s="205"/>
      <c r="AT119" s="205"/>
      <c r="BG119" s="205"/>
      <c r="BI119" s="205"/>
    </row>
    <row r="120" spans="1:72">
      <c r="G120" s="205"/>
      <c r="T120" s="205"/>
      <c r="AG120" s="205"/>
      <c r="AT120" s="205"/>
      <c r="BG120" s="205"/>
      <c r="BI120" s="205"/>
    </row>
    <row r="121" spans="1:72">
      <c r="G121" s="205"/>
      <c r="T121" s="205"/>
      <c r="AG121" s="205"/>
      <c r="AT121" s="205"/>
      <c r="BG121" s="205"/>
      <c r="BI121" s="205"/>
    </row>
    <row r="122" spans="1:72">
      <c r="G122" s="205"/>
      <c r="T122" s="205"/>
      <c r="AG122" s="205"/>
      <c r="AT122" s="205"/>
      <c r="BG122" s="205"/>
      <c r="BI122" s="205"/>
    </row>
    <row r="123" spans="1:72">
      <c r="G123" s="205"/>
      <c r="T123" s="205"/>
      <c r="AG123" s="205"/>
      <c r="AT123" s="205"/>
      <c r="BG123" s="205"/>
      <c r="BI123" s="205"/>
    </row>
    <row r="124" spans="1:72">
      <c r="B124" s="105" t="s">
        <v>181</v>
      </c>
      <c r="G124" s="205"/>
      <c r="T124" s="205"/>
      <c r="AG124" s="205"/>
      <c r="AT124" s="205"/>
      <c r="BG124" s="205"/>
      <c r="BI124" s="205"/>
    </row>
    <row r="125" spans="1:72">
      <c r="B125" s="102" t="s">
        <v>185</v>
      </c>
      <c r="G125" s="205"/>
      <c r="T125" s="205"/>
      <c r="AG125" s="205"/>
      <c r="AT125" s="205"/>
      <c r="BG125" s="205"/>
      <c r="BI125" s="207" t="s">
        <v>188</v>
      </c>
    </row>
    <row r="126" spans="1:72">
      <c r="B126" s="103" t="s">
        <v>120</v>
      </c>
      <c r="F126" s="75">
        <f>F46</f>
        <v>2255843.46838377</v>
      </c>
      <c r="G126" s="200">
        <f t="shared" ref="G126:BF126" si="36">G46</f>
        <v>2255843.46838377</v>
      </c>
      <c r="H126" s="75">
        <f t="shared" si="36"/>
        <v>24703350.790980119</v>
      </c>
      <c r="I126" s="75">
        <f t="shared" si="36"/>
        <v>7490301.2646164289</v>
      </c>
      <c r="J126" s="75">
        <f t="shared" si="36"/>
        <v>9949308.3398112506</v>
      </c>
      <c r="K126" s="75">
        <f t="shared" si="36"/>
        <v>12516035.270283878</v>
      </c>
      <c r="L126" s="75">
        <f t="shared" si="36"/>
        <v>9949308.3398112506</v>
      </c>
      <c r="M126" s="75">
        <f t="shared" si="36"/>
        <v>11882869.748557832</v>
      </c>
      <c r="N126" s="75">
        <f t="shared" si="36"/>
        <v>19127548.345006626</v>
      </c>
      <c r="O126" s="75">
        <f t="shared" si="36"/>
        <v>24906955.769982759</v>
      </c>
      <c r="P126" s="75">
        <f t="shared" si="36"/>
        <v>15938550.26055561</v>
      </c>
      <c r="Q126" s="75">
        <f t="shared" si="36"/>
        <v>25360075.9261107</v>
      </c>
      <c r="R126" s="75">
        <f t="shared" si="36"/>
        <v>22793348.995638046</v>
      </c>
      <c r="S126" s="75">
        <f t="shared" si="36"/>
        <v>20404906.162738819</v>
      </c>
      <c r="T126" s="200">
        <f>SUM(H126:S126)</f>
        <v>205022559.21409333</v>
      </c>
      <c r="U126" s="75">
        <f t="shared" si="36"/>
        <v>28178372.694315143</v>
      </c>
      <c r="V126" s="75">
        <f t="shared" si="36"/>
        <v>27123377.075045746</v>
      </c>
      <c r="W126" s="75">
        <f t="shared" si="36"/>
        <v>47245872.133233845</v>
      </c>
      <c r="X126" s="75">
        <f t="shared" si="36"/>
        <v>36379562.536215998</v>
      </c>
      <c r="Y126" s="75">
        <f t="shared" si="36"/>
        <v>67611988.522189319</v>
      </c>
      <c r="Z126" s="75">
        <f t="shared" si="36"/>
        <v>59996050.713052712</v>
      </c>
      <c r="AA126" s="75">
        <f t="shared" si="36"/>
        <v>46980354.205922365</v>
      </c>
      <c r="AB126" s="75">
        <f t="shared" si="36"/>
        <v>41407350.584414519</v>
      </c>
      <c r="AC126" s="75">
        <f t="shared" si="36"/>
        <v>49345211.821404718</v>
      </c>
      <c r="AD126" s="75">
        <f t="shared" si="36"/>
        <v>40100819.715849228</v>
      </c>
      <c r="AE126" s="75">
        <f t="shared" si="36"/>
        <v>42319981.936980262</v>
      </c>
      <c r="AF126" s="75">
        <f t="shared" si="36"/>
        <v>33346768.725587115</v>
      </c>
      <c r="AG126" s="200">
        <f>SUM(U126:AF126)</f>
        <v>520035710.66421098</v>
      </c>
      <c r="AH126" s="75">
        <f t="shared" si="36"/>
        <v>26661531.572582532</v>
      </c>
      <c r="AI126" s="75">
        <f t="shared" si="36"/>
        <v>22514151.370339688</v>
      </c>
      <c r="AJ126" s="75">
        <f t="shared" si="36"/>
        <v>21228925.58242913</v>
      </c>
      <c r="AK126" s="75">
        <f t="shared" si="36"/>
        <v>24152564.143835906</v>
      </c>
      <c r="AL126" s="75">
        <f t="shared" si="36"/>
        <v>14833114.33779435</v>
      </c>
      <c r="AM126" s="75">
        <f t="shared" si="36"/>
        <v>15720815.062811717</v>
      </c>
      <c r="AN126" s="75">
        <f t="shared" si="36"/>
        <v>10086424.511618063</v>
      </c>
      <c r="AO126" s="75">
        <f t="shared" si="36"/>
        <v>14618831.665501727</v>
      </c>
      <c r="AP126" s="75">
        <f t="shared" si="36"/>
        <v>14732111.704533765</v>
      </c>
      <c r="AQ126" s="75">
        <f t="shared" si="36"/>
        <v>13355084.074629294</v>
      </c>
      <c r="AR126" s="75">
        <f t="shared" si="36"/>
        <v>14446750.272001706</v>
      </c>
      <c r="AS126" s="75">
        <f t="shared" si="36"/>
        <v>20056618.540163722</v>
      </c>
      <c r="AT126" s="200">
        <f>SUM(AH126:AS126)</f>
        <v>212406922.83824158</v>
      </c>
      <c r="AU126" s="75">
        <f t="shared" si="36"/>
        <v>22162171.852176853</v>
      </c>
      <c r="AV126" s="75">
        <f t="shared" si="36"/>
        <v>18321891.918416582</v>
      </c>
      <c r="AW126" s="75">
        <f t="shared" si="36"/>
        <v>11807461.150395749</v>
      </c>
      <c r="AX126" s="75">
        <f t="shared" si="36"/>
        <v>15071783.042049157</v>
      </c>
      <c r="AY126" s="75">
        <f t="shared" si="36"/>
        <v>6005047.6612994615</v>
      </c>
      <c r="AZ126" s="75">
        <f t="shared" si="36"/>
        <v>20771286.367047846</v>
      </c>
      <c r="BA126" s="75">
        <f t="shared" si="36"/>
        <v>0</v>
      </c>
      <c r="BB126" s="75">
        <f t="shared" si="36"/>
        <v>0</v>
      </c>
      <c r="BC126" s="75">
        <f t="shared" si="36"/>
        <v>0</v>
      </c>
      <c r="BD126" s="75">
        <f t="shared" si="36"/>
        <v>0</v>
      </c>
      <c r="BE126" s="75">
        <f t="shared" si="36"/>
        <v>0</v>
      </c>
      <c r="BF126" s="75">
        <f t="shared" si="36"/>
        <v>0</v>
      </c>
      <c r="BG126" s="200">
        <f>SUM(AU126:BF126)</f>
        <v>94139641.991385654</v>
      </c>
      <c r="BI126" s="200">
        <f>G126+T126+AG126+AT126+BG126</f>
        <v>1033860678.1763153</v>
      </c>
    </row>
    <row r="127" spans="1:72">
      <c r="B127" s="103" t="s">
        <v>20</v>
      </c>
      <c r="F127" s="75">
        <f>F19</f>
        <v>1.3528538328977192E-5</v>
      </c>
      <c r="G127" s="200">
        <f t="shared" ref="G127:BF127" si="37">G19</f>
        <v>1.3528538328977192E-5</v>
      </c>
      <c r="H127" s="75">
        <f t="shared" si="37"/>
        <v>1.7520575484215184E-4</v>
      </c>
      <c r="I127" s="75">
        <f t="shared" si="37"/>
        <v>3.6827458337937083E-4</v>
      </c>
      <c r="J127" s="75">
        <f t="shared" si="37"/>
        <v>4.728618166361189E-4</v>
      </c>
      <c r="K127" s="75">
        <f t="shared" si="37"/>
        <v>6.0758892266859013E-4</v>
      </c>
      <c r="L127" s="75">
        <f t="shared" si="37"/>
        <v>7.4231602870798057E-4</v>
      </c>
      <c r="M127" s="75">
        <f t="shared" si="37"/>
        <v>8.7324597234062558E-4</v>
      </c>
      <c r="N127" s="75">
        <f t="shared" si="37"/>
        <v>1.0592188183103592E-3</v>
      </c>
      <c r="O127" s="75">
        <f t="shared" si="37"/>
        <v>1.32329852294814E-3</v>
      </c>
      <c r="P127" s="75">
        <f t="shared" si="37"/>
        <v>1.5682534596706869E-3</v>
      </c>
      <c r="Q127" s="75">
        <f t="shared" si="37"/>
        <v>1.8159258072039141E-3</v>
      </c>
      <c r="R127" s="75">
        <f t="shared" si="37"/>
        <v>2.1047071273912242E-3</v>
      </c>
      <c r="S127" s="75">
        <f t="shared" si="37"/>
        <v>236377.17562493545</v>
      </c>
      <c r="T127" s="200">
        <f>SUM(H127:S127)</f>
        <v>236377.18673583228</v>
      </c>
      <c r="U127" s="75">
        <f t="shared" si="37"/>
        <v>266727.06965828122</v>
      </c>
      <c r="V127" s="75">
        <f t="shared" si="37"/>
        <v>301261.97313109704</v>
      </c>
      <c r="W127" s="75">
        <f t="shared" si="37"/>
        <v>347409.22575646255</v>
      </c>
      <c r="X127" s="75">
        <f t="shared" si="37"/>
        <v>399344.51407877123</v>
      </c>
      <c r="Y127" s="75">
        <f t="shared" si="37"/>
        <v>463760.31026216352</v>
      </c>
      <c r="Z127" s="75">
        <f t="shared" si="37"/>
        <v>542669.99433753197</v>
      </c>
      <c r="AA127" s="75">
        <f t="shared" si="37"/>
        <v>609611.92356143356</v>
      </c>
      <c r="AB127" s="75">
        <f t="shared" si="37"/>
        <v>665749.80436790874</v>
      </c>
      <c r="AC127" s="75">
        <f t="shared" si="37"/>
        <v>723594.22606592719</v>
      </c>
      <c r="AD127" s="75">
        <f t="shared" si="37"/>
        <v>780952.18146627687</v>
      </c>
      <c r="AE127" s="75">
        <f t="shared" si="37"/>
        <v>834391.60627870879</v>
      </c>
      <c r="AF127" s="75">
        <f t="shared" si="37"/>
        <v>884055.00484052266</v>
      </c>
      <c r="AG127" s="200">
        <f>SUM(U127:AF127)</f>
        <v>6819527.8338050861</v>
      </c>
      <c r="AH127" s="75">
        <f t="shared" si="37"/>
        <v>924582.91939508379</v>
      </c>
      <c r="AI127" s="75">
        <f t="shared" si="37"/>
        <v>958822.53686336218</v>
      </c>
      <c r="AJ127" s="75">
        <f t="shared" si="37"/>
        <v>989980.00760226697</v>
      </c>
      <c r="AK127" s="75">
        <f t="shared" si="37"/>
        <v>1022280.069242466</v>
      </c>
      <c r="AL127" s="75">
        <f t="shared" si="37"/>
        <v>1050910.3784262405</v>
      </c>
      <c r="AM127" s="75">
        <f t="shared" si="37"/>
        <v>1074631.1141878476</v>
      </c>
      <c r="AN127" s="75">
        <f t="shared" si="37"/>
        <v>1095627.0322536975</v>
      </c>
      <c r="AO127" s="75">
        <f t="shared" si="37"/>
        <v>1116069.908680131</v>
      </c>
      <c r="AP127" s="75">
        <f t="shared" si="37"/>
        <v>1139403.8436729433</v>
      </c>
      <c r="AQ127" s="75">
        <f t="shared" si="37"/>
        <v>1162099.732751383</v>
      </c>
      <c r="AR127" s="75">
        <f t="shared" si="37"/>
        <v>1184741.0478787238</v>
      </c>
      <c r="AS127" s="75">
        <f t="shared" si="37"/>
        <v>1211517.626144557</v>
      </c>
      <c r="AT127" s="200">
        <f>SUM(AH127:AS127)</f>
        <v>12930666.217098702</v>
      </c>
      <c r="AU127" s="75">
        <f t="shared" si="37"/>
        <v>1243058.7443406305</v>
      </c>
      <c r="AV127" s="75">
        <f t="shared" si="37"/>
        <v>1273721.5154179519</v>
      </c>
      <c r="AW127" s="75">
        <f t="shared" si="37"/>
        <v>1298331.9303153285</v>
      </c>
      <c r="AX127" s="75">
        <f t="shared" si="37"/>
        <v>1321119.6125388269</v>
      </c>
      <c r="AY127" s="75">
        <f t="shared" si="37"/>
        <v>1340544.556188544</v>
      </c>
      <c r="AZ127" s="75">
        <f t="shared" si="37"/>
        <v>0</v>
      </c>
      <c r="BA127" s="75">
        <f t="shared" si="37"/>
        <v>0</v>
      </c>
      <c r="BB127" s="75">
        <f t="shared" si="37"/>
        <v>0</v>
      </c>
      <c r="BC127" s="75">
        <f t="shared" si="37"/>
        <v>0</v>
      </c>
      <c r="BD127" s="75">
        <f t="shared" si="37"/>
        <v>0</v>
      </c>
      <c r="BE127" s="75">
        <f t="shared" si="37"/>
        <v>0</v>
      </c>
      <c r="BF127" s="75">
        <f t="shared" si="37"/>
        <v>0</v>
      </c>
      <c r="BG127" s="200">
        <f>SUM(AU127:BF127)</f>
        <v>6476776.358801282</v>
      </c>
      <c r="BI127" s="200">
        <f>G127+T127+AG127+AT127+BG127</f>
        <v>26463347.59645443</v>
      </c>
    </row>
    <row r="128" spans="1:72">
      <c r="B128" s="103" t="s">
        <v>21</v>
      </c>
      <c r="F128" s="75">
        <f>F28</f>
        <v>4.4398695921077964E-5</v>
      </c>
      <c r="G128" s="200">
        <f t="shared" ref="G128:BF128" si="38">G28</f>
        <v>4.4398695921077964E-5</v>
      </c>
      <c r="H128" s="75">
        <f t="shared" si="38"/>
        <v>5.7499981473961256E-4</v>
      </c>
      <c r="I128" s="75">
        <f t="shared" si="38"/>
        <v>1.2086236402863895E-3</v>
      </c>
      <c r="J128" s="75">
        <f t="shared" si="38"/>
        <v>1.5518637342030453E-3</v>
      </c>
      <c r="K128" s="75">
        <f t="shared" si="38"/>
        <v>1.9940185086216619E-3</v>
      </c>
      <c r="L128" s="75">
        <f t="shared" si="38"/>
        <v>2.4361732830629869E-3</v>
      </c>
      <c r="M128" s="75">
        <f t="shared" si="38"/>
        <v>2.8658663225437113E-3</v>
      </c>
      <c r="N128" s="75">
        <f t="shared" si="38"/>
        <v>3.476202164968154E-3</v>
      </c>
      <c r="O128" s="75">
        <f t="shared" si="38"/>
        <v>4.3428733618133602E-3</v>
      </c>
      <c r="P128" s="75">
        <f t="shared" si="38"/>
        <v>5.146779850854849E-3</v>
      </c>
      <c r="Q128" s="75">
        <f t="shared" si="38"/>
        <v>5.9596044871005772E-3</v>
      </c>
      <c r="R128" s="75">
        <f t="shared" si="38"/>
        <v>6.9073427948836939E-3</v>
      </c>
      <c r="S128" s="75">
        <f t="shared" si="38"/>
        <v>775755.52421472874</v>
      </c>
      <c r="T128" s="200">
        <f>SUM(H128:S128)</f>
        <v>775755.56067907671</v>
      </c>
      <c r="U128" s="75">
        <f t="shared" si="38"/>
        <v>875359.46394983027</v>
      </c>
      <c r="V128" s="75">
        <f t="shared" si="38"/>
        <v>988697.9962189889</v>
      </c>
      <c r="W128" s="75">
        <f t="shared" si="38"/>
        <v>1140146.5701213311</v>
      </c>
      <c r="X128" s="75">
        <f t="shared" si="38"/>
        <v>1310590.6356754568</v>
      </c>
      <c r="Y128" s="75">
        <f t="shared" si="38"/>
        <v>1521993.9135251192</v>
      </c>
      <c r="Z128" s="75">
        <f t="shared" si="38"/>
        <v>1780964.0242122721</v>
      </c>
      <c r="AA128" s="75">
        <f t="shared" si="38"/>
        <v>2000657.7034337902</v>
      </c>
      <c r="AB128" s="75">
        <f t="shared" si="38"/>
        <v>2184894.0665183188</v>
      </c>
      <c r="AC128" s="75">
        <f t="shared" si="38"/>
        <v>2374731.0486999042</v>
      </c>
      <c r="AD128" s="75">
        <f t="shared" si="38"/>
        <v>2562971.5192184513</v>
      </c>
      <c r="AE128" s="75">
        <f t="shared" si="38"/>
        <v>2738351.9420511564</v>
      </c>
      <c r="AF128" s="75">
        <f t="shared" si="38"/>
        <v>2901339.9957147473</v>
      </c>
      <c r="AG128" s="200">
        <f>SUM(U128:AF128)</f>
        <v>22380698.879339367</v>
      </c>
      <c r="AH128" s="75">
        <f t="shared" si="38"/>
        <v>3034346.7190478384</v>
      </c>
      <c r="AI128" s="75">
        <f t="shared" si="38"/>
        <v>3146716.1655808738</v>
      </c>
      <c r="AJ128" s="75">
        <f t="shared" si="38"/>
        <v>3248970.4546524053</v>
      </c>
      <c r="AK128" s="75">
        <f t="shared" si="38"/>
        <v>3354974.5609440324</v>
      </c>
      <c r="AL128" s="75">
        <f t="shared" si="38"/>
        <v>3448935.0732082543</v>
      </c>
      <c r="AM128" s="75">
        <f t="shared" si="38"/>
        <v>3526783.0792894443</v>
      </c>
      <c r="AN128" s="75">
        <f t="shared" si="38"/>
        <v>3595688.629846436</v>
      </c>
      <c r="AO128" s="75">
        <f t="shared" si="38"/>
        <v>3662779.1781479707</v>
      </c>
      <c r="AP128" s="75">
        <f t="shared" si="38"/>
        <v>3739357.7603418087</v>
      </c>
      <c r="AQ128" s="75">
        <f t="shared" si="38"/>
        <v>3813842.3686083052</v>
      </c>
      <c r="AR128" s="75">
        <f t="shared" si="38"/>
        <v>3888147.8731016433</v>
      </c>
      <c r="AS128" s="75">
        <f t="shared" si="38"/>
        <v>3976024.7100016982</v>
      </c>
      <c r="AT128" s="200">
        <f>SUM(AH128:AS128)</f>
        <v>42436566.572770715</v>
      </c>
      <c r="AU128" s="75">
        <f t="shared" si="38"/>
        <v>4079538.0742502753</v>
      </c>
      <c r="AV128" s="75">
        <f t="shared" si="38"/>
        <v>4180168.8309554271</v>
      </c>
      <c r="AW128" s="75">
        <f t="shared" si="38"/>
        <v>4260936.6346123647</v>
      </c>
      <c r="AX128" s="75">
        <f t="shared" si="38"/>
        <v>4335722.4946354078</v>
      </c>
      <c r="AY128" s="75">
        <f t="shared" si="38"/>
        <v>4399472.335558028</v>
      </c>
      <c r="AZ128" s="75">
        <f t="shared" si="38"/>
        <v>0</v>
      </c>
      <c r="BA128" s="75">
        <f t="shared" si="38"/>
        <v>0</v>
      </c>
      <c r="BB128" s="75">
        <f t="shared" si="38"/>
        <v>0</v>
      </c>
      <c r="BC128" s="75">
        <f t="shared" si="38"/>
        <v>0</v>
      </c>
      <c r="BD128" s="75">
        <f t="shared" si="38"/>
        <v>0</v>
      </c>
      <c r="BE128" s="75">
        <f t="shared" si="38"/>
        <v>0</v>
      </c>
      <c r="BF128" s="75">
        <f t="shared" si="38"/>
        <v>0</v>
      </c>
      <c r="BG128" s="200">
        <f>SUM(AU128:BF128)</f>
        <v>21255838.370011501</v>
      </c>
      <c r="BI128" s="200">
        <f>G128+T128+AG128+AT128+BG128</f>
        <v>86848859.382845059</v>
      </c>
    </row>
    <row r="129" spans="2:61" ht="13.8" thickBot="1">
      <c r="B129" s="106" t="s">
        <v>291</v>
      </c>
      <c r="F129" s="99">
        <f>SUBTOTAL(9,F126:F128)</f>
        <v>2255843.4684416968</v>
      </c>
      <c r="G129" s="118">
        <f t="shared" ref="G129" si="39">SUBTOTAL(9,G126:G128)</f>
        <v>2255843.4684416968</v>
      </c>
      <c r="H129" s="99">
        <f t="shared" ref="H129" si="40">SUBTOTAL(9,H126:H128)</f>
        <v>24703350.791730322</v>
      </c>
      <c r="I129" s="99">
        <f t="shared" ref="I129" si="41">SUBTOTAL(9,I126:I128)</f>
        <v>7490301.2661933275</v>
      </c>
      <c r="J129" s="99">
        <f t="shared" ref="J129" si="42">SUBTOTAL(9,J126:J128)</f>
        <v>9949308.3418359756</v>
      </c>
      <c r="K129" s="99">
        <f t="shared" ref="K129" si="43">SUBTOTAL(9,K126:K128)</f>
        <v>12516035.272885486</v>
      </c>
      <c r="L129" s="99">
        <f t="shared" ref="L129" si="44">SUBTOTAL(9,L126:L128)</f>
        <v>9949308.3429897409</v>
      </c>
      <c r="M129" s="99">
        <f t="shared" ref="M129" si="45">SUBTOTAL(9,M126:M128)</f>
        <v>11882869.752296943</v>
      </c>
      <c r="N129" s="99">
        <f t="shared" ref="N129" si="46">SUBTOTAL(9,N126:N128)</f>
        <v>19127548.349542048</v>
      </c>
      <c r="O129" s="99">
        <f t="shared" ref="O129" si="47">SUBTOTAL(9,O126:O128)</f>
        <v>24906955.775648929</v>
      </c>
      <c r="P129" s="99">
        <f t="shared" ref="P129" si="48">SUBTOTAL(9,P126:P128)</f>
        <v>15938550.267270643</v>
      </c>
      <c r="Q129" s="99">
        <f t="shared" ref="Q129" si="49">SUBTOTAL(9,Q126:Q128)</f>
        <v>25360075.93388623</v>
      </c>
      <c r="R129" s="99">
        <f t="shared" ref="R129" si="50">SUBTOTAL(9,R126:R128)</f>
        <v>22793349.004650097</v>
      </c>
      <c r="S129" s="99">
        <f t="shared" ref="S129" si="51">SUBTOTAL(9,S126:S128)</f>
        <v>21417038.862578485</v>
      </c>
      <c r="T129" s="118">
        <f t="shared" ref="T129" si="52">SUBTOTAL(9,T126:T128)</f>
        <v>206034691.96150824</v>
      </c>
      <c r="U129" s="99">
        <f t="shared" ref="U129" si="53">SUBTOTAL(9,U126:U128)</f>
        <v>29320459.227923252</v>
      </c>
      <c r="V129" s="99">
        <f t="shared" ref="V129" si="54">SUBTOTAL(9,V126:V128)</f>
        <v>28413337.044395834</v>
      </c>
      <c r="W129" s="99">
        <f t="shared" ref="W129" si="55">SUBTOTAL(9,W126:W128)</f>
        <v>48733427.929111637</v>
      </c>
      <c r="X129" s="99">
        <f t="shared" ref="X129" si="56">SUBTOTAL(9,X126:X128)</f>
        <v>38089497.685970232</v>
      </c>
      <c r="Y129" s="99">
        <f t="shared" ref="Y129" si="57">SUBTOTAL(9,Y126:Y128)</f>
        <v>69597742.745976597</v>
      </c>
      <c r="Z129" s="99">
        <f t="shared" ref="Z129" si="58">SUBTOTAL(9,Z126:Z128)</f>
        <v>62319684.731602512</v>
      </c>
      <c r="AA129" s="99">
        <f t="shared" ref="AA129" si="59">SUBTOTAL(9,AA126:AA128)</f>
        <v>49590623.832917586</v>
      </c>
      <c r="AB129" s="99">
        <f t="shared" ref="AB129" si="60">SUBTOTAL(9,AB126:AB128)</f>
        <v>44257994.455300748</v>
      </c>
      <c r="AC129" s="99">
        <f t="shared" ref="AC129" si="61">SUBTOTAL(9,AC126:AC128)</f>
        <v>52443537.096170545</v>
      </c>
      <c r="AD129" s="99">
        <f t="shared" ref="AD129" si="62">SUBTOTAL(9,AD126:AD128)</f>
        <v>43444743.416533954</v>
      </c>
      <c r="AE129" s="99">
        <f t="shared" ref="AE129" si="63">SUBTOTAL(9,AE126:AE128)</f>
        <v>45892725.48531013</v>
      </c>
      <c r="AF129" s="99">
        <f t="shared" ref="AF129" si="64">SUBTOTAL(9,AF126:AF128)</f>
        <v>37132163.726142384</v>
      </c>
      <c r="AG129" s="118">
        <f t="shared" ref="AG129" si="65">SUBTOTAL(9,AG126:AG128)</f>
        <v>549235937.37735546</v>
      </c>
      <c r="AH129" s="99">
        <f t="shared" ref="AH129" si="66">SUBTOTAL(9,AH126:AH128)</f>
        <v>30620461.211025454</v>
      </c>
      <c r="AI129" s="99">
        <f t="shared" ref="AI129" si="67">SUBTOTAL(9,AI126:AI128)</f>
        <v>26619690.072783921</v>
      </c>
      <c r="AJ129" s="99">
        <f t="shared" ref="AJ129" si="68">SUBTOTAL(9,AJ126:AJ128)</f>
        <v>25467876.044683803</v>
      </c>
      <c r="AK129" s="99">
        <f t="shared" ref="AK129" si="69">SUBTOTAL(9,AK126:AK128)</f>
        <v>28529818.774022404</v>
      </c>
      <c r="AL129" s="99">
        <f t="shared" ref="AL129" si="70">SUBTOTAL(9,AL126:AL128)</f>
        <v>19332959.789428845</v>
      </c>
      <c r="AM129" s="99">
        <f t="shared" ref="AM129" si="71">SUBTOTAL(9,AM126:AM128)</f>
        <v>20322229.256289009</v>
      </c>
      <c r="AN129" s="99">
        <f t="shared" ref="AN129" si="72">SUBTOTAL(9,AN126:AN128)</f>
        <v>14777740.173718195</v>
      </c>
      <c r="AO129" s="99">
        <f t="shared" ref="AO129" si="73">SUBTOTAL(9,AO126:AO128)</f>
        <v>19397680.75232983</v>
      </c>
      <c r="AP129" s="99">
        <f t="shared" ref="AP129" si="74">SUBTOTAL(9,AP126:AP128)</f>
        <v>19610873.308548518</v>
      </c>
      <c r="AQ129" s="99">
        <f t="shared" ref="AQ129" si="75">SUBTOTAL(9,AQ126:AQ128)</f>
        <v>18331026.17598898</v>
      </c>
      <c r="AR129" s="99">
        <f t="shared" ref="AR129" si="76">SUBTOTAL(9,AR126:AR128)</f>
        <v>19519639.192982074</v>
      </c>
      <c r="AS129" s="99">
        <f t="shared" ref="AS129" si="77">SUBTOTAL(9,AS126:AS128)</f>
        <v>25244160.87630998</v>
      </c>
      <c r="AT129" s="118">
        <f t="shared" ref="AT129" si="78">SUBTOTAL(9,AT126:AT128)</f>
        <v>267774155.628111</v>
      </c>
      <c r="AU129" s="99">
        <f t="shared" ref="AU129" si="79">SUBTOTAL(9,AU126:AU128)</f>
        <v>27484768.670767762</v>
      </c>
      <c r="AV129" s="99">
        <f t="shared" ref="AV129" si="80">SUBTOTAL(9,AV126:AV128)</f>
        <v>23775782.264789961</v>
      </c>
      <c r="AW129" s="99">
        <f t="shared" ref="AW129" si="81">SUBTOTAL(9,AW126:AW128)</f>
        <v>17366729.715323441</v>
      </c>
      <c r="AX129" s="99">
        <f t="shared" ref="AX129" si="82">SUBTOTAL(9,AX126:AX128)</f>
        <v>20728625.149223391</v>
      </c>
      <c r="AY129" s="99">
        <f t="shared" ref="AY129" si="83">SUBTOTAL(9,AY126:AY128)</f>
        <v>11745064.553046033</v>
      </c>
      <c r="AZ129" s="99">
        <f t="shared" ref="AZ129" si="84">SUBTOTAL(9,AZ126:AZ128)</f>
        <v>20771286.367047846</v>
      </c>
      <c r="BA129" s="99">
        <f t="shared" ref="BA129" si="85">SUBTOTAL(9,BA126:BA128)</f>
        <v>0</v>
      </c>
      <c r="BB129" s="99">
        <f t="shared" ref="BB129" si="86">SUBTOTAL(9,BB126:BB128)</f>
        <v>0</v>
      </c>
      <c r="BC129" s="99">
        <f t="shared" ref="BC129" si="87">SUBTOTAL(9,BC126:BC128)</f>
        <v>0</v>
      </c>
      <c r="BD129" s="99">
        <f t="shared" ref="BD129" si="88">SUBTOTAL(9,BD126:BD128)</f>
        <v>0</v>
      </c>
      <c r="BE129" s="99">
        <f t="shared" ref="BE129" si="89">SUBTOTAL(9,BE126:BE128)</f>
        <v>0</v>
      </c>
      <c r="BF129" s="99">
        <f t="shared" ref="BF129" si="90">SUBTOTAL(9,BF126:BF128)</f>
        <v>0</v>
      </c>
      <c r="BG129" s="118">
        <f t="shared" ref="BG129:BI129" si="91">SUBTOTAL(9,BG126:BG128)</f>
        <v>121872256.72019842</v>
      </c>
      <c r="BI129" s="118">
        <f t="shared" si="91"/>
        <v>1147172885.1556149</v>
      </c>
    </row>
    <row r="130" spans="2:61" ht="13.8" thickTop="1">
      <c r="B130" s="103"/>
      <c r="F130" s="75"/>
      <c r="G130" s="200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200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200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200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200"/>
      <c r="BI130" s="200"/>
    </row>
    <row r="131" spans="2:61">
      <c r="B131" s="103" t="s">
        <v>145</v>
      </c>
      <c r="F131" s="75">
        <f t="shared" ref="F131:S131" si="92">F91</f>
        <v>3787.9371573277472</v>
      </c>
      <c r="G131" s="200">
        <f t="shared" si="92"/>
        <v>3787.9371573277472</v>
      </c>
      <c r="H131" s="75">
        <f t="shared" si="92"/>
        <v>55279.444063901217</v>
      </c>
      <c r="I131" s="75">
        <f t="shared" si="92"/>
        <v>116388.24309911311</v>
      </c>
      <c r="J131" s="75">
        <f t="shared" si="92"/>
        <v>149818.50678721382</v>
      </c>
      <c r="K131" s="75">
        <f t="shared" si="92"/>
        <v>192882.26180032201</v>
      </c>
      <c r="L131" s="75">
        <f t="shared" si="92"/>
        <v>236108.94135322986</v>
      </c>
      <c r="M131" s="75">
        <f t="shared" si="92"/>
        <v>278301.42373184772</v>
      </c>
      <c r="N131" s="75">
        <f t="shared" si="92"/>
        <v>338015.70501195936</v>
      </c>
      <c r="O131" s="75">
        <f t="shared" si="92"/>
        <v>422593.13471344282</v>
      </c>
      <c r="P131" s="75">
        <f t="shared" si="92"/>
        <v>501458.02764754376</v>
      </c>
      <c r="Q131" s="75">
        <f t="shared" si="92"/>
        <v>581478.44505525404</v>
      </c>
      <c r="R131" s="75">
        <f t="shared" si="92"/>
        <v>674768.60064935451</v>
      </c>
      <c r="S131" s="75">
        <f t="shared" si="92"/>
        <v>759038.17452974094</v>
      </c>
      <c r="T131" s="200">
        <f>SUM(H131:S131)</f>
        <v>4306130.9084429229</v>
      </c>
      <c r="U131" s="75">
        <f t="shared" ref="U131:AF131" si="93">U91</f>
        <v>870739.05121861468</v>
      </c>
      <c r="V131" s="75">
        <f t="shared" si="93"/>
        <v>980784.94498795865</v>
      </c>
      <c r="W131" s="75">
        <f t="shared" si="93"/>
        <v>1128039.8168316768</v>
      </c>
      <c r="X131" s="75">
        <f t="shared" si="93"/>
        <v>1293719.5715080989</v>
      </c>
      <c r="Y131" s="75">
        <f t="shared" si="93"/>
        <v>1499328.2067716748</v>
      </c>
      <c r="Z131" s="75">
        <f t="shared" si="93"/>
        <v>1751290.2904607903</v>
      </c>
      <c r="AA131" s="75">
        <f t="shared" si="93"/>
        <v>1964422.6666543405</v>
      </c>
      <c r="AB131" s="75">
        <f t="shared" si="93"/>
        <v>2142516.6779345404</v>
      </c>
      <c r="AC131" s="75">
        <f t="shared" si="93"/>
        <v>2325860.0397581304</v>
      </c>
      <c r="AD131" s="75">
        <f t="shared" si="93"/>
        <v>2507390.2855854835</v>
      </c>
      <c r="AE131" s="75">
        <f t="shared" si="93"/>
        <v>2676068.0962926168</v>
      </c>
      <c r="AF131" s="75">
        <f t="shared" si="93"/>
        <v>2832367.032184015</v>
      </c>
      <c r="AG131" s="200">
        <f>SUM(U131:AF131)</f>
        <v>21972526.680187944</v>
      </c>
      <c r="AH131" s="75">
        <f t="shared" ref="AH131:AS131" si="94">AH91</f>
        <v>3080491.4207127164</v>
      </c>
      <c r="AI131" s="75">
        <f t="shared" si="94"/>
        <v>3191625.8911629478</v>
      </c>
      <c r="AJ131" s="75">
        <f t="shared" si="94"/>
        <v>3292296.2680392633</v>
      </c>
      <c r="AK131" s="75">
        <f t="shared" si="94"/>
        <v>3396661.4832494697</v>
      </c>
      <c r="AL131" s="75">
        <f t="shared" si="94"/>
        <v>3488600.9778244621</v>
      </c>
      <c r="AM131" s="75">
        <f t="shared" si="94"/>
        <v>3563975.9999649408</v>
      </c>
      <c r="AN131" s="75">
        <f t="shared" si="94"/>
        <v>3630120.8430434465</v>
      </c>
      <c r="AO131" s="75">
        <f t="shared" si="94"/>
        <v>3694318.2179187201</v>
      </c>
      <c r="AP131" s="75">
        <f t="shared" si="94"/>
        <v>3768103.5406955155</v>
      </c>
      <c r="AQ131" s="75">
        <f t="shared" si="94"/>
        <v>3839647.2081071278</v>
      </c>
      <c r="AR131" s="75">
        <f t="shared" si="94"/>
        <v>3910905.1417058422</v>
      </c>
      <c r="AS131" s="75">
        <f t="shared" si="94"/>
        <v>3995908.2097227927</v>
      </c>
      <c r="AT131" s="200">
        <f>SUM(AH131:AS131)</f>
        <v>42852655.202147245</v>
      </c>
      <c r="AU131" s="75">
        <f t="shared" ref="AU131:BF131" si="95">AU91</f>
        <v>4113746.7987837787</v>
      </c>
      <c r="AV131" s="75">
        <f t="shared" si="95"/>
        <v>4211981.7728095707</v>
      </c>
      <c r="AW131" s="75">
        <f t="shared" si="95"/>
        <v>4289730.9613153404</v>
      </c>
      <c r="AX131" s="75">
        <f t="shared" si="95"/>
        <v>4361239.351980743</v>
      </c>
      <c r="AY131" s="75">
        <f t="shared" si="95"/>
        <v>4421334.6259521516</v>
      </c>
      <c r="AZ131" s="75">
        <f t="shared" si="95"/>
        <v>0</v>
      </c>
      <c r="BA131" s="75">
        <f t="shared" si="95"/>
        <v>0</v>
      </c>
      <c r="BB131" s="75">
        <f t="shared" si="95"/>
        <v>0</v>
      </c>
      <c r="BC131" s="75">
        <f t="shared" si="95"/>
        <v>0</v>
      </c>
      <c r="BD131" s="75">
        <f t="shared" si="95"/>
        <v>0</v>
      </c>
      <c r="BE131" s="75">
        <f t="shared" si="95"/>
        <v>0</v>
      </c>
      <c r="BF131" s="75">
        <f t="shared" si="95"/>
        <v>0</v>
      </c>
      <c r="BG131" s="200">
        <f>SUM(AU131:BF131)</f>
        <v>21398033.510841582</v>
      </c>
      <c r="BI131" s="200">
        <f>G131+T131+AG131+AT131+BG131</f>
        <v>90533134.238777012</v>
      </c>
    </row>
    <row r="132" spans="2:61">
      <c r="F132" s="75"/>
      <c r="G132" s="200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200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200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200"/>
      <c r="AU132" s="75"/>
      <c r="AV132" s="75"/>
      <c r="AW132" s="75"/>
      <c r="AX132" s="75"/>
      <c r="AY132" s="75"/>
      <c r="AZ132" s="75"/>
      <c r="BA132" s="75"/>
      <c r="BB132" s="75"/>
      <c r="BC132" s="75"/>
      <c r="BD132" s="75"/>
      <c r="BE132" s="75"/>
      <c r="BF132" s="75"/>
      <c r="BG132" s="200"/>
      <c r="BI132" s="200"/>
    </row>
    <row r="133" spans="2:61">
      <c r="B133" s="102" t="s">
        <v>293</v>
      </c>
      <c r="F133" s="75"/>
      <c r="G133" s="200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200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200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200"/>
      <c r="AU133" s="75"/>
      <c r="AV133" s="75"/>
      <c r="AW133" s="75"/>
      <c r="AX133" s="75"/>
      <c r="AY133" s="75"/>
      <c r="AZ133" s="75"/>
      <c r="BA133" s="75"/>
      <c r="BB133" s="75"/>
      <c r="BC133" s="75"/>
      <c r="BD133" s="75"/>
      <c r="BE133" s="75"/>
      <c r="BF133" s="75"/>
      <c r="BG133" s="200"/>
      <c r="BI133" s="200"/>
    </row>
    <row r="134" spans="2:61">
      <c r="B134" s="103" t="s">
        <v>120</v>
      </c>
      <c r="E134" s="116"/>
      <c r="F134" s="75">
        <f t="shared" ref="F134:S134" si="96">F104</f>
        <v>0</v>
      </c>
      <c r="G134" s="200">
        <f t="shared" si="96"/>
        <v>0</v>
      </c>
      <c r="H134" s="75">
        <f t="shared" si="96"/>
        <v>0</v>
      </c>
      <c r="I134" s="75">
        <f t="shared" si="96"/>
        <v>0</v>
      </c>
      <c r="J134" s="75">
        <f t="shared" si="96"/>
        <v>75728</v>
      </c>
      <c r="K134" s="75">
        <f t="shared" si="96"/>
        <v>75728</v>
      </c>
      <c r="L134" s="75">
        <f t="shared" si="96"/>
        <v>75728</v>
      </c>
      <c r="M134" s="75">
        <f t="shared" si="96"/>
        <v>75728</v>
      </c>
      <c r="N134" s="75">
        <f t="shared" si="96"/>
        <v>75728</v>
      </c>
      <c r="O134" s="75">
        <f t="shared" si="96"/>
        <v>75728</v>
      </c>
      <c r="P134" s="75">
        <f t="shared" si="96"/>
        <v>1194158.00000001</v>
      </c>
      <c r="Q134" s="75">
        <f t="shared" si="96"/>
        <v>1753372.99999999</v>
      </c>
      <c r="R134" s="75">
        <f t="shared" si="96"/>
        <v>1194157.99999996</v>
      </c>
      <c r="S134" s="75">
        <f t="shared" si="96"/>
        <v>1753372.99999997</v>
      </c>
      <c r="T134" s="200">
        <f t="shared" ref="T134:T136" si="97">SUM(H134:S134)</f>
        <v>6349429.9999999302</v>
      </c>
      <c r="U134" s="75">
        <f t="shared" ref="U134:AF134" si="98">U104</f>
        <v>1194158.00000001</v>
      </c>
      <c r="V134" s="75">
        <f t="shared" si="98"/>
        <v>1753372.99999999</v>
      </c>
      <c r="W134" s="75">
        <f t="shared" si="98"/>
        <v>1194158.00000002</v>
      </c>
      <c r="X134" s="75">
        <f t="shared" si="98"/>
        <v>1753373.00000002</v>
      </c>
      <c r="Y134" s="75">
        <f t="shared" si="98"/>
        <v>2312588.0000000098</v>
      </c>
      <c r="Z134" s="75">
        <f t="shared" si="98"/>
        <v>1753372.9999999399</v>
      </c>
      <c r="AA134" s="75">
        <f t="shared" si="98"/>
        <v>2792199.9999999702</v>
      </c>
      <c r="AB134" s="75">
        <f t="shared" si="98"/>
        <v>3697061.9999999898</v>
      </c>
      <c r="AC134" s="75">
        <f t="shared" si="98"/>
        <v>3642702.0000000102</v>
      </c>
      <c r="AD134" s="75">
        <f t="shared" si="98"/>
        <v>14605791.999999991</v>
      </c>
      <c r="AE134" s="75">
        <f t="shared" si="98"/>
        <v>7320388</v>
      </c>
      <c r="AF134" s="75">
        <f t="shared" si="98"/>
        <v>8582524</v>
      </c>
      <c r="AG134" s="200">
        <f t="shared" ref="AG134:AG136" si="99">SUM(U134:AF134)</f>
        <v>50601690.999999955</v>
      </c>
      <c r="AH134" s="75">
        <f t="shared" ref="AH134:AS134" si="100">AH104</f>
        <v>9592233</v>
      </c>
      <c r="AI134" s="75">
        <f t="shared" si="100"/>
        <v>5704854</v>
      </c>
      <c r="AJ134" s="75">
        <f t="shared" si="100"/>
        <v>504854</v>
      </c>
      <c r="AK134" s="75">
        <f t="shared" si="100"/>
        <v>302913</v>
      </c>
      <c r="AL134" s="75">
        <f t="shared" si="100"/>
        <v>100971</v>
      </c>
      <c r="AM134" s="75">
        <f t="shared" si="100"/>
        <v>100971</v>
      </c>
      <c r="AN134" s="75">
        <f t="shared" si="100"/>
        <v>100971</v>
      </c>
      <c r="AO134" s="75">
        <f t="shared" si="100"/>
        <v>100971</v>
      </c>
      <c r="AP134" s="75">
        <f t="shared" si="100"/>
        <v>100971</v>
      </c>
      <c r="AQ134" s="75">
        <f t="shared" si="100"/>
        <v>100971</v>
      </c>
      <c r="AR134" s="75">
        <f t="shared" si="100"/>
        <v>100971</v>
      </c>
      <c r="AS134" s="75">
        <f t="shared" si="100"/>
        <v>100971</v>
      </c>
      <c r="AT134" s="200">
        <f t="shared" ref="AT134:AT136" si="101">SUM(AH134:AS134)</f>
        <v>16912622</v>
      </c>
      <c r="AU134" s="75">
        <f t="shared" ref="AU134:BF134" si="102">AU104</f>
        <v>75728</v>
      </c>
      <c r="AV134" s="75">
        <f t="shared" si="102"/>
        <v>75728</v>
      </c>
      <c r="AW134" s="75">
        <f t="shared" si="102"/>
        <v>75728</v>
      </c>
      <c r="AX134" s="75">
        <f t="shared" si="102"/>
        <v>75728</v>
      </c>
      <c r="AY134" s="75">
        <f t="shared" si="102"/>
        <v>75728</v>
      </c>
      <c r="AZ134" s="75">
        <f t="shared" si="102"/>
        <v>75728</v>
      </c>
      <c r="BA134" s="75">
        <f t="shared" si="102"/>
        <v>50485</v>
      </c>
      <c r="BB134" s="75">
        <f t="shared" si="102"/>
        <v>0</v>
      </c>
      <c r="BC134" s="75">
        <f t="shared" si="102"/>
        <v>0</v>
      </c>
      <c r="BD134" s="75">
        <f t="shared" si="102"/>
        <v>0</v>
      </c>
      <c r="BE134" s="75">
        <f t="shared" si="102"/>
        <v>0</v>
      </c>
      <c r="BF134" s="75">
        <f t="shared" si="102"/>
        <v>0</v>
      </c>
      <c r="BG134" s="200">
        <f t="shared" ref="BG134:BG136" si="103">SUM(AU134:BF134)</f>
        <v>504853</v>
      </c>
      <c r="BI134" s="200">
        <f>G134+T134+AG134+AT134+BG134</f>
        <v>74368595.999999881</v>
      </c>
    </row>
    <row r="135" spans="2:61">
      <c r="B135" s="103" t="s">
        <v>20</v>
      </c>
      <c r="F135" s="75">
        <f t="shared" ref="F135:S135" si="104">F94</f>
        <v>0</v>
      </c>
      <c r="G135" s="200">
        <f t="shared" si="104"/>
        <v>0</v>
      </c>
      <c r="H135" s="75">
        <f t="shared" si="104"/>
        <v>0</v>
      </c>
      <c r="I135" s="75">
        <f t="shared" si="104"/>
        <v>0</v>
      </c>
      <c r="J135" s="75">
        <f t="shared" si="104"/>
        <v>4.5414904222534294E-7</v>
      </c>
      <c r="K135" s="75">
        <f t="shared" si="104"/>
        <v>1.3624471266993527E-6</v>
      </c>
      <c r="L135" s="75">
        <f t="shared" si="104"/>
        <v>2.2707452112200104E-6</v>
      </c>
      <c r="M135" s="75">
        <f t="shared" si="104"/>
        <v>3.1790432957873163E-6</v>
      </c>
      <c r="N135" s="75">
        <f t="shared" si="104"/>
        <v>4.0873413804012696E-6</v>
      </c>
      <c r="O135" s="75">
        <f t="shared" si="104"/>
        <v>4.9956394650618711E-6</v>
      </c>
      <c r="P135" s="75">
        <f t="shared" si="104"/>
        <v>1.2611283753235405E-5</v>
      </c>
      <c r="Q135" s="75">
        <f t="shared" si="104"/>
        <v>3.0287947346999336E-5</v>
      </c>
      <c r="R135" s="75">
        <f t="shared" si="104"/>
        <v>4.7964610941670806E-5</v>
      </c>
      <c r="S135" s="75">
        <f t="shared" si="104"/>
        <v>6564.1274537249965</v>
      </c>
      <c r="T135" s="200">
        <f t="shared" si="97"/>
        <v>6564.1275609382037</v>
      </c>
      <c r="U135" s="75">
        <f t="shared" ref="U135:AF135" si="105">U94</f>
        <v>8365.5055269909099</v>
      </c>
      <c r="V135" s="75">
        <f t="shared" si="105"/>
        <v>10176.135026704234</v>
      </c>
      <c r="W135" s="75">
        <f t="shared" si="105"/>
        <v>11996.063465873242</v>
      </c>
      <c r="X135" s="75">
        <f t="shared" si="105"/>
        <v>13825.338601521134</v>
      </c>
      <c r="Y135" s="75">
        <f t="shared" si="105"/>
        <v>16334.743056285803</v>
      </c>
      <c r="Z135" s="75">
        <f t="shared" si="105"/>
        <v>18857.035183596552</v>
      </c>
      <c r="AA135" s="75">
        <f t="shared" si="105"/>
        <v>21679.90969766779</v>
      </c>
      <c r="AB135" s="75">
        <f t="shared" si="105"/>
        <v>25682.933195287795</v>
      </c>
      <c r="AC135" s="75">
        <f t="shared" si="105"/>
        <v>30216.570506913173</v>
      </c>
      <c r="AD135" s="75">
        <f t="shared" si="105"/>
        <v>41315.575324852536</v>
      </c>
      <c r="AE135" s="75">
        <f t="shared" si="105"/>
        <v>54677.130095053115</v>
      </c>
      <c r="AF135" s="75">
        <f t="shared" si="105"/>
        <v>64495.087213297047</v>
      </c>
      <c r="AG135" s="200">
        <f t="shared" si="99"/>
        <v>317622.02689404332</v>
      </c>
      <c r="AH135" s="75">
        <f t="shared" ref="AH135:AS135" si="106">AH94</f>
        <v>75725.917024632639</v>
      </c>
      <c r="AI135" s="75">
        <f t="shared" si="106"/>
        <v>85288.655605263266</v>
      </c>
      <c r="AJ135" s="75">
        <f t="shared" si="106"/>
        <v>89450.706114080778</v>
      </c>
      <c r="AK135" s="75">
        <f t="shared" si="106"/>
        <v>90394.52917328637</v>
      </c>
      <c r="AL135" s="75">
        <f t="shared" si="106"/>
        <v>91100.986448824522</v>
      </c>
      <c r="AM135" s="75">
        <f t="shared" si="106"/>
        <v>91689.965100859015</v>
      </c>
      <c r="AN135" s="75">
        <f t="shared" si="106"/>
        <v>92281.968599681219</v>
      </c>
      <c r="AO135" s="75">
        <f t="shared" si="106"/>
        <v>92877.012480146353</v>
      </c>
      <c r="AP135" s="75">
        <f t="shared" si="106"/>
        <v>93475.112356892787</v>
      </c>
      <c r="AQ135" s="75">
        <f t="shared" si="106"/>
        <v>94076.283924751726</v>
      </c>
      <c r="AR135" s="75">
        <f t="shared" si="106"/>
        <v>94680.542959159124</v>
      </c>
      <c r="AS135" s="75">
        <f t="shared" si="106"/>
        <v>95287.90531656958</v>
      </c>
      <c r="AT135" s="200">
        <f t="shared" si="101"/>
        <v>1086329.5851041472</v>
      </c>
      <c r="AU135" s="75">
        <f t="shared" ref="AU135:BF135" si="107">AU94</f>
        <v>95883.24843356137</v>
      </c>
      <c r="AV135" s="75">
        <f t="shared" si="107"/>
        <v>96466.510582327173</v>
      </c>
      <c r="AW135" s="75">
        <f t="shared" si="107"/>
        <v>97052.768219352147</v>
      </c>
      <c r="AX135" s="75">
        <f t="shared" si="107"/>
        <v>97642.03672871353</v>
      </c>
      <c r="AY135" s="75">
        <f t="shared" si="107"/>
        <v>98234.331573497228</v>
      </c>
      <c r="AZ135" s="75">
        <f t="shared" si="107"/>
        <v>0</v>
      </c>
      <c r="BA135" s="75">
        <f t="shared" si="107"/>
        <v>0</v>
      </c>
      <c r="BB135" s="75">
        <f t="shared" si="107"/>
        <v>0</v>
      </c>
      <c r="BC135" s="75">
        <f t="shared" si="107"/>
        <v>0</v>
      </c>
      <c r="BD135" s="75">
        <f t="shared" si="107"/>
        <v>0</v>
      </c>
      <c r="BE135" s="75">
        <f t="shared" si="107"/>
        <v>0</v>
      </c>
      <c r="BF135" s="75">
        <f t="shared" si="107"/>
        <v>0</v>
      </c>
      <c r="BG135" s="200">
        <f t="shared" si="103"/>
        <v>485278.89553745143</v>
      </c>
      <c r="BI135" s="200">
        <f>G135+T135+AG135+AT135+BG135</f>
        <v>1895794.63509658</v>
      </c>
    </row>
    <row r="136" spans="2:61">
      <c r="B136" s="103" t="s">
        <v>21</v>
      </c>
      <c r="F136" s="75">
        <f t="shared" ref="F136:S136" si="108">F97</f>
        <v>0</v>
      </c>
      <c r="G136" s="200">
        <f t="shared" si="108"/>
        <v>0</v>
      </c>
      <c r="H136" s="75">
        <f t="shared" si="108"/>
        <v>0</v>
      </c>
      <c r="I136" s="75">
        <f t="shared" si="108"/>
        <v>0</v>
      </c>
      <c r="J136" s="75">
        <f t="shared" si="108"/>
        <v>1.490451129182427E-6</v>
      </c>
      <c r="K136" s="75">
        <f t="shared" si="108"/>
        <v>4.4713533876238259E-6</v>
      </c>
      <c r="L136" s="75">
        <f t="shared" si="108"/>
        <v>7.4522556462183185E-6</v>
      </c>
      <c r="M136" s="75">
        <f t="shared" si="108"/>
        <v>1.0433157904965902E-5</v>
      </c>
      <c r="N136" s="75">
        <f t="shared" si="108"/>
        <v>1.3414060163866575E-5</v>
      </c>
      <c r="O136" s="75">
        <f t="shared" si="108"/>
        <v>1.6394962422920343E-5</v>
      </c>
      <c r="P136" s="75">
        <f t="shared" si="108"/>
        <v>4.1388399760453802E-5</v>
      </c>
      <c r="Q136" s="75">
        <f t="shared" si="108"/>
        <v>9.9400639716760268E-5</v>
      </c>
      <c r="R136" s="75">
        <f t="shared" si="108"/>
        <v>1.5741287967604512E-4</v>
      </c>
      <c r="S136" s="75">
        <f t="shared" si="108"/>
        <v>21542.51196383089</v>
      </c>
      <c r="T136" s="200">
        <f t="shared" si="97"/>
        <v>21542.512315689051</v>
      </c>
      <c r="U136" s="75">
        <f t="shared" ref="U136:AF136" si="109">U97</f>
        <v>27454.372903199441</v>
      </c>
      <c r="V136" s="75">
        <f t="shared" si="109"/>
        <v>33396.595679130565</v>
      </c>
      <c r="W136" s="75">
        <f t="shared" si="109"/>
        <v>39369.336222409627</v>
      </c>
      <c r="X136" s="75">
        <f t="shared" si="109"/>
        <v>45372.751264643521</v>
      </c>
      <c r="Y136" s="75">
        <f t="shared" si="109"/>
        <v>53608.251850205917</v>
      </c>
      <c r="Z136" s="75">
        <f t="shared" si="109"/>
        <v>61886.047903363527</v>
      </c>
      <c r="AA136" s="75">
        <f t="shared" si="109"/>
        <v>71150.311649074865</v>
      </c>
      <c r="AB136" s="75">
        <f t="shared" si="109"/>
        <v>84287.652780383709</v>
      </c>
      <c r="AC136" s="75">
        <f t="shared" si="109"/>
        <v>99166.391304867517</v>
      </c>
      <c r="AD136" s="75">
        <f t="shared" si="109"/>
        <v>135591.71146549162</v>
      </c>
      <c r="AE136" s="75">
        <f t="shared" si="109"/>
        <v>179442.39162391605</v>
      </c>
      <c r="AF136" s="75">
        <f t="shared" si="109"/>
        <v>211663.49948191858</v>
      </c>
      <c r="AG136" s="200">
        <f t="shared" si="99"/>
        <v>1042389.314128605</v>
      </c>
      <c r="AH136" s="75">
        <f t="shared" ref="AH136:AS136" si="110">AH97</f>
        <v>248521.45010521886</v>
      </c>
      <c r="AI136" s="75">
        <f t="shared" si="110"/>
        <v>279904.96782825131</v>
      </c>
      <c r="AJ136" s="75">
        <f t="shared" si="110"/>
        <v>293564.2124898383</v>
      </c>
      <c r="AK136" s="75">
        <f t="shared" si="110"/>
        <v>296661.70255047653</v>
      </c>
      <c r="AL136" s="75">
        <f t="shared" si="110"/>
        <v>298980.19261903549</v>
      </c>
      <c r="AM136" s="75">
        <f t="shared" si="110"/>
        <v>300913.13492512878</v>
      </c>
      <c r="AN136" s="75">
        <f t="shared" si="110"/>
        <v>302856.0043386058</v>
      </c>
      <c r="AO136" s="75">
        <f t="shared" si="110"/>
        <v>304808.85184260271</v>
      </c>
      <c r="AP136" s="75">
        <f t="shared" si="110"/>
        <v>306771.72868209251</v>
      </c>
      <c r="AQ136" s="75">
        <f t="shared" si="110"/>
        <v>308744.68636522937</v>
      </c>
      <c r="AR136" s="75">
        <f t="shared" si="110"/>
        <v>310727.77666470048</v>
      </c>
      <c r="AS136" s="75">
        <f t="shared" si="110"/>
        <v>312721.05161908461</v>
      </c>
      <c r="AT136" s="200">
        <f t="shared" si="101"/>
        <v>3565175.7600302645</v>
      </c>
      <c r="AU136" s="75">
        <f t="shared" ref="AU136:BF136" si="111">AU97</f>
        <v>314674.88117385691</v>
      </c>
      <c r="AV136" s="75">
        <f t="shared" si="111"/>
        <v>316589.06274732813</v>
      </c>
      <c r="AW136" s="75">
        <f t="shared" si="111"/>
        <v>318513.07507776073</v>
      </c>
      <c r="AX136" s="75">
        <f t="shared" si="111"/>
        <v>320446.96865345945</v>
      </c>
      <c r="AY136" s="75">
        <f t="shared" si="111"/>
        <v>322390.79422202415</v>
      </c>
      <c r="AZ136" s="75">
        <f t="shared" si="111"/>
        <v>0</v>
      </c>
      <c r="BA136" s="75">
        <f t="shared" si="111"/>
        <v>0</v>
      </c>
      <c r="BB136" s="75">
        <f t="shared" si="111"/>
        <v>0</v>
      </c>
      <c r="BC136" s="75">
        <f t="shared" si="111"/>
        <v>0</v>
      </c>
      <c r="BD136" s="75">
        <f t="shared" si="111"/>
        <v>0</v>
      </c>
      <c r="BE136" s="75">
        <f t="shared" si="111"/>
        <v>0</v>
      </c>
      <c r="BF136" s="75">
        <f t="shared" si="111"/>
        <v>0</v>
      </c>
      <c r="BG136" s="200">
        <f t="shared" si="103"/>
        <v>1592614.7818744294</v>
      </c>
      <c r="BI136" s="200">
        <f>G136+T136+AG136+AT136+BG136</f>
        <v>6221722.3683489878</v>
      </c>
    </row>
    <row r="137" spans="2:61" ht="13.8" thickBot="1">
      <c r="B137" s="106" t="s">
        <v>291</v>
      </c>
      <c r="F137" s="99">
        <f>SUBTOTAL(9,F134:F136)</f>
        <v>0</v>
      </c>
      <c r="G137" s="118">
        <f t="shared" ref="G137" si="112">SUBTOTAL(9,G134:G136)</f>
        <v>0</v>
      </c>
      <c r="H137" s="99">
        <f t="shared" ref="H137" si="113">SUBTOTAL(9,H134:H136)</f>
        <v>0</v>
      </c>
      <c r="I137" s="99">
        <f t="shared" ref="I137" si="114">SUBTOTAL(9,I134:I136)</f>
        <v>0</v>
      </c>
      <c r="J137" s="99">
        <f t="shared" ref="J137" si="115">SUBTOTAL(9,J134:J136)</f>
        <v>75728.000001944602</v>
      </c>
      <c r="K137" s="99">
        <f t="shared" ref="K137" si="116">SUBTOTAL(9,K134:K136)</f>
        <v>75728.000005833805</v>
      </c>
      <c r="L137" s="99">
        <f t="shared" ref="L137" si="117">SUBTOTAL(9,L134:L136)</f>
        <v>75728.000009722993</v>
      </c>
      <c r="M137" s="99">
        <f t="shared" ref="M137" si="118">SUBTOTAL(9,M134:M136)</f>
        <v>75728.000013612196</v>
      </c>
      <c r="N137" s="99">
        <f t="shared" ref="N137" si="119">SUBTOTAL(9,N134:N136)</f>
        <v>75728.000017501399</v>
      </c>
      <c r="O137" s="99">
        <f t="shared" ref="O137" si="120">SUBTOTAL(9,O134:O136)</f>
        <v>75728.000021390602</v>
      </c>
      <c r="P137" s="99">
        <f t="shared" ref="P137" si="121">SUBTOTAL(9,P134:P136)</f>
        <v>1194158.0000540097</v>
      </c>
      <c r="Q137" s="99">
        <f t="shared" ref="Q137" si="122">SUBTOTAL(9,Q134:Q136)</f>
        <v>1753373.0001296785</v>
      </c>
      <c r="R137" s="99">
        <f t="shared" ref="R137" si="123">SUBTOTAL(9,R134:R136)</f>
        <v>1194158.0002053373</v>
      </c>
      <c r="S137" s="99">
        <f t="shared" ref="S137" si="124">SUBTOTAL(9,S134:S136)</f>
        <v>1781479.6394175258</v>
      </c>
      <c r="T137" s="118">
        <f t="shared" ref="T137" si="125">SUBTOTAL(9,T134:T136)</f>
        <v>6377536.6398765566</v>
      </c>
      <c r="U137" s="99">
        <f t="shared" ref="U137" si="126">SUBTOTAL(9,U134:U136)</f>
        <v>1229977.8784302003</v>
      </c>
      <c r="V137" s="99">
        <f t="shared" ref="V137" si="127">SUBTOTAL(9,V134:V136)</f>
        <v>1796945.7307058249</v>
      </c>
      <c r="W137" s="99">
        <f t="shared" ref="W137" si="128">SUBTOTAL(9,W134:W136)</f>
        <v>1245523.399688303</v>
      </c>
      <c r="X137" s="99">
        <f t="shared" ref="X137" si="129">SUBTOTAL(9,X134:X136)</f>
        <v>1812571.0898661849</v>
      </c>
      <c r="Y137" s="99">
        <f t="shared" ref="Y137" si="130">SUBTOTAL(9,Y134:Y136)</f>
        <v>2382530.9949065014</v>
      </c>
      <c r="Z137" s="99">
        <f t="shared" ref="Z137" si="131">SUBTOTAL(9,Z134:Z136)</f>
        <v>1834116.0830869002</v>
      </c>
      <c r="AA137" s="99">
        <f t="shared" ref="AA137" si="132">SUBTOTAL(9,AA134:AA136)</f>
        <v>2885030.2213467127</v>
      </c>
      <c r="AB137" s="99">
        <f t="shared" ref="AB137" si="133">SUBTOTAL(9,AB134:AB136)</f>
        <v>3807032.5859756614</v>
      </c>
      <c r="AC137" s="99">
        <f t="shared" ref="AC137" si="134">SUBTOTAL(9,AC134:AC136)</f>
        <v>3772084.9618117907</v>
      </c>
      <c r="AD137" s="99">
        <f t="shared" ref="AD137" si="135">SUBTOTAL(9,AD134:AD136)</f>
        <v>14782699.286790334</v>
      </c>
      <c r="AE137" s="99">
        <f t="shared" ref="AE137" si="136">SUBTOTAL(9,AE134:AE136)</f>
        <v>7554507.5217189696</v>
      </c>
      <c r="AF137" s="99">
        <f t="shared" ref="AF137" si="137">SUBTOTAL(9,AF134:AF136)</f>
        <v>8858682.5866952147</v>
      </c>
      <c r="AG137" s="118">
        <f t="shared" ref="AG137" si="138">SUBTOTAL(9,AG134:AG136)</f>
        <v>51961702.341022603</v>
      </c>
      <c r="AH137" s="99">
        <f t="shared" ref="AH137" si="139">SUBTOTAL(9,AH134:AH136)</f>
        <v>9916480.3671298511</v>
      </c>
      <c r="AI137" s="99">
        <f t="shared" ref="AI137" si="140">SUBTOTAL(9,AI134:AI136)</f>
        <v>6070047.6234335145</v>
      </c>
      <c r="AJ137" s="99">
        <f t="shared" ref="AJ137" si="141">SUBTOTAL(9,AJ134:AJ136)</f>
        <v>887868.91860391898</v>
      </c>
      <c r="AK137" s="99">
        <f t="shared" ref="AK137" si="142">SUBTOTAL(9,AK134:AK136)</f>
        <v>689969.23172376293</v>
      </c>
      <c r="AL137" s="99">
        <f t="shared" ref="AL137" si="143">SUBTOTAL(9,AL134:AL136)</f>
        <v>491052.17906786001</v>
      </c>
      <c r="AM137" s="99">
        <f t="shared" ref="AM137" si="144">SUBTOTAL(9,AM134:AM136)</f>
        <v>493574.10002598778</v>
      </c>
      <c r="AN137" s="99">
        <f t="shared" ref="AN137" si="145">SUBTOTAL(9,AN134:AN136)</f>
        <v>496108.97293828701</v>
      </c>
      <c r="AO137" s="99">
        <f t="shared" ref="AO137" si="146">SUBTOTAL(9,AO134:AO136)</f>
        <v>498656.86432274908</v>
      </c>
      <c r="AP137" s="99">
        <f t="shared" ref="AP137" si="147">SUBTOTAL(9,AP134:AP136)</f>
        <v>501217.84103898529</v>
      </c>
      <c r="AQ137" s="99">
        <f t="shared" ref="AQ137" si="148">SUBTOTAL(9,AQ134:AQ136)</f>
        <v>503791.97028998111</v>
      </c>
      <c r="AR137" s="99">
        <f t="shared" ref="AR137" si="149">SUBTOTAL(9,AR134:AR136)</f>
        <v>506379.3196238596</v>
      </c>
      <c r="AS137" s="99">
        <f t="shared" ref="AS137" si="150">SUBTOTAL(9,AS134:AS136)</f>
        <v>508979.95693565416</v>
      </c>
      <c r="AT137" s="118">
        <f t="shared" ref="AT137" si="151">SUBTOTAL(9,AT134:AT136)</f>
        <v>21564127.345134415</v>
      </c>
      <c r="AU137" s="99">
        <f t="shared" ref="AU137" si="152">SUBTOTAL(9,AU134:AU136)</f>
        <v>486286.12960741826</v>
      </c>
      <c r="AV137" s="99">
        <f t="shared" ref="AV137" si="153">SUBTOTAL(9,AV134:AV136)</f>
        <v>488783.57332965534</v>
      </c>
      <c r="AW137" s="99">
        <f t="shared" ref="AW137" si="154">SUBTOTAL(9,AW134:AW136)</f>
        <v>491293.84329711285</v>
      </c>
      <c r="AX137" s="99">
        <f t="shared" ref="AX137" si="155">SUBTOTAL(9,AX134:AX136)</f>
        <v>493817.005382173</v>
      </c>
      <c r="AY137" s="99">
        <f t="shared" ref="AY137" si="156">SUBTOTAL(9,AY134:AY136)</f>
        <v>496353.12579552137</v>
      </c>
      <c r="AZ137" s="99">
        <f t="shared" ref="AZ137" si="157">SUBTOTAL(9,AZ134:AZ136)</f>
        <v>75728</v>
      </c>
      <c r="BA137" s="99">
        <f t="shared" ref="BA137" si="158">SUBTOTAL(9,BA134:BA136)</f>
        <v>50485</v>
      </c>
      <c r="BB137" s="99">
        <f t="shared" ref="BB137" si="159">SUBTOTAL(9,BB134:BB136)</f>
        <v>0</v>
      </c>
      <c r="BC137" s="99">
        <f t="shared" ref="BC137" si="160">SUBTOTAL(9,BC134:BC136)</f>
        <v>0</v>
      </c>
      <c r="BD137" s="99">
        <f t="shared" ref="BD137" si="161">SUBTOTAL(9,BD134:BD136)</f>
        <v>0</v>
      </c>
      <c r="BE137" s="99">
        <f t="shared" ref="BE137" si="162">SUBTOTAL(9,BE134:BE136)</f>
        <v>0</v>
      </c>
      <c r="BF137" s="99">
        <f t="shared" ref="BF137" si="163">SUBTOTAL(9,BF134:BF136)</f>
        <v>0</v>
      </c>
      <c r="BG137" s="118">
        <f t="shared" ref="BG137" si="164">SUBTOTAL(9,BG134:BG136)</f>
        <v>2582746.6774118808</v>
      </c>
      <c r="BI137" s="118">
        <f t="shared" ref="BI137" si="165">SUBTOTAL(9,BI134:BI136)</f>
        <v>82486113.003445446</v>
      </c>
    </row>
    <row r="138" spans="2:61" ht="13.8" thickTop="1">
      <c r="B138" s="103"/>
      <c r="F138" s="75"/>
      <c r="G138" s="200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200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200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200"/>
      <c r="AU138" s="75"/>
      <c r="AV138" s="75"/>
      <c r="AW138" s="75"/>
      <c r="AX138" s="75"/>
      <c r="AY138" s="75"/>
      <c r="AZ138" s="75"/>
      <c r="BA138" s="75"/>
      <c r="BB138" s="75"/>
      <c r="BC138" s="75"/>
      <c r="BD138" s="75"/>
      <c r="BE138" s="75"/>
      <c r="BF138" s="75"/>
      <c r="BG138" s="200"/>
      <c r="BI138" s="200"/>
    </row>
    <row r="139" spans="2:61">
      <c r="B139" s="103" t="s">
        <v>145</v>
      </c>
      <c r="F139" s="75"/>
      <c r="G139" s="200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200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200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200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200"/>
      <c r="BI139" s="200">
        <f>G139+T139+AG139+AT139+BG139</f>
        <v>0</v>
      </c>
    </row>
    <row r="140" spans="2:61">
      <c r="F140" s="75"/>
      <c r="G140" s="200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200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200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200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200"/>
      <c r="BI140" s="200"/>
    </row>
    <row r="141" spans="2:61">
      <c r="B141" s="102" t="s">
        <v>186</v>
      </c>
      <c r="F141" s="75"/>
      <c r="G141" s="200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200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200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200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200"/>
      <c r="BI141" s="200"/>
    </row>
    <row r="142" spans="2:61">
      <c r="B142" s="103" t="s">
        <v>120</v>
      </c>
      <c r="F142" s="75">
        <f t="shared" ref="F142:S142" si="166">F126+F134</f>
        <v>2255843.46838377</v>
      </c>
      <c r="G142" s="200">
        <f t="shared" si="166"/>
        <v>2255843.46838377</v>
      </c>
      <c r="H142" s="75">
        <f t="shared" si="166"/>
        <v>24703350.790980119</v>
      </c>
      <c r="I142" s="75">
        <f t="shared" si="166"/>
        <v>7490301.2646164289</v>
      </c>
      <c r="J142" s="75">
        <f t="shared" si="166"/>
        <v>10025036.339811251</v>
      </c>
      <c r="K142" s="75">
        <f t="shared" si="166"/>
        <v>12591763.270283878</v>
      </c>
      <c r="L142" s="75">
        <f t="shared" si="166"/>
        <v>10025036.339811251</v>
      </c>
      <c r="M142" s="75">
        <f t="shared" si="166"/>
        <v>11958597.748557832</v>
      </c>
      <c r="N142" s="75">
        <f t="shared" si="166"/>
        <v>19203276.345006626</v>
      </c>
      <c r="O142" s="75">
        <f t="shared" si="166"/>
        <v>24982683.769982759</v>
      </c>
      <c r="P142" s="75">
        <f t="shared" si="166"/>
        <v>17132708.260555621</v>
      </c>
      <c r="Q142" s="75">
        <f t="shared" si="166"/>
        <v>27113448.926110689</v>
      </c>
      <c r="R142" s="75">
        <f t="shared" si="166"/>
        <v>23987506.995638005</v>
      </c>
      <c r="S142" s="75">
        <f t="shared" si="166"/>
        <v>22158279.162738789</v>
      </c>
      <c r="T142" s="200">
        <f t="shared" ref="T142:T147" si="167">SUM(H142:S142)</f>
        <v>211371989.21409327</v>
      </c>
      <c r="U142" s="75">
        <f t="shared" ref="U142:AF142" si="168">U126+U134</f>
        <v>29372530.694315154</v>
      </c>
      <c r="V142" s="75">
        <f t="shared" si="168"/>
        <v>28876750.075045735</v>
      </c>
      <c r="W142" s="75">
        <f t="shared" si="168"/>
        <v>48440030.133233868</v>
      </c>
      <c r="X142" s="75">
        <f t="shared" si="168"/>
        <v>38132935.536216021</v>
      </c>
      <c r="Y142" s="75">
        <f t="shared" si="168"/>
        <v>69924576.522189334</v>
      </c>
      <c r="Z142" s="75">
        <f t="shared" si="168"/>
        <v>61749423.713052653</v>
      </c>
      <c r="AA142" s="75">
        <f t="shared" si="168"/>
        <v>49772554.205922335</v>
      </c>
      <c r="AB142" s="75">
        <f t="shared" si="168"/>
        <v>45104412.584414512</v>
      </c>
      <c r="AC142" s="75">
        <f t="shared" si="168"/>
        <v>52987913.821404725</v>
      </c>
      <c r="AD142" s="75">
        <f t="shared" si="168"/>
        <v>54706611.715849221</v>
      </c>
      <c r="AE142" s="75">
        <f t="shared" si="168"/>
        <v>49640369.936980262</v>
      </c>
      <c r="AF142" s="75">
        <f t="shared" si="168"/>
        <v>41929292.725587115</v>
      </c>
      <c r="AG142" s="200">
        <f t="shared" ref="AG142:AG147" si="169">SUM(U142:AF142)</f>
        <v>570637401.6642108</v>
      </c>
      <c r="AH142" s="75">
        <f t="shared" ref="AH142:AS142" si="170">AH126+AH134</f>
        <v>36253764.572582528</v>
      </c>
      <c r="AI142" s="75">
        <f t="shared" si="170"/>
        <v>28219005.370339688</v>
      </c>
      <c r="AJ142" s="75">
        <f t="shared" si="170"/>
        <v>21733779.58242913</v>
      </c>
      <c r="AK142" s="75">
        <f t="shared" si="170"/>
        <v>24455477.143835906</v>
      </c>
      <c r="AL142" s="75">
        <f t="shared" si="170"/>
        <v>14934085.33779435</v>
      </c>
      <c r="AM142" s="75">
        <f t="shared" si="170"/>
        <v>15821786.062811717</v>
      </c>
      <c r="AN142" s="75">
        <f t="shared" si="170"/>
        <v>10187395.511618063</v>
      </c>
      <c r="AO142" s="75">
        <f t="shared" si="170"/>
        <v>14719802.665501727</v>
      </c>
      <c r="AP142" s="75">
        <f t="shared" si="170"/>
        <v>14833082.704533765</v>
      </c>
      <c r="AQ142" s="75">
        <f t="shared" si="170"/>
        <v>13456055.074629294</v>
      </c>
      <c r="AR142" s="75">
        <f t="shared" si="170"/>
        <v>14547721.272001706</v>
      </c>
      <c r="AS142" s="75">
        <f t="shared" si="170"/>
        <v>20157589.540163722</v>
      </c>
      <c r="AT142" s="200">
        <f t="shared" ref="AT142:AT147" si="171">SUM(AH142:AS142)</f>
        <v>229319544.83824158</v>
      </c>
      <c r="AU142" s="75">
        <f t="shared" ref="AU142:BF142" si="172">AU126+AU134</f>
        <v>22237899.852176853</v>
      </c>
      <c r="AV142" s="75">
        <f t="shared" si="172"/>
        <v>18397619.918416582</v>
      </c>
      <c r="AW142" s="75">
        <f t="shared" si="172"/>
        <v>11883189.150395749</v>
      </c>
      <c r="AX142" s="75">
        <f t="shared" si="172"/>
        <v>15147511.042049157</v>
      </c>
      <c r="AY142" s="75">
        <f t="shared" si="172"/>
        <v>6080775.6612994615</v>
      </c>
      <c r="AZ142" s="75">
        <f t="shared" si="172"/>
        <v>20847014.367047846</v>
      </c>
      <c r="BA142" s="75">
        <f t="shared" si="172"/>
        <v>50485</v>
      </c>
      <c r="BB142" s="75">
        <f t="shared" si="172"/>
        <v>0</v>
      </c>
      <c r="BC142" s="75">
        <f t="shared" si="172"/>
        <v>0</v>
      </c>
      <c r="BD142" s="75">
        <f t="shared" si="172"/>
        <v>0</v>
      </c>
      <c r="BE142" s="75">
        <f t="shared" si="172"/>
        <v>0</v>
      </c>
      <c r="BF142" s="75">
        <f t="shared" si="172"/>
        <v>0</v>
      </c>
      <c r="BG142" s="200">
        <f t="shared" ref="BG142:BG147" si="173">SUM(AU142:BF142)</f>
        <v>94644494.991385654</v>
      </c>
      <c r="BI142" s="200">
        <f>G142+T142+AG142+AT142+BG142</f>
        <v>1108229274.1763151</v>
      </c>
    </row>
    <row r="143" spans="2:61">
      <c r="B143" s="103" t="s">
        <v>20</v>
      </c>
      <c r="F143" s="75">
        <f t="shared" ref="F143:S143" si="174">F127+F135</f>
        <v>1.3528538328977192E-5</v>
      </c>
      <c r="G143" s="200">
        <f t="shared" si="174"/>
        <v>1.3528538328977192E-5</v>
      </c>
      <c r="H143" s="75">
        <f t="shared" si="174"/>
        <v>1.7520575484215184E-4</v>
      </c>
      <c r="I143" s="75">
        <f t="shared" si="174"/>
        <v>3.6827458337937083E-4</v>
      </c>
      <c r="J143" s="75">
        <f t="shared" si="174"/>
        <v>4.7331596567834423E-4</v>
      </c>
      <c r="K143" s="75">
        <f t="shared" si="174"/>
        <v>6.0895136979528949E-4</v>
      </c>
      <c r="L143" s="75">
        <f t="shared" si="174"/>
        <v>7.4458677391920063E-4</v>
      </c>
      <c r="M143" s="75">
        <f t="shared" si="174"/>
        <v>8.7642501563641286E-4</v>
      </c>
      <c r="N143" s="75">
        <f t="shared" si="174"/>
        <v>1.0633061596907604E-3</v>
      </c>
      <c r="O143" s="75">
        <f t="shared" si="174"/>
        <v>1.3282941624132019E-3</v>
      </c>
      <c r="P143" s="75">
        <f t="shared" si="174"/>
        <v>1.5808647434239222E-3</v>
      </c>
      <c r="Q143" s="75">
        <f t="shared" si="174"/>
        <v>1.8462137545509135E-3</v>
      </c>
      <c r="R143" s="75">
        <f t="shared" si="174"/>
        <v>2.1526717383328949E-3</v>
      </c>
      <c r="S143" s="75">
        <f t="shared" si="174"/>
        <v>242941.30307866045</v>
      </c>
      <c r="T143" s="200">
        <f t="shared" si="167"/>
        <v>242941.31429677046</v>
      </c>
      <c r="U143" s="75">
        <f t="shared" ref="U143:AF143" si="175">U127+U135</f>
        <v>275092.57518527214</v>
      </c>
      <c r="V143" s="75">
        <f t="shared" si="175"/>
        <v>311438.10815780127</v>
      </c>
      <c r="W143" s="75">
        <f t="shared" si="175"/>
        <v>359405.28922233579</v>
      </c>
      <c r="X143" s="75">
        <f t="shared" si="175"/>
        <v>413169.85268029239</v>
      </c>
      <c r="Y143" s="75">
        <f t="shared" si="175"/>
        <v>480095.0533184493</v>
      </c>
      <c r="Z143" s="75">
        <f t="shared" si="175"/>
        <v>561527.02952112851</v>
      </c>
      <c r="AA143" s="75">
        <f t="shared" si="175"/>
        <v>631291.83325910138</v>
      </c>
      <c r="AB143" s="75">
        <f t="shared" si="175"/>
        <v>691432.73756319657</v>
      </c>
      <c r="AC143" s="75">
        <f t="shared" si="175"/>
        <v>753810.79657284031</v>
      </c>
      <c r="AD143" s="75">
        <f t="shared" si="175"/>
        <v>822267.75679112936</v>
      </c>
      <c r="AE143" s="75">
        <f t="shared" si="175"/>
        <v>889068.7363737619</v>
      </c>
      <c r="AF143" s="75">
        <f t="shared" si="175"/>
        <v>948550.09205381968</v>
      </c>
      <c r="AG143" s="200">
        <f t="shared" si="169"/>
        <v>7137149.8606991284</v>
      </c>
      <c r="AH143" s="75">
        <f t="shared" ref="AH143:AS143" si="176">AH127+AH135</f>
        <v>1000308.8364197165</v>
      </c>
      <c r="AI143" s="75">
        <f t="shared" si="176"/>
        <v>1044111.1924686255</v>
      </c>
      <c r="AJ143" s="75">
        <f t="shared" si="176"/>
        <v>1079430.7137163477</v>
      </c>
      <c r="AK143" s="75">
        <f t="shared" si="176"/>
        <v>1112674.5984157524</v>
      </c>
      <c r="AL143" s="75">
        <f t="shared" si="176"/>
        <v>1142011.3648750652</v>
      </c>
      <c r="AM143" s="75">
        <f t="shared" si="176"/>
        <v>1166321.0792887066</v>
      </c>
      <c r="AN143" s="75">
        <f t="shared" si="176"/>
        <v>1187909.0008533788</v>
      </c>
      <c r="AO143" s="75">
        <f t="shared" si="176"/>
        <v>1208946.9211602772</v>
      </c>
      <c r="AP143" s="75">
        <f t="shared" si="176"/>
        <v>1232878.9560298361</v>
      </c>
      <c r="AQ143" s="75">
        <f t="shared" si="176"/>
        <v>1256176.0166761347</v>
      </c>
      <c r="AR143" s="75">
        <f t="shared" si="176"/>
        <v>1279421.5908378828</v>
      </c>
      <c r="AS143" s="75">
        <f t="shared" si="176"/>
        <v>1306805.5314611266</v>
      </c>
      <c r="AT143" s="200">
        <f t="shared" si="171"/>
        <v>14016995.802202851</v>
      </c>
      <c r="AU143" s="75">
        <f t="shared" ref="AU143:BF143" si="177">AU127+AU135</f>
        <v>1338941.9927741918</v>
      </c>
      <c r="AV143" s="75">
        <f t="shared" si="177"/>
        <v>1370188.026000279</v>
      </c>
      <c r="AW143" s="75">
        <f t="shared" si="177"/>
        <v>1395384.6985346808</v>
      </c>
      <c r="AX143" s="75">
        <f t="shared" si="177"/>
        <v>1418761.6492675403</v>
      </c>
      <c r="AY143" s="75">
        <f t="shared" si="177"/>
        <v>1438778.8877620413</v>
      </c>
      <c r="AZ143" s="75">
        <f t="shared" si="177"/>
        <v>0</v>
      </c>
      <c r="BA143" s="75">
        <f t="shared" si="177"/>
        <v>0</v>
      </c>
      <c r="BB143" s="75">
        <f t="shared" si="177"/>
        <v>0</v>
      </c>
      <c r="BC143" s="75">
        <f t="shared" si="177"/>
        <v>0</v>
      </c>
      <c r="BD143" s="75">
        <f t="shared" si="177"/>
        <v>0</v>
      </c>
      <c r="BE143" s="75">
        <f t="shared" si="177"/>
        <v>0</v>
      </c>
      <c r="BF143" s="75">
        <f t="shared" si="177"/>
        <v>0</v>
      </c>
      <c r="BG143" s="200">
        <f t="shared" si="173"/>
        <v>6962055.2543387339</v>
      </c>
      <c r="BI143" s="200">
        <f>G143+T143+AG143+AT143+BG143</f>
        <v>28359142.231551014</v>
      </c>
    </row>
    <row r="144" spans="2:61">
      <c r="B144" s="103" t="s">
        <v>21</v>
      </c>
      <c r="F144" s="75">
        <f t="shared" ref="F144:S144" si="178">F128+F136</f>
        <v>4.4398695921077964E-5</v>
      </c>
      <c r="G144" s="200">
        <f t="shared" si="178"/>
        <v>4.4398695921077964E-5</v>
      </c>
      <c r="H144" s="75">
        <f t="shared" si="178"/>
        <v>5.7499981473961256E-4</v>
      </c>
      <c r="I144" s="75">
        <f t="shared" si="178"/>
        <v>1.2086236402863895E-3</v>
      </c>
      <c r="J144" s="75">
        <f t="shared" si="178"/>
        <v>1.5533541853322277E-3</v>
      </c>
      <c r="K144" s="75">
        <f t="shared" si="178"/>
        <v>1.9984898620092856E-3</v>
      </c>
      <c r="L144" s="75">
        <f t="shared" si="178"/>
        <v>2.4436255387092053E-3</v>
      </c>
      <c r="M144" s="75">
        <f t="shared" si="178"/>
        <v>2.8762994804486771E-3</v>
      </c>
      <c r="N144" s="75">
        <f t="shared" si="178"/>
        <v>3.4896162251320207E-3</v>
      </c>
      <c r="O144" s="75">
        <f t="shared" si="178"/>
        <v>4.3592683242362805E-3</v>
      </c>
      <c r="P144" s="75">
        <f t="shared" si="178"/>
        <v>5.1881682506153028E-3</v>
      </c>
      <c r="Q144" s="75">
        <f t="shared" si="178"/>
        <v>6.0590051268173371E-3</v>
      </c>
      <c r="R144" s="75">
        <f t="shared" si="178"/>
        <v>7.0647556745597386E-3</v>
      </c>
      <c r="S144" s="75">
        <f t="shared" si="178"/>
        <v>797298.03617855965</v>
      </c>
      <c r="T144" s="200">
        <f t="shared" si="167"/>
        <v>797298.07299476583</v>
      </c>
      <c r="U144" s="75">
        <f t="shared" ref="U144:AF144" si="179">U128+U136</f>
        <v>902813.83685302967</v>
      </c>
      <c r="V144" s="75">
        <f t="shared" si="179"/>
        <v>1022094.5918981194</v>
      </c>
      <c r="W144" s="75">
        <f t="shared" si="179"/>
        <v>1179515.9063437409</v>
      </c>
      <c r="X144" s="75">
        <f t="shared" si="179"/>
        <v>1355963.3869401005</v>
      </c>
      <c r="Y144" s="75">
        <f t="shared" si="179"/>
        <v>1575602.1653753251</v>
      </c>
      <c r="Z144" s="75">
        <f t="shared" si="179"/>
        <v>1842850.0721156357</v>
      </c>
      <c r="AA144" s="75">
        <f t="shared" si="179"/>
        <v>2071808.015082865</v>
      </c>
      <c r="AB144" s="75">
        <f t="shared" si="179"/>
        <v>2269181.7192987027</v>
      </c>
      <c r="AC144" s="75">
        <f t="shared" si="179"/>
        <v>2473897.4400047716</v>
      </c>
      <c r="AD144" s="75">
        <f t="shared" si="179"/>
        <v>2698563.2306839428</v>
      </c>
      <c r="AE144" s="75">
        <f t="shared" si="179"/>
        <v>2917794.3336750725</v>
      </c>
      <c r="AF144" s="75">
        <f t="shared" si="179"/>
        <v>3113003.4951966661</v>
      </c>
      <c r="AG144" s="200">
        <f t="shared" si="169"/>
        <v>23423088.193467971</v>
      </c>
      <c r="AH144" s="75">
        <f t="shared" ref="AH144:AS144" si="180">AH128+AH136</f>
        <v>3282868.169153057</v>
      </c>
      <c r="AI144" s="75">
        <f t="shared" si="180"/>
        <v>3426621.1334091253</v>
      </c>
      <c r="AJ144" s="75">
        <f t="shared" si="180"/>
        <v>3542534.6671422436</v>
      </c>
      <c r="AK144" s="75">
        <f t="shared" si="180"/>
        <v>3651636.2634945088</v>
      </c>
      <c r="AL144" s="75">
        <f t="shared" si="180"/>
        <v>3747915.2658272898</v>
      </c>
      <c r="AM144" s="75">
        <f t="shared" si="180"/>
        <v>3827696.2142145731</v>
      </c>
      <c r="AN144" s="75">
        <f t="shared" si="180"/>
        <v>3898544.6341850418</v>
      </c>
      <c r="AO144" s="75">
        <f t="shared" si="180"/>
        <v>3967588.0299905734</v>
      </c>
      <c r="AP144" s="75">
        <f t="shared" si="180"/>
        <v>4046129.4890239011</v>
      </c>
      <c r="AQ144" s="75">
        <f t="shared" si="180"/>
        <v>4122587.0549735348</v>
      </c>
      <c r="AR144" s="75">
        <f t="shared" si="180"/>
        <v>4198875.6497663436</v>
      </c>
      <c r="AS144" s="75">
        <f t="shared" si="180"/>
        <v>4288745.7616207832</v>
      </c>
      <c r="AT144" s="200">
        <f t="shared" si="171"/>
        <v>46001742.332800969</v>
      </c>
      <c r="AU144" s="75">
        <f t="shared" ref="AU144:BF144" si="181">AU128+AU136</f>
        <v>4394212.9554241318</v>
      </c>
      <c r="AV144" s="75">
        <f t="shared" si="181"/>
        <v>4496757.8937027557</v>
      </c>
      <c r="AW144" s="75">
        <f t="shared" si="181"/>
        <v>4579449.7096901257</v>
      </c>
      <c r="AX144" s="75">
        <f t="shared" si="181"/>
        <v>4656169.4632888669</v>
      </c>
      <c r="AY144" s="75">
        <f t="shared" si="181"/>
        <v>4721863.1297800522</v>
      </c>
      <c r="AZ144" s="75">
        <f t="shared" si="181"/>
        <v>0</v>
      </c>
      <c r="BA144" s="75">
        <f t="shared" si="181"/>
        <v>0</v>
      </c>
      <c r="BB144" s="75">
        <f t="shared" si="181"/>
        <v>0</v>
      </c>
      <c r="BC144" s="75">
        <f t="shared" si="181"/>
        <v>0</v>
      </c>
      <c r="BD144" s="75">
        <f t="shared" si="181"/>
        <v>0</v>
      </c>
      <c r="BE144" s="75">
        <f t="shared" si="181"/>
        <v>0</v>
      </c>
      <c r="BF144" s="75">
        <f t="shared" si="181"/>
        <v>0</v>
      </c>
      <c r="BG144" s="200">
        <f t="shared" si="173"/>
        <v>22848453.151885934</v>
      </c>
      <c r="BI144" s="200">
        <f>G144+T144+AG144+AT144+BG144</f>
        <v>93070581.75119403</v>
      </c>
    </row>
    <row r="145" spans="2:63" ht="13.8" thickBot="1">
      <c r="B145" s="106" t="s">
        <v>291</v>
      </c>
      <c r="F145" s="99">
        <f>SUBTOTAL(9,F142:F144)</f>
        <v>2255843.4684416968</v>
      </c>
      <c r="G145" s="118">
        <f t="shared" ref="G145" si="182">SUBTOTAL(9,G142:G144)</f>
        <v>2255843.4684416968</v>
      </c>
      <c r="H145" s="99">
        <f t="shared" ref="H145" si="183">SUBTOTAL(9,H142:H144)</f>
        <v>24703350.791730322</v>
      </c>
      <c r="I145" s="99">
        <f t="shared" ref="I145" si="184">SUBTOTAL(9,I142:I144)</f>
        <v>7490301.2661933275</v>
      </c>
      <c r="J145" s="99">
        <f t="shared" ref="J145" si="185">SUBTOTAL(9,J142:J144)</f>
        <v>10025036.341837922</v>
      </c>
      <c r="K145" s="99">
        <f t="shared" ref="K145" si="186">SUBTOTAL(9,K142:K144)</f>
        <v>12591763.272891318</v>
      </c>
      <c r="L145" s="99">
        <f t="shared" ref="L145" si="187">SUBTOTAL(9,L142:L144)</f>
        <v>10025036.342999462</v>
      </c>
      <c r="M145" s="99">
        <f t="shared" ref="M145" si="188">SUBTOTAL(9,M142:M144)</f>
        <v>11958597.752310557</v>
      </c>
      <c r="N145" s="99">
        <f t="shared" ref="N145" si="189">SUBTOTAL(9,N142:N144)</f>
        <v>19203276.349559549</v>
      </c>
      <c r="O145" s="99">
        <f t="shared" ref="O145" si="190">SUBTOTAL(9,O142:O144)</f>
        <v>24982683.77567032</v>
      </c>
      <c r="P145" s="99">
        <f t="shared" ref="P145" si="191">SUBTOTAL(9,P142:P144)</f>
        <v>17132708.267324653</v>
      </c>
      <c r="Q145" s="99">
        <f t="shared" ref="Q145" si="192">SUBTOTAL(9,Q142:Q144)</f>
        <v>27113448.934015907</v>
      </c>
      <c r="R145" s="99">
        <f t="shared" ref="R145" si="193">SUBTOTAL(9,R142:R144)</f>
        <v>23987507.004855432</v>
      </c>
      <c r="S145" s="99">
        <f t="shared" ref="S145" si="194">SUBTOTAL(9,S142:S144)</f>
        <v>23198518.501996007</v>
      </c>
      <c r="T145" s="118">
        <f t="shared" ref="T145" si="195">SUBTOTAL(9,T142:T144)</f>
        <v>212412228.60138482</v>
      </c>
      <c r="U145" s="99">
        <f t="shared" ref="U145" si="196">SUBTOTAL(9,U142:U144)</f>
        <v>30550437.106353458</v>
      </c>
      <c r="V145" s="99">
        <f t="shared" ref="V145" si="197">SUBTOTAL(9,V142:V144)</f>
        <v>30210282.775101658</v>
      </c>
      <c r="W145" s="99">
        <f t="shared" ref="W145" si="198">SUBTOTAL(9,W142:W144)</f>
        <v>49978951.328799948</v>
      </c>
      <c r="X145" s="99">
        <f t="shared" ref="X145" si="199">SUBTOTAL(9,X142:X144)</f>
        <v>39902068.775836416</v>
      </c>
      <c r="Y145" s="99">
        <f t="shared" ref="Y145" si="200">SUBTOTAL(9,Y142:Y144)</f>
        <v>71980273.740883112</v>
      </c>
      <c r="Z145" s="99">
        <f t="shared" ref="Z145" si="201">SUBTOTAL(9,Z142:Z144)</f>
        <v>64153800.81468942</v>
      </c>
      <c r="AA145" s="99">
        <f t="shared" ref="AA145" si="202">SUBTOTAL(9,AA142:AA144)</f>
        <v>52475654.0542643</v>
      </c>
      <c r="AB145" s="99">
        <f t="shared" ref="AB145" si="203">SUBTOTAL(9,AB142:AB144)</f>
        <v>48065027.04127641</v>
      </c>
      <c r="AC145" s="99">
        <f t="shared" ref="AC145" si="204">SUBTOTAL(9,AC142:AC144)</f>
        <v>56215622.05798234</v>
      </c>
      <c r="AD145" s="99">
        <f t="shared" ref="AD145" si="205">SUBTOTAL(9,AD142:AD144)</f>
        <v>58227442.703324296</v>
      </c>
      <c r="AE145" s="99">
        <f t="shared" ref="AE145" si="206">SUBTOTAL(9,AE142:AE144)</f>
        <v>53447233.007029094</v>
      </c>
      <c r="AF145" s="99">
        <f t="shared" ref="AF145" si="207">SUBTOTAL(9,AF142:AF144)</f>
        <v>45990846.312837601</v>
      </c>
      <c r="AG145" s="118">
        <f t="shared" ref="AG145" si="208">SUBTOTAL(9,AG142:AG144)</f>
        <v>601197639.71837795</v>
      </c>
      <c r="AH145" s="99">
        <f t="shared" ref="AH145" si="209">SUBTOTAL(9,AH142:AH144)</f>
        <v>40536941.578155302</v>
      </c>
      <c r="AI145" s="99">
        <f t="shared" ref="AI145" si="210">SUBTOTAL(9,AI142:AI144)</f>
        <v>32689737.696217436</v>
      </c>
      <c r="AJ145" s="99">
        <f t="shared" ref="AJ145" si="211">SUBTOTAL(9,AJ142:AJ144)</f>
        <v>26355744.963287719</v>
      </c>
      <c r="AK145" s="99">
        <f t="shared" ref="AK145" si="212">SUBTOTAL(9,AK142:AK144)</f>
        <v>29219788.005746167</v>
      </c>
      <c r="AL145" s="99">
        <f t="shared" ref="AL145" si="213">SUBTOTAL(9,AL142:AL144)</f>
        <v>19824011.968496706</v>
      </c>
      <c r="AM145" s="99">
        <f t="shared" ref="AM145" si="214">SUBTOTAL(9,AM142:AM144)</f>
        <v>20815803.356314998</v>
      </c>
      <c r="AN145" s="99">
        <f t="shared" ref="AN145" si="215">SUBTOTAL(9,AN142:AN144)</f>
        <v>15273849.146656483</v>
      </c>
      <c r="AO145" s="99">
        <f t="shared" ref="AO145" si="216">SUBTOTAL(9,AO142:AO144)</f>
        <v>19896337.616652578</v>
      </c>
      <c r="AP145" s="99">
        <f t="shared" ref="AP145" si="217">SUBTOTAL(9,AP142:AP144)</f>
        <v>20112091.149587501</v>
      </c>
      <c r="AQ145" s="99">
        <f t="shared" ref="AQ145" si="218">SUBTOTAL(9,AQ142:AQ144)</f>
        <v>18834818.146278962</v>
      </c>
      <c r="AR145" s="99">
        <f t="shared" ref="AR145" si="219">SUBTOTAL(9,AR142:AR144)</f>
        <v>20026018.512605932</v>
      </c>
      <c r="AS145" s="99">
        <f t="shared" ref="AS145" si="220">SUBTOTAL(9,AS142:AS144)</f>
        <v>25753140.833245631</v>
      </c>
      <c r="AT145" s="118">
        <f t="shared" ref="AT145" si="221">SUBTOTAL(9,AT142:AT144)</f>
        <v>289338282.97324538</v>
      </c>
      <c r="AU145" s="99">
        <f t="shared" ref="AU145" si="222">SUBTOTAL(9,AU142:AU144)</f>
        <v>27971054.800375178</v>
      </c>
      <c r="AV145" s="99">
        <f t="shared" ref="AV145" si="223">SUBTOTAL(9,AV142:AV144)</f>
        <v>24264565.838119619</v>
      </c>
      <c r="AW145" s="99">
        <f t="shared" ref="AW145" si="224">SUBTOTAL(9,AW142:AW144)</f>
        <v>17858023.558620557</v>
      </c>
      <c r="AX145" s="99">
        <f t="shared" ref="AX145" si="225">SUBTOTAL(9,AX142:AX144)</f>
        <v>21222442.154605564</v>
      </c>
      <c r="AY145" s="99">
        <f t="shared" ref="AY145" si="226">SUBTOTAL(9,AY142:AY144)</f>
        <v>12241417.678841555</v>
      </c>
      <c r="AZ145" s="99">
        <f t="shared" ref="AZ145" si="227">SUBTOTAL(9,AZ142:AZ144)</f>
        <v>20847014.367047846</v>
      </c>
      <c r="BA145" s="99">
        <f t="shared" ref="BA145" si="228">SUBTOTAL(9,BA142:BA144)</f>
        <v>50485</v>
      </c>
      <c r="BB145" s="99">
        <f t="shared" ref="BB145" si="229">SUBTOTAL(9,BB142:BB144)</f>
        <v>0</v>
      </c>
      <c r="BC145" s="99">
        <f t="shared" ref="BC145" si="230">SUBTOTAL(9,BC142:BC144)</f>
        <v>0</v>
      </c>
      <c r="BD145" s="99">
        <f t="shared" ref="BD145" si="231">SUBTOTAL(9,BD142:BD144)</f>
        <v>0</v>
      </c>
      <c r="BE145" s="99">
        <f t="shared" ref="BE145" si="232">SUBTOTAL(9,BE142:BE144)</f>
        <v>0</v>
      </c>
      <c r="BF145" s="99">
        <f t="shared" ref="BF145" si="233">SUBTOTAL(9,BF142:BF144)</f>
        <v>0</v>
      </c>
      <c r="BG145" s="118">
        <f t="shared" ref="BG145" si="234">SUBTOTAL(9,BG142:BG144)</f>
        <v>124455003.39761031</v>
      </c>
      <c r="BI145" s="118">
        <f t="shared" ref="BI145" si="235">SUBTOTAL(9,BI142:BI144)</f>
        <v>1229658998.15906</v>
      </c>
    </row>
    <row r="146" spans="2:63" ht="13.8" thickTop="1">
      <c r="B146" s="103"/>
      <c r="F146" s="75"/>
      <c r="G146" s="200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200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200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200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200"/>
      <c r="BI146" s="200"/>
    </row>
    <row r="147" spans="2:63">
      <c r="B147" s="103" t="s">
        <v>145</v>
      </c>
      <c r="F147" s="75">
        <f t="shared" ref="F147:S147" si="236">F131+F139</f>
        <v>3787.9371573277472</v>
      </c>
      <c r="G147" s="200">
        <f t="shared" si="236"/>
        <v>3787.9371573277472</v>
      </c>
      <c r="H147" s="75">
        <f t="shared" si="236"/>
        <v>55279.444063901217</v>
      </c>
      <c r="I147" s="75">
        <f t="shared" si="236"/>
        <v>116388.24309911311</v>
      </c>
      <c r="J147" s="75">
        <f t="shared" si="236"/>
        <v>149818.50678721382</v>
      </c>
      <c r="K147" s="75">
        <f t="shared" si="236"/>
        <v>192882.26180032201</v>
      </c>
      <c r="L147" s="75">
        <f t="shared" si="236"/>
        <v>236108.94135322986</v>
      </c>
      <c r="M147" s="75">
        <f t="shared" si="236"/>
        <v>278301.42373184772</v>
      </c>
      <c r="N147" s="75">
        <f t="shared" si="236"/>
        <v>338015.70501195936</v>
      </c>
      <c r="O147" s="75">
        <f t="shared" si="236"/>
        <v>422593.13471344282</v>
      </c>
      <c r="P147" s="75">
        <f t="shared" si="236"/>
        <v>501458.02764754376</v>
      </c>
      <c r="Q147" s="75">
        <f t="shared" si="236"/>
        <v>581478.44505525404</v>
      </c>
      <c r="R147" s="75">
        <f t="shared" si="236"/>
        <v>674768.60064935451</v>
      </c>
      <c r="S147" s="75">
        <f t="shared" si="236"/>
        <v>759038.17452974094</v>
      </c>
      <c r="T147" s="200">
        <f t="shared" si="167"/>
        <v>4306130.9084429229</v>
      </c>
      <c r="U147" s="75">
        <f t="shared" ref="U147:AF147" si="237">U131+U139</f>
        <v>870739.05121861468</v>
      </c>
      <c r="V147" s="75">
        <f t="shared" si="237"/>
        <v>980784.94498795865</v>
      </c>
      <c r="W147" s="75">
        <f t="shared" si="237"/>
        <v>1128039.8168316768</v>
      </c>
      <c r="X147" s="75">
        <f t="shared" si="237"/>
        <v>1293719.5715080989</v>
      </c>
      <c r="Y147" s="75">
        <f t="shared" si="237"/>
        <v>1499328.2067716748</v>
      </c>
      <c r="Z147" s="75">
        <f t="shared" si="237"/>
        <v>1751290.2904607903</v>
      </c>
      <c r="AA147" s="75">
        <f t="shared" si="237"/>
        <v>1964422.6666543405</v>
      </c>
      <c r="AB147" s="75">
        <f t="shared" si="237"/>
        <v>2142516.6779345404</v>
      </c>
      <c r="AC147" s="75">
        <f t="shared" si="237"/>
        <v>2325860.0397581304</v>
      </c>
      <c r="AD147" s="75">
        <f t="shared" si="237"/>
        <v>2507390.2855854835</v>
      </c>
      <c r="AE147" s="75">
        <f t="shared" si="237"/>
        <v>2676068.0962926168</v>
      </c>
      <c r="AF147" s="75">
        <f t="shared" si="237"/>
        <v>2832367.032184015</v>
      </c>
      <c r="AG147" s="200">
        <f t="shared" si="169"/>
        <v>21972526.680187944</v>
      </c>
      <c r="AH147" s="75">
        <f t="shared" ref="AH147:AS147" si="238">AH131+AH139</f>
        <v>3080491.4207127164</v>
      </c>
      <c r="AI147" s="75">
        <f t="shared" si="238"/>
        <v>3191625.8911629478</v>
      </c>
      <c r="AJ147" s="75">
        <f t="shared" si="238"/>
        <v>3292296.2680392633</v>
      </c>
      <c r="AK147" s="75">
        <f t="shared" si="238"/>
        <v>3396661.4832494697</v>
      </c>
      <c r="AL147" s="75">
        <f t="shared" si="238"/>
        <v>3488600.9778244621</v>
      </c>
      <c r="AM147" s="75">
        <f t="shared" si="238"/>
        <v>3563975.9999649408</v>
      </c>
      <c r="AN147" s="75">
        <f t="shared" si="238"/>
        <v>3630120.8430434465</v>
      </c>
      <c r="AO147" s="75">
        <f t="shared" si="238"/>
        <v>3694318.2179187201</v>
      </c>
      <c r="AP147" s="75">
        <f t="shared" si="238"/>
        <v>3768103.5406955155</v>
      </c>
      <c r="AQ147" s="75">
        <f t="shared" si="238"/>
        <v>3839647.2081071278</v>
      </c>
      <c r="AR147" s="75">
        <f t="shared" si="238"/>
        <v>3910905.1417058422</v>
      </c>
      <c r="AS147" s="75">
        <f t="shared" si="238"/>
        <v>3995908.2097227927</v>
      </c>
      <c r="AT147" s="200">
        <f t="shared" si="171"/>
        <v>42852655.202147245</v>
      </c>
      <c r="AU147" s="75">
        <f t="shared" ref="AU147:BF147" si="239">AU131+AU139</f>
        <v>4113746.7987837787</v>
      </c>
      <c r="AV147" s="75">
        <f t="shared" si="239"/>
        <v>4211981.7728095707</v>
      </c>
      <c r="AW147" s="75">
        <f t="shared" si="239"/>
        <v>4289730.9613153404</v>
      </c>
      <c r="AX147" s="75">
        <f t="shared" si="239"/>
        <v>4361239.351980743</v>
      </c>
      <c r="AY147" s="75">
        <f t="shared" si="239"/>
        <v>4421334.6259521516</v>
      </c>
      <c r="AZ147" s="75">
        <f t="shared" si="239"/>
        <v>0</v>
      </c>
      <c r="BA147" s="75">
        <f t="shared" si="239"/>
        <v>0</v>
      </c>
      <c r="BB147" s="75">
        <f t="shared" si="239"/>
        <v>0</v>
      </c>
      <c r="BC147" s="75">
        <f t="shared" si="239"/>
        <v>0</v>
      </c>
      <c r="BD147" s="75">
        <f t="shared" si="239"/>
        <v>0</v>
      </c>
      <c r="BE147" s="75">
        <f t="shared" si="239"/>
        <v>0</v>
      </c>
      <c r="BF147" s="75">
        <f t="shared" si="239"/>
        <v>0</v>
      </c>
      <c r="BG147" s="200">
        <f t="shared" si="173"/>
        <v>21398033.510841582</v>
      </c>
      <c r="BI147" s="200">
        <f>G147+T147+AG147+AT147+BG147</f>
        <v>90533134.238777012</v>
      </c>
    </row>
    <row r="148" spans="2:63">
      <c r="F148" s="75"/>
      <c r="G148" s="200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200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200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200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200"/>
      <c r="BI148" s="205"/>
    </row>
    <row r="149" spans="2:63">
      <c r="B149" s="105" t="s">
        <v>182</v>
      </c>
      <c r="F149" s="75"/>
      <c r="G149" s="200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200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200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200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200"/>
      <c r="BI149" s="205"/>
    </row>
    <row r="150" spans="2:63">
      <c r="B150" s="102" t="s">
        <v>185</v>
      </c>
      <c r="F150" s="75"/>
      <c r="G150" s="200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200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200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200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200"/>
      <c r="BI150" s="205"/>
    </row>
    <row r="151" spans="2:63">
      <c r="B151" s="103" t="s">
        <v>20</v>
      </c>
      <c r="F151" s="75">
        <f t="shared" ref="F151:S151" si="240">F55</f>
        <v>0</v>
      </c>
      <c r="G151" s="200">
        <f t="shared" si="240"/>
        <v>0</v>
      </c>
      <c r="H151" s="75">
        <f t="shared" si="240"/>
        <v>0</v>
      </c>
      <c r="I151" s="75">
        <f t="shared" si="240"/>
        <v>0</v>
      </c>
      <c r="J151" s="75">
        <f t="shared" si="240"/>
        <v>0</v>
      </c>
      <c r="K151" s="75">
        <f t="shared" si="240"/>
        <v>0</v>
      </c>
      <c r="L151" s="75">
        <f t="shared" si="240"/>
        <v>0</v>
      </c>
      <c r="M151" s="75">
        <f t="shared" si="240"/>
        <v>0</v>
      </c>
      <c r="N151" s="75">
        <f t="shared" si="240"/>
        <v>0</v>
      </c>
      <c r="O151" s="75">
        <f t="shared" si="240"/>
        <v>0</v>
      </c>
      <c r="P151" s="75">
        <f t="shared" si="240"/>
        <v>0</v>
      </c>
      <c r="Q151" s="75">
        <f t="shared" si="240"/>
        <v>0</v>
      </c>
      <c r="R151" s="75">
        <f t="shared" si="240"/>
        <v>0</v>
      </c>
      <c r="S151" s="75">
        <f t="shared" si="240"/>
        <v>0</v>
      </c>
      <c r="T151" s="200">
        <f t="shared" ref="T151:T153" si="241">SUM(H151:S151)</f>
        <v>0</v>
      </c>
      <c r="U151" s="75">
        <f t="shared" ref="U151:AF151" si="242">U55</f>
        <v>0</v>
      </c>
      <c r="V151" s="75">
        <f t="shared" si="242"/>
        <v>0</v>
      </c>
      <c r="W151" s="75">
        <f t="shared" si="242"/>
        <v>0</v>
      </c>
      <c r="X151" s="75">
        <f t="shared" si="242"/>
        <v>0</v>
      </c>
      <c r="Y151" s="75">
        <f t="shared" si="242"/>
        <v>0</v>
      </c>
      <c r="Z151" s="75">
        <f t="shared" si="242"/>
        <v>0</v>
      </c>
      <c r="AA151" s="75">
        <f t="shared" si="242"/>
        <v>0</v>
      </c>
      <c r="AB151" s="75">
        <f t="shared" si="242"/>
        <v>0</v>
      </c>
      <c r="AC151" s="75">
        <f t="shared" si="242"/>
        <v>0</v>
      </c>
      <c r="AD151" s="75">
        <f t="shared" si="242"/>
        <v>0</v>
      </c>
      <c r="AE151" s="75">
        <f t="shared" si="242"/>
        <v>0</v>
      </c>
      <c r="AF151" s="75">
        <f t="shared" si="242"/>
        <v>0</v>
      </c>
      <c r="AG151" s="200">
        <f t="shared" ref="AG151:AG153" si="243">SUM(U151:AF151)</f>
        <v>0</v>
      </c>
      <c r="AH151" s="75">
        <f t="shared" ref="AH151:AS151" si="244">AH55</f>
        <v>0</v>
      </c>
      <c r="AI151" s="75">
        <f t="shared" si="244"/>
        <v>0</v>
      </c>
      <c r="AJ151" s="75">
        <f t="shared" si="244"/>
        <v>0</v>
      </c>
      <c r="AK151" s="75">
        <f t="shared" si="244"/>
        <v>0</v>
      </c>
      <c r="AL151" s="75">
        <f t="shared" si="244"/>
        <v>0</v>
      </c>
      <c r="AM151" s="75">
        <f t="shared" si="244"/>
        <v>0</v>
      </c>
      <c r="AN151" s="75">
        <f t="shared" si="244"/>
        <v>0</v>
      </c>
      <c r="AO151" s="75">
        <f t="shared" si="244"/>
        <v>0</v>
      </c>
      <c r="AP151" s="75">
        <f t="shared" si="244"/>
        <v>0</v>
      </c>
      <c r="AQ151" s="75">
        <f t="shared" si="244"/>
        <v>0</v>
      </c>
      <c r="AR151" s="75">
        <f t="shared" si="244"/>
        <v>0</v>
      </c>
      <c r="AS151" s="75">
        <f t="shared" si="244"/>
        <v>0</v>
      </c>
      <c r="AT151" s="200">
        <f t="shared" ref="AT151:AT153" si="245">SUM(AH151:AS151)</f>
        <v>0</v>
      </c>
      <c r="AU151" s="75">
        <f t="shared" ref="AU151:BF151" si="246">AU55</f>
        <v>0</v>
      </c>
      <c r="AV151" s="75">
        <f t="shared" si="246"/>
        <v>0</v>
      </c>
      <c r="AW151" s="75">
        <f t="shared" si="246"/>
        <v>0</v>
      </c>
      <c r="AX151" s="75">
        <f t="shared" si="246"/>
        <v>0</v>
      </c>
      <c r="AY151" s="75">
        <f t="shared" si="246"/>
        <v>0</v>
      </c>
      <c r="AZ151" s="75">
        <f t="shared" si="246"/>
        <v>26463347.59645443</v>
      </c>
      <c r="BA151" s="75">
        <f t="shared" si="246"/>
        <v>0</v>
      </c>
      <c r="BB151" s="75">
        <f t="shared" si="246"/>
        <v>0</v>
      </c>
      <c r="BC151" s="75">
        <f t="shared" si="246"/>
        <v>0</v>
      </c>
      <c r="BD151" s="75">
        <f t="shared" si="246"/>
        <v>0</v>
      </c>
      <c r="BE151" s="75">
        <f t="shared" si="246"/>
        <v>0</v>
      </c>
      <c r="BF151" s="75">
        <f t="shared" si="246"/>
        <v>0</v>
      </c>
      <c r="BG151" s="200">
        <f t="shared" ref="BG151:BG153" si="247">SUM(AU151:BF151)</f>
        <v>26463347.59645443</v>
      </c>
      <c r="BI151" s="200">
        <f>G151+T151+AG151+AT151+BG151</f>
        <v>26463347.59645443</v>
      </c>
    </row>
    <row r="152" spans="2:63">
      <c r="B152" s="103" t="s">
        <v>21</v>
      </c>
      <c r="F152" s="75">
        <f t="shared" ref="F152:S152" si="248">F64</f>
        <v>0</v>
      </c>
      <c r="G152" s="200">
        <f t="shared" si="248"/>
        <v>0</v>
      </c>
      <c r="H152" s="75">
        <f t="shared" si="248"/>
        <v>0</v>
      </c>
      <c r="I152" s="75">
        <f t="shared" si="248"/>
        <v>0</v>
      </c>
      <c r="J152" s="75">
        <f t="shared" si="248"/>
        <v>0</v>
      </c>
      <c r="K152" s="75">
        <f t="shared" si="248"/>
        <v>0</v>
      </c>
      <c r="L152" s="75">
        <f t="shared" si="248"/>
        <v>0</v>
      </c>
      <c r="M152" s="75">
        <f t="shared" si="248"/>
        <v>0</v>
      </c>
      <c r="N152" s="75">
        <f t="shared" si="248"/>
        <v>0</v>
      </c>
      <c r="O152" s="75">
        <f t="shared" si="248"/>
        <v>0</v>
      </c>
      <c r="P152" s="75">
        <f t="shared" si="248"/>
        <v>0</v>
      </c>
      <c r="Q152" s="75">
        <f t="shared" si="248"/>
        <v>0</v>
      </c>
      <c r="R152" s="75">
        <f t="shared" si="248"/>
        <v>0</v>
      </c>
      <c r="S152" s="75">
        <f t="shared" si="248"/>
        <v>0</v>
      </c>
      <c r="T152" s="200">
        <f t="shared" si="241"/>
        <v>0</v>
      </c>
      <c r="U152" s="75">
        <f t="shared" ref="U152:AF152" si="249">U64</f>
        <v>0</v>
      </c>
      <c r="V152" s="75">
        <f t="shared" si="249"/>
        <v>0</v>
      </c>
      <c r="W152" s="75">
        <f t="shared" si="249"/>
        <v>0</v>
      </c>
      <c r="X152" s="75">
        <f t="shared" si="249"/>
        <v>0</v>
      </c>
      <c r="Y152" s="75">
        <f t="shared" si="249"/>
        <v>0</v>
      </c>
      <c r="Z152" s="75">
        <f t="shared" si="249"/>
        <v>0</v>
      </c>
      <c r="AA152" s="75">
        <f t="shared" si="249"/>
        <v>0</v>
      </c>
      <c r="AB152" s="75">
        <f t="shared" si="249"/>
        <v>0</v>
      </c>
      <c r="AC152" s="75">
        <f t="shared" si="249"/>
        <v>0</v>
      </c>
      <c r="AD152" s="75">
        <f t="shared" si="249"/>
        <v>0</v>
      </c>
      <c r="AE152" s="75">
        <f t="shared" si="249"/>
        <v>0</v>
      </c>
      <c r="AF152" s="75">
        <f t="shared" si="249"/>
        <v>0</v>
      </c>
      <c r="AG152" s="200">
        <f t="shared" si="243"/>
        <v>0</v>
      </c>
      <c r="AH152" s="75">
        <f t="shared" ref="AH152:AS152" si="250">AH64</f>
        <v>0</v>
      </c>
      <c r="AI152" s="75">
        <f t="shared" si="250"/>
        <v>0</v>
      </c>
      <c r="AJ152" s="75">
        <f t="shared" si="250"/>
        <v>0</v>
      </c>
      <c r="AK152" s="75">
        <f t="shared" si="250"/>
        <v>0</v>
      </c>
      <c r="AL152" s="75">
        <f t="shared" si="250"/>
        <v>0</v>
      </c>
      <c r="AM152" s="75">
        <f t="shared" si="250"/>
        <v>0</v>
      </c>
      <c r="AN152" s="75">
        <f t="shared" si="250"/>
        <v>0</v>
      </c>
      <c r="AO152" s="75">
        <f t="shared" si="250"/>
        <v>0</v>
      </c>
      <c r="AP152" s="75">
        <f t="shared" si="250"/>
        <v>0</v>
      </c>
      <c r="AQ152" s="75">
        <f t="shared" si="250"/>
        <v>0</v>
      </c>
      <c r="AR152" s="75">
        <f t="shared" si="250"/>
        <v>0</v>
      </c>
      <c r="AS152" s="75">
        <f t="shared" si="250"/>
        <v>0</v>
      </c>
      <c r="AT152" s="200">
        <f t="shared" si="245"/>
        <v>0</v>
      </c>
      <c r="AU152" s="75">
        <f t="shared" ref="AU152:BF152" si="251">AU64</f>
        <v>0</v>
      </c>
      <c r="AV152" s="75">
        <f t="shared" si="251"/>
        <v>0</v>
      </c>
      <c r="AW152" s="75">
        <f t="shared" si="251"/>
        <v>0</v>
      </c>
      <c r="AX152" s="75">
        <f t="shared" si="251"/>
        <v>0</v>
      </c>
      <c r="AY152" s="75">
        <f t="shared" si="251"/>
        <v>0</v>
      </c>
      <c r="AZ152" s="75">
        <f t="shared" si="251"/>
        <v>86848859.382845074</v>
      </c>
      <c r="BA152" s="75">
        <f t="shared" si="251"/>
        <v>0</v>
      </c>
      <c r="BB152" s="75">
        <f t="shared" si="251"/>
        <v>0</v>
      </c>
      <c r="BC152" s="75">
        <f t="shared" si="251"/>
        <v>0</v>
      </c>
      <c r="BD152" s="75">
        <f t="shared" si="251"/>
        <v>0</v>
      </c>
      <c r="BE152" s="75">
        <f t="shared" si="251"/>
        <v>0</v>
      </c>
      <c r="BF152" s="75">
        <f t="shared" si="251"/>
        <v>0</v>
      </c>
      <c r="BG152" s="200">
        <f t="shared" si="247"/>
        <v>86848859.382845074</v>
      </c>
      <c r="BI152" s="200">
        <f>G152+T152+AG152+AT152+BG152</f>
        <v>86848859.382845074</v>
      </c>
    </row>
    <row r="153" spans="2:63">
      <c r="B153" s="103" t="s">
        <v>120</v>
      </c>
      <c r="F153" s="75">
        <f t="shared" ref="F153:S153" si="252">F82</f>
        <v>0</v>
      </c>
      <c r="G153" s="200">
        <f t="shared" si="252"/>
        <v>0</v>
      </c>
      <c r="H153" s="75">
        <f t="shared" si="252"/>
        <v>0</v>
      </c>
      <c r="I153" s="75">
        <f t="shared" si="252"/>
        <v>0</v>
      </c>
      <c r="J153" s="75">
        <f t="shared" si="252"/>
        <v>0</v>
      </c>
      <c r="K153" s="75">
        <f t="shared" si="252"/>
        <v>0</v>
      </c>
      <c r="L153" s="75">
        <f t="shared" si="252"/>
        <v>0</v>
      </c>
      <c r="M153" s="75">
        <f t="shared" si="252"/>
        <v>0</v>
      </c>
      <c r="N153" s="75">
        <f t="shared" si="252"/>
        <v>0</v>
      </c>
      <c r="O153" s="75">
        <f t="shared" si="252"/>
        <v>0</v>
      </c>
      <c r="P153" s="75">
        <f t="shared" si="252"/>
        <v>0</v>
      </c>
      <c r="Q153" s="75">
        <f t="shared" si="252"/>
        <v>0</v>
      </c>
      <c r="R153" s="75">
        <f t="shared" si="252"/>
        <v>0</v>
      </c>
      <c r="S153" s="75">
        <f t="shared" si="252"/>
        <v>0</v>
      </c>
      <c r="T153" s="200">
        <f t="shared" si="241"/>
        <v>0</v>
      </c>
      <c r="U153" s="75">
        <f t="shared" ref="U153:AF153" si="253">U82</f>
        <v>0</v>
      </c>
      <c r="V153" s="75">
        <f t="shared" si="253"/>
        <v>0</v>
      </c>
      <c r="W153" s="75">
        <f t="shared" si="253"/>
        <v>0</v>
      </c>
      <c r="X153" s="75">
        <f t="shared" si="253"/>
        <v>0</v>
      </c>
      <c r="Y153" s="75">
        <f t="shared" si="253"/>
        <v>0</v>
      </c>
      <c r="Z153" s="75">
        <f t="shared" si="253"/>
        <v>0</v>
      </c>
      <c r="AA153" s="75">
        <f t="shared" si="253"/>
        <v>0</v>
      </c>
      <c r="AB153" s="75">
        <f t="shared" si="253"/>
        <v>0</v>
      </c>
      <c r="AC153" s="75">
        <f t="shared" si="253"/>
        <v>0</v>
      </c>
      <c r="AD153" s="75">
        <f t="shared" si="253"/>
        <v>0</v>
      </c>
      <c r="AE153" s="75">
        <f t="shared" si="253"/>
        <v>0</v>
      </c>
      <c r="AF153" s="75">
        <f t="shared" si="253"/>
        <v>0</v>
      </c>
      <c r="AG153" s="200">
        <f t="shared" si="243"/>
        <v>0</v>
      </c>
      <c r="AH153" s="75">
        <f t="shared" ref="AH153:AS153" si="254">AH82</f>
        <v>0</v>
      </c>
      <c r="AI153" s="75">
        <f t="shared" si="254"/>
        <v>0</v>
      </c>
      <c r="AJ153" s="75">
        <f t="shared" si="254"/>
        <v>0</v>
      </c>
      <c r="AK153" s="75">
        <f t="shared" si="254"/>
        <v>0</v>
      </c>
      <c r="AL153" s="75">
        <f t="shared" si="254"/>
        <v>0</v>
      </c>
      <c r="AM153" s="75">
        <f t="shared" si="254"/>
        <v>0</v>
      </c>
      <c r="AN153" s="75">
        <f t="shared" si="254"/>
        <v>0</v>
      </c>
      <c r="AO153" s="75">
        <f t="shared" si="254"/>
        <v>0</v>
      </c>
      <c r="AP153" s="75">
        <f t="shared" si="254"/>
        <v>0</v>
      </c>
      <c r="AQ153" s="75">
        <f t="shared" si="254"/>
        <v>0</v>
      </c>
      <c r="AR153" s="75">
        <f t="shared" si="254"/>
        <v>0</v>
      </c>
      <c r="AS153" s="75">
        <f t="shared" si="254"/>
        <v>0</v>
      </c>
      <c r="AT153" s="200">
        <f t="shared" si="245"/>
        <v>0</v>
      </c>
      <c r="AU153" s="75">
        <f t="shared" ref="AU153:BF153" si="255">AU82</f>
        <v>0</v>
      </c>
      <c r="AV153" s="75">
        <f t="shared" si="255"/>
        <v>0</v>
      </c>
      <c r="AW153" s="75">
        <f t="shared" si="255"/>
        <v>0</v>
      </c>
      <c r="AX153" s="75">
        <f t="shared" si="255"/>
        <v>0</v>
      </c>
      <c r="AY153" s="75">
        <f t="shared" si="255"/>
        <v>0</v>
      </c>
      <c r="AZ153" s="75">
        <f t="shared" si="255"/>
        <v>1033860678.1763152</v>
      </c>
      <c r="BA153" s="75">
        <f t="shared" si="255"/>
        <v>0</v>
      </c>
      <c r="BB153" s="75">
        <f t="shared" si="255"/>
        <v>0</v>
      </c>
      <c r="BC153" s="75">
        <f t="shared" si="255"/>
        <v>0</v>
      </c>
      <c r="BD153" s="75">
        <f t="shared" si="255"/>
        <v>0</v>
      </c>
      <c r="BE153" s="75">
        <f t="shared" si="255"/>
        <v>0</v>
      </c>
      <c r="BF153" s="75">
        <f t="shared" si="255"/>
        <v>0</v>
      </c>
      <c r="BG153" s="200">
        <f t="shared" si="247"/>
        <v>1033860678.1763152</v>
      </c>
      <c r="BI153" s="200">
        <f>G153+T153+AG153+AT153+BG153</f>
        <v>1033860678.1763152</v>
      </c>
    </row>
    <row r="154" spans="2:63" ht="13.8" thickBot="1">
      <c r="B154" s="106" t="s">
        <v>183</v>
      </c>
      <c r="F154" s="99">
        <f>SUBTOTAL(9,F151:F153)</f>
        <v>0</v>
      </c>
      <c r="G154" s="118">
        <f t="shared" ref="G154:BI154" si="256">SUBTOTAL(9,G151:G153)</f>
        <v>0</v>
      </c>
      <c r="H154" s="99">
        <f t="shared" si="256"/>
        <v>0</v>
      </c>
      <c r="I154" s="99">
        <f t="shared" si="256"/>
        <v>0</v>
      </c>
      <c r="J154" s="99">
        <f t="shared" si="256"/>
        <v>0</v>
      </c>
      <c r="K154" s="99">
        <f t="shared" si="256"/>
        <v>0</v>
      </c>
      <c r="L154" s="99">
        <f t="shared" si="256"/>
        <v>0</v>
      </c>
      <c r="M154" s="99">
        <f t="shared" si="256"/>
        <v>0</v>
      </c>
      <c r="N154" s="99">
        <f t="shared" si="256"/>
        <v>0</v>
      </c>
      <c r="O154" s="99">
        <f t="shared" si="256"/>
        <v>0</v>
      </c>
      <c r="P154" s="99">
        <f t="shared" si="256"/>
        <v>0</v>
      </c>
      <c r="Q154" s="99">
        <f t="shared" si="256"/>
        <v>0</v>
      </c>
      <c r="R154" s="99">
        <f t="shared" si="256"/>
        <v>0</v>
      </c>
      <c r="S154" s="99">
        <f t="shared" si="256"/>
        <v>0</v>
      </c>
      <c r="T154" s="118">
        <f t="shared" si="256"/>
        <v>0</v>
      </c>
      <c r="U154" s="99">
        <f t="shared" si="256"/>
        <v>0</v>
      </c>
      <c r="V154" s="99">
        <f t="shared" si="256"/>
        <v>0</v>
      </c>
      <c r="W154" s="99">
        <f t="shared" si="256"/>
        <v>0</v>
      </c>
      <c r="X154" s="99">
        <f t="shared" si="256"/>
        <v>0</v>
      </c>
      <c r="Y154" s="99">
        <f t="shared" si="256"/>
        <v>0</v>
      </c>
      <c r="Z154" s="99">
        <f t="shared" si="256"/>
        <v>0</v>
      </c>
      <c r="AA154" s="99">
        <f t="shared" si="256"/>
        <v>0</v>
      </c>
      <c r="AB154" s="99">
        <f t="shared" si="256"/>
        <v>0</v>
      </c>
      <c r="AC154" s="99">
        <f t="shared" si="256"/>
        <v>0</v>
      </c>
      <c r="AD154" s="99">
        <f t="shared" si="256"/>
        <v>0</v>
      </c>
      <c r="AE154" s="99">
        <f t="shared" si="256"/>
        <v>0</v>
      </c>
      <c r="AF154" s="99">
        <f t="shared" si="256"/>
        <v>0</v>
      </c>
      <c r="AG154" s="118">
        <f t="shared" si="256"/>
        <v>0</v>
      </c>
      <c r="AH154" s="99">
        <f t="shared" si="256"/>
        <v>0</v>
      </c>
      <c r="AI154" s="99">
        <f t="shared" si="256"/>
        <v>0</v>
      </c>
      <c r="AJ154" s="99">
        <f t="shared" si="256"/>
        <v>0</v>
      </c>
      <c r="AK154" s="99">
        <f t="shared" si="256"/>
        <v>0</v>
      </c>
      <c r="AL154" s="99">
        <f t="shared" si="256"/>
        <v>0</v>
      </c>
      <c r="AM154" s="99">
        <f t="shared" si="256"/>
        <v>0</v>
      </c>
      <c r="AN154" s="99">
        <f t="shared" si="256"/>
        <v>0</v>
      </c>
      <c r="AO154" s="99">
        <f t="shared" si="256"/>
        <v>0</v>
      </c>
      <c r="AP154" s="99">
        <f t="shared" si="256"/>
        <v>0</v>
      </c>
      <c r="AQ154" s="99">
        <f t="shared" si="256"/>
        <v>0</v>
      </c>
      <c r="AR154" s="99">
        <f t="shared" si="256"/>
        <v>0</v>
      </c>
      <c r="AS154" s="99">
        <f t="shared" si="256"/>
        <v>0</v>
      </c>
      <c r="AT154" s="118">
        <f t="shared" si="256"/>
        <v>0</v>
      </c>
      <c r="AU154" s="99">
        <f t="shared" si="256"/>
        <v>0</v>
      </c>
      <c r="AV154" s="99">
        <f t="shared" si="256"/>
        <v>0</v>
      </c>
      <c r="AW154" s="99">
        <f t="shared" si="256"/>
        <v>0</v>
      </c>
      <c r="AX154" s="99">
        <f t="shared" si="256"/>
        <v>0</v>
      </c>
      <c r="AY154" s="99">
        <f t="shared" si="256"/>
        <v>0</v>
      </c>
      <c r="AZ154" s="99">
        <f t="shared" si="256"/>
        <v>1147172885.1556146</v>
      </c>
      <c r="BA154" s="99">
        <f t="shared" si="256"/>
        <v>0</v>
      </c>
      <c r="BB154" s="99">
        <f t="shared" si="256"/>
        <v>0</v>
      </c>
      <c r="BC154" s="99">
        <f t="shared" si="256"/>
        <v>0</v>
      </c>
      <c r="BD154" s="99">
        <f t="shared" si="256"/>
        <v>0</v>
      </c>
      <c r="BE154" s="99">
        <f t="shared" si="256"/>
        <v>0</v>
      </c>
      <c r="BF154" s="99">
        <f t="shared" si="256"/>
        <v>0</v>
      </c>
      <c r="BG154" s="118">
        <f t="shared" si="256"/>
        <v>1147172885.1556146</v>
      </c>
      <c r="BI154" s="118">
        <f t="shared" si="256"/>
        <v>1147172885.1556146</v>
      </c>
      <c r="BK154" s="75">
        <f>BI154-BI129</f>
        <v>0</v>
      </c>
    </row>
    <row r="155" spans="2:63" ht="13.8" thickTop="1">
      <c r="F155" s="75"/>
      <c r="G155" s="200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200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200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200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200"/>
      <c r="BI155" s="200"/>
    </row>
    <row r="156" spans="2:63">
      <c r="B156" s="103" t="s">
        <v>184</v>
      </c>
      <c r="F156" s="75">
        <f t="shared" ref="F156:AF156" si="257">F73</f>
        <v>0</v>
      </c>
      <c r="G156" s="200">
        <f t="shared" si="257"/>
        <v>0</v>
      </c>
      <c r="H156" s="75">
        <f t="shared" si="257"/>
        <v>0</v>
      </c>
      <c r="I156" s="75">
        <f t="shared" si="257"/>
        <v>0</v>
      </c>
      <c r="J156" s="75">
        <f t="shared" si="257"/>
        <v>0</v>
      </c>
      <c r="K156" s="75">
        <f t="shared" si="257"/>
        <v>0</v>
      </c>
      <c r="L156" s="75">
        <f t="shared" si="257"/>
        <v>0</v>
      </c>
      <c r="M156" s="75">
        <f t="shared" si="257"/>
        <v>0</v>
      </c>
      <c r="N156" s="75">
        <f t="shared" si="257"/>
        <v>0</v>
      </c>
      <c r="O156" s="75">
        <f t="shared" si="257"/>
        <v>0</v>
      </c>
      <c r="P156" s="75">
        <f t="shared" si="257"/>
        <v>0</v>
      </c>
      <c r="Q156" s="75">
        <f t="shared" si="257"/>
        <v>0</v>
      </c>
      <c r="R156" s="75">
        <f t="shared" si="257"/>
        <v>0</v>
      </c>
      <c r="S156" s="75">
        <f t="shared" si="257"/>
        <v>0</v>
      </c>
      <c r="T156" s="200">
        <f t="shared" si="257"/>
        <v>0</v>
      </c>
      <c r="U156" s="75">
        <f t="shared" si="257"/>
        <v>0</v>
      </c>
      <c r="V156" s="75">
        <f t="shared" si="257"/>
        <v>0</v>
      </c>
      <c r="W156" s="75">
        <f t="shared" si="257"/>
        <v>0</v>
      </c>
      <c r="X156" s="75">
        <f t="shared" si="257"/>
        <v>0</v>
      </c>
      <c r="Y156" s="75">
        <f t="shared" si="257"/>
        <v>0</v>
      </c>
      <c r="Z156" s="75">
        <f t="shared" si="257"/>
        <v>0</v>
      </c>
      <c r="AA156" s="75">
        <f t="shared" si="257"/>
        <v>0</v>
      </c>
      <c r="AB156" s="75">
        <f t="shared" si="257"/>
        <v>0</v>
      </c>
      <c r="AC156" s="75">
        <f t="shared" si="257"/>
        <v>0</v>
      </c>
      <c r="AD156" s="75">
        <f t="shared" si="257"/>
        <v>0</v>
      </c>
      <c r="AE156" s="75">
        <f t="shared" si="257"/>
        <v>0</v>
      </c>
      <c r="AF156" s="75">
        <f t="shared" si="257"/>
        <v>0</v>
      </c>
      <c r="AG156" s="200">
        <f t="shared" ref="AG156" si="258">AG73</f>
        <v>0</v>
      </c>
      <c r="AH156" s="75">
        <f t="shared" ref="AH156:AS156" si="259">AH73</f>
        <v>0</v>
      </c>
      <c r="AI156" s="75">
        <f t="shared" si="259"/>
        <v>0</v>
      </c>
      <c r="AJ156" s="75">
        <f t="shared" si="259"/>
        <v>0</v>
      </c>
      <c r="AK156" s="75">
        <f t="shared" si="259"/>
        <v>0</v>
      </c>
      <c r="AL156" s="75">
        <f t="shared" si="259"/>
        <v>0</v>
      </c>
      <c r="AM156" s="75">
        <f t="shared" si="259"/>
        <v>0</v>
      </c>
      <c r="AN156" s="75">
        <f t="shared" si="259"/>
        <v>0</v>
      </c>
      <c r="AO156" s="75">
        <f t="shared" si="259"/>
        <v>0</v>
      </c>
      <c r="AP156" s="75">
        <f t="shared" si="259"/>
        <v>0</v>
      </c>
      <c r="AQ156" s="75">
        <f t="shared" si="259"/>
        <v>0</v>
      </c>
      <c r="AR156" s="75">
        <f t="shared" si="259"/>
        <v>0</v>
      </c>
      <c r="AS156" s="75">
        <f t="shared" si="259"/>
        <v>0</v>
      </c>
      <c r="AT156" s="200">
        <f t="shared" ref="AT156" si="260">AT73</f>
        <v>0</v>
      </c>
      <c r="AU156" s="75">
        <f t="shared" ref="AU156:BF156" si="261">AU73</f>
        <v>0</v>
      </c>
      <c r="AV156" s="75">
        <f t="shared" si="261"/>
        <v>0</v>
      </c>
      <c r="AW156" s="75">
        <f t="shared" si="261"/>
        <v>0</v>
      </c>
      <c r="AX156" s="75">
        <f t="shared" si="261"/>
        <v>0</v>
      </c>
      <c r="AY156" s="75">
        <f t="shared" si="261"/>
        <v>0</v>
      </c>
      <c r="AZ156" s="75">
        <f t="shared" si="261"/>
        <v>90533134.238777012</v>
      </c>
      <c r="BA156" s="75">
        <f t="shared" si="261"/>
        <v>0</v>
      </c>
      <c r="BB156" s="75">
        <f t="shared" si="261"/>
        <v>0</v>
      </c>
      <c r="BC156" s="75">
        <f t="shared" si="261"/>
        <v>0</v>
      </c>
      <c r="BD156" s="75">
        <f t="shared" si="261"/>
        <v>0</v>
      </c>
      <c r="BE156" s="75">
        <f t="shared" si="261"/>
        <v>0</v>
      </c>
      <c r="BF156" s="75">
        <f t="shared" si="261"/>
        <v>0</v>
      </c>
      <c r="BG156" s="200">
        <f t="shared" ref="BG156" si="262">BG73</f>
        <v>90533134.238777012</v>
      </c>
      <c r="BI156" s="200">
        <f>G156+T156+AG156+AT156+BG156</f>
        <v>90533134.238777012</v>
      </c>
    </row>
    <row r="157" spans="2:63">
      <c r="F157" s="75"/>
      <c r="G157" s="200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200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200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200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200"/>
      <c r="BI157" s="205"/>
    </row>
    <row r="158" spans="2:63">
      <c r="B158" s="102" t="s">
        <v>295</v>
      </c>
      <c r="F158" s="75"/>
      <c r="G158" s="200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200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200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200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200"/>
      <c r="BI158" s="205"/>
    </row>
    <row r="159" spans="2:63">
      <c r="B159" s="103" t="s">
        <v>20</v>
      </c>
      <c r="F159" s="75">
        <f t="shared" ref="F159:G159" si="263">F106</f>
        <v>0</v>
      </c>
      <c r="G159" s="107">
        <f t="shared" si="263"/>
        <v>0</v>
      </c>
      <c r="H159" s="75">
        <f t="shared" ref="H159:L159" si="264">H106</f>
        <v>0</v>
      </c>
      <c r="I159" s="75">
        <f t="shared" si="264"/>
        <v>0</v>
      </c>
      <c r="J159" s="75">
        <f t="shared" si="264"/>
        <v>0</v>
      </c>
      <c r="K159" s="75">
        <f t="shared" si="264"/>
        <v>0</v>
      </c>
      <c r="L159" s="75">
        <f t="shared" si="264"/>
        <v>0</v>
      </c>
      <c r="M159" s="75">
        <f>M106</f>
        <v>0</v>
      </c>
      <c r="N159" s="75">
        <f t="shared" ref="N159:S159" si="265">N106</f>
        <v>0</v>
      </c>
      <c r="O159" s="75">
        <f t="shared" si="265"/>
        <v>0</v>
      </c>
      <c r="P159" s="75">
        <f t="shared" si="265"/>
        <v>0</v>
      </c>
      <c r="Q159" s="75">
        <f t="shared" si="265"/>
        <v>0</v>
      </c>
      <c r="R159" s="75">
        <f t="shared" si="265"/>
        <v>0</v>
      </c>
      <c r="S159" s="75">
        <f t="shared" si="265"/>
        <v>0</v>
      </c>
      <c r="T159" s="200">
        <f t="shared" ref="T159:T161" si="266">SUM(H159:S159)</f>
        <v>0</v>
      </c>
      <c r="U159" s="75">
        <f t="shared" ref="U159:Y159" si="267">U106</f>
        <v>0</v>
      </c>
      <c r="V159" s="75">
        <f t="shared" si="267"/>
        <v>0</v>
      </c>
      <c r="W159" s="75">
        <f t="shared" si="267"/>
        <v>0</v>
      </c>
      <c r="X159" s="75">
        <f t="shared" si="267"/>
        <v>0</v>
      </c>
      <c r="Y159" s="75">
        <f t="shared" si="267"/>
        <v>0</v>
      </c>
      <c r="Z159" s="75">
        <f>Z106</f>
        <v>0</v>
      </c>
      <c r="AA159" s="75">
        <f t="shared" ref="AA159:AF159" si="268">AA106</f>
        <v>0</v>
      </c>
      <c r="AB159" s="75">
        <f t="shared" si="268"/>
        <v>0</v>
      </c>
      <c r="AC159" s="75">
        <f t="shared" si="268"/>
        <v>0</v>
      </c>
      <c r="AD159" s="75">
        <f t="shared" si="268"/>
        <v>0</v>
      </c>
      <c r="AE159" s="75">
        <f t="shared" si="268"/>
        <v>0</v>
      </c>
      <c r="AF159" s="75">
        <f t="shared" si="268"/>
        <v>0</v>
      </c>
      <c r="AG159" s="200">
        <f t="shared" ref="AG159:AG161" si="269">SUM(U159:AF159)</f>
        <v>0</v>
      </c>
      <c r="AH159" s="75">
        <f t="shared" ref="AH159:AL159" si="270">AH106</f>
        <v>0</v>
      </c>
      <c r="AI159" s="75">
        <f t="shared" si="270"/>
        <v>0</v>
      </c>
      <c r="AJ159" s="75">
        <f t="shared" si="270"/>
        <v>0</v>
      </c>
      <c r="AK159" s="75">
        <f t="shared" si="270"/>
        <v>0</v>
      </c>
      <c r="AL159" s="75">
        <f t="shared" si="270"/>
        <v>0</v>
      </c>
      <c r="AM159" s="75">
        <f>AM106</f>
        <v>0</v>
      </c>
      <c r="AN159" s="75">
        <f t="shared" ref="AN159:AS159" si="271">AN106</f>
        <v>0</v>
      </c>
      <c r="AO159" s="75">
        <f t="shared" si="271"/>
        <v>0</v>
      </c>
      <c r="AP159" s="75">
        <f t="shared" si="271"/>
        <v>0</v>
      </c>
      <c r="AQ159" s="75">
        <f t="shared" si="271"/>
        <v>0</v>
      </c>
      <c r="AR159" s="75">
        <f t="shared" si="271"/>
        <v>0</v>
      </c>
      <c r="AS159" s="75">
        <f t="shared" si="271"/>
        <v>0</v>
      </c>
      <c r="AT159" s="200">
        <f t="shared" ref="AT159:AT161" si="272">SUM(AH159:AS159)</f>
        <v>0</v>
      </c>
      <c r="AU159" s="75">
        <f t="shared" ref="AU159:AY159" si="273">AU106</f>
        <v>0</v>
      </c>
      <c r="AV159" s="75">
        <f t="shared" si="273"/>
        <v>0</v>
      </c>
      <c r="AW159" s="75">
        <f t="shared" si="273"/>
        <v>0</v>
      </c>
      <c r="AX159" s="75">
        <f t="shared" si="273"/>
        <v>0</v>
      </c>
      <c r="AY159" s="75">
        <f t="shared" si="273"/>
        <v>0</v>
      </c>
      <c r="AZ159" s="75">
        <f>AZ106</f>
        <v>1173804.3202881175</v>
      </c>
      <c r="BA159" s="75">
        <f t="shared" ref="BA159:BF159" si="274">BA106</f>
        <v>0</v>
      </c>
      <c r="BB159" s="75">
        <f t="shared" si="274"/>
        <v>0</v>
      </c>
      <c r="BC159" s="75">
        <f t="shared" si="274"/>
        <v>0</v>
      </c>
      <c r="BD159" s="75">
        <f t="shared" si="274"/>
        <v>0</v>
      </c>
      <c r="BE159" s="75">
        <f t="shared" si="274"/>
        <v>0</v>
      </c>
      <c r="BF159" s="75">
        <f t="shared" si="274"/>
        <v>0</v>
      </c>
      <c r="BG159" s="200">
        <f t="shared" ref="BG159:BG161" si="275">SUM(AU159:BF159)</f>
        <v>1173804.3202881175</v>
      </c>
      <c r="BI159" s="200">
        <f>G159+T159+AG159+AT159+BG159</f>
        <v>1173804.3202881175</v>
      </c>
    </row>
    <row r="160" spans="2:63">
      <c r="B160" s="103" t="s">
        <v>21</v>
      </c>
      <c r="F160" s="75">
        <f t="shared" ref="F160:G160" si="276">F109</f>
        <v>0</v>
      </c>
      <c r="G160" s="107">
        <f t="shared" si="276"/>
        <v>0</v>
      </c>
      <c r="H160" s="75">
        <f t="shared" ref="H160:L160" si="277">H109</f>
        <v>0</v>
      </c>
      <c r="I160" s="75">
        <f t="shared" si="277"/>
        <v>0</v>
      </c>
      <c r="J160" s="75">
        <f t="shared" si="277"/>
        <v>0</v>
      </c>
      <c r="K160" s="75">
        <f t="shared" si="277"/>
        <v>0</v>
      </c>
      <c r="L160" s="75">
        <f t="shared" si="277"/>
        <v>0</v>
      </c>
      <c r="M160" s="75">
        <f>M109</f>
        <v>0</v>
      </c>
      <c r="N160" s="75">
        <f t="shared" ref="N160:S160" si="278">N109</f>
        <v>0</v>
      </c>
      <c r="O160" s="75">
        <f t="shared" si="278"/>
        <v>0</v>
      </c>
      <c r="P160" s="75">
        <f t="shared" si="278"/>
        <v>0</v>
      </c>
      <c r="Q160" s="75">
        <f t="shared" si="278"/>
        <v>0</v>
      </c>
      <c r="R160" s="75">
        <f t="shared" si="278"/>
        <v>0</v>
      </c>
      <c r="S160" s="75">
        <f t="shared" si="278"/>
        <v>0</v>
      </c>
      <c r="T160" s="200">
        <f t="shared" si="266"/>
        <v>0</v>
      </c>
      <c r="U160" s="75">
        <f t="shared" ref="U160:Y160" si="279">U109</f>
        <v>0</v>
      </c>
      <c r="V160" s="75">
        <f t="shared" si="279"/>
        <v>0</v>
      </c>
      <c r="W160" s="75">
        <f t="shared" si="279"/>
        <v>0</v>
      </c>
      <c r="X160" s="75">
        <f t="shared" si="279"/>
        <v>0</v>
      </c>
      <c r="Y160" s="75">
        <f t="shared" si="279"/>
        <v>0</v>
      </c>
      <c r="Z160" s="75">
        <f>Z109</f>
        <v>0</v>
      </c>
      <c r="AA160" s="75">
        <f t="shared" ref="AA160:AF160" si="280">AA109</f>
        <v>0</v>
      </c>
      <c r="AB160" s="75">
        <f t="shared" si="280"/>
        <v>0</v>
      </c>
      <c r="AC160" s="75">
        <f t="shared" si="280"/>
        <v>0</v>
      </c>
      <c r="AD160" s="75">
        <f t="shared" si="280"/>
        <v>0</v>
      </c>
      <c r="AE160" s="75">
        <f t="shared" si="280"/>
        <v>0</v>
      </c>
      <c r="AF160" s="75">
        <f t="shared" si="280"/>
        <v>0</v>
      </c>
      <c r="AG160" s="200">
        <f t="shared" si="269"/>
        <v>0</v>
      </c>
      <c r="AH160" s="75">
        <f t="shared" ref="AH160:AL160" si="281">AH109</f>
        <v>0</v>
      </c>
      <c r="AI160" s="75">
        <f t="shared" si="281"/>
        <v>0</v>
      </c>
      <c r="AJ160" s="75">
        <f t="shared" si="281"/>
        <v>0</v>
      </c>
      <c r="AK160" s="75">
        <f t="shared" si="281"/>
        <v>0</v>
      </c>
      <c r="AL160" s="75">
        <f t="shared" si="281"/>
        <v>0</v>
      </c>
      <c r="AM160" s="75">
        <f>AM109</f>
        <v>0</v>
      </c>
      <c r="AN160" s="75">
        <f t="shared" ref="AN160:AS160" si="282">AN109</f>
        <v>0</v>
      </c>
      <c r="AO160" s="75">
        <f t="shared" si="282"/>
        <v>0</v>
      </c>
      <c r="AP160" s="75">
        <f t="shared" si="282"/>
        <v>0</v>
      </c>
      <c r="AQ160" s="75">
        <f t="shared" si="282"/>
        <v>0</v>
      </c>
      <c r="AR160" s="75">
        <f t="shared" si="282"/>
        <v>0</v>
      </c>
      <c r="AS160" s="75">
        <f t="shared" si="282"/>
        <v>0</v>
      </c>
      <c r="AT160" s="200">
        <f t="shared" si="272"/>
        <v>0</v>
      </c>
      <c r="AU160" s="75">
        <f t="shared" ref="AU160:AY160" si="283">AU109</f>
        <v>0</v>
      </c>
      <c r="AV160" s="75">
        <f t="shared" si="283"/>
        <v>0</v>
      </c>
      <c r="AW160" s="75">
        <f t="shared" si="283"/>
        <v>0</v>
      </c>
      <c r="AX160" s="75">
        <f t="shared" si="283"/>
        <v>0</v>
      </c>
      <c r="AY160" s="75">
        <f t="shared" si="283"/>
        <v>0</v>
      </c>
      <c r="AZ160" s="75">
        <f>AZ109</f>
        <v>3852255.1232081144</v>
      </c>
      <c r="BA160" s="75">
        <f t="shared" ref="BA160:BF160" si="284">BA109</f>
        <v>0</v>
      </c>
      <c r="BB160" s="75">
        <f t="shared" si="284"/>
        <v>0</v>
      </c>
      <c r="BC160" s="75">
        <f t="shared" si="284"/>
        <v>0</v>
      </c>
      <c r="BD160" s="75">
        <f t="shared" si="284"/>
        <v>0</v>
      </c>
      <c r="BE160" s="75">
        <f t="shared" si="284"/>
        <v>0</v>
      </c>
      <c r="BF160" s="75">
        <f t="shared" si="284"/>
        <v>0</v>
      </c>
      <c r="BG160" s="200">
        <f t="shared" si="275"/>
        <v>3852255.1232081144</v>
      </c>
      <c r="BI160" s="200">
        <f>G160+T160+AG160+AT160+BG160</f>
        <v>3852255.1232081144</v>
      </c>
    </row>
    <row r="161" spans="2:63">
      <c r="B161" s="103" t="s">
        <v>120</v>
      </c>
      <c r="F161" s="75">
        <f t="shared" ref="F161:G161" si="285">F115</f>
        <v>0</v>
      </c>
      <c r="G161" s="107">
        <f t="shared" si="285"/>
        <v>0</v>
      </c>
      <c r="H161" s="75">
        <f t="shared" ref="H161:L161" si="286">H115</f>
        <v>0</v>
      </c>
      <c r="I161" s="75">
        <f t="shared" si="286"/>
        <v>0</v>
      </c>
      <c r="J161" s="75">
        <f t="shared" si="286"/>
        <v>0</v>
      </c>
      <c r="K161" s="75">
        <f t="shared" si="286"/>
        <v>0</v>
      </c>
      <c r="L161" s="75">
        <f t="shared" si="286"/>
        <v>0</v>
      </c>
      <c r="M161" s="75">
        <f>M115</f>
        <v>0</v>
      </c>
      <c r="N161" s="75">
        <f t="shared" ref="N161:S161" si="287">N115</f>
        <v>0</v>
      </c>
      <c r="O161" s="75">
        <f t="shared" si="287"/>
        <v>0</v>
      </c>
      <c r="P161" s="75">
        <f t="shared" si="287"/>
        <v>0</v>
      </c>
      <c r="Q161" s="75">
        <f t="shared" si="287"/>
        <v>0</v>
      </c>
      <c r="R161" s="75">
        <f t="shared" si="287"/>
        <v>0</v>
      </c>
      <c r="S161" s="75">
        <f t="shared" si="287"/>
        <v>0</v>
      </c>
      <c r="T161" s="200">
        <f t="shared" si="266"/>
        <v>0</v>
      </c>
      <c r="U161" s="75">
        <f t="shared" ref="U161:Y161" si="288">U115</f>
        <v>0</v>
      </c>
      <c r="V161" s="75">
        <f t="shared" si="288"/>
        <v>0</v>
      </c>
      <c r="W161" s="75">
        <f t="shared" si="288"/>
        <v>0</v>
      </c>
      <c r="X161" s="75">
        <f t="shared" si="288"/>
        <v>0</v>
      </c>
      <c r="Y161" s="75">
        <f t="shared" si="288"/>
        <v>0</v>
      </c>
      <c r="Z161" s="75">
        <f>Z115</f>
        <v>0</v>
      </c>
      <c r="AA161" s="75">
        <f t="shared" ref="AA161:AF161" si="289">AA115</f>
        <v>0</v>
      </c>
      <c r="AB161" s="75">
        <f t="shared" si="289"/>
        <v>0</v>
      </c>
      <c r="AC161" s="75">
        <f t="shared" si="289"/>
        <v>0</v>
      </c>
      <c r="AD161" s="75">
        <f t="shared" si="289"/>
        <v>0</v>
      </c>
      <c r="AE161" s="75">
        <f t="shared" si="289"/>
        <v>0</v>
      </c>
      <c r="AF161" s="75">
        <f t="shared" si="289"/>
        <v>0</v>
      </c>
      <c r="AG161" s="200">
        <f t="shared" si="269"/>
        <v>0</v>
      </c>
      <c r="AH161" s="75">
        <f t="shared" ref="AH161:AL161" si="290">AH115</f>
        <v>0</v>
      </c>
      <c r="AI161" s="75">
        <f t="shared" si="290"/>
        <v>0</v>
      </c>
      <c r="AJ161" s="75">
        <f t="shared" si="290"/>
        <v>0</v>
      </c>
      <c r="AK161" s="75">
        <f t="shared" si="290"/>
        <v>0</v>
      </c>
      <c r="AL161" s="75">
        <f t="shared" si="290"/>
        <v>0</v>
      </c>
      <c r="AM161" s="75">
        <f>AM115</f>
        <v>0</v>
      </c>
      <c r="AN161" s="75">
        <f t="shared" ref="AN161:AS161" si="291">AN115</f>
        <v>0</v>
      </c>
      <c r="AO161" s="75">
        <f t="shared" si="291"/>
        <v>0</v>
      </c>
      <c r="AP161" s="75">
        <f t="shared" si="291"/>
        <v>0</v>
      </c>
      <c r="AQ161" s="75">
        <f t="shared" si="291"/>
        <v>0</v>
      </c>
      <c r="AR161" s="75">
        <f t="shared" si="291"/>
        <v>0</v>
      </c>
      <c r="AS161" s="75">
        <f t="shared" si="291"/>
        <v>0</v>
      </c>
      <c r="AT161" s="200">
        <f t="shared" si="272"/>
        <v>0</v>
      </c>
      <c r="AU161" s="75">
        <f t="shared" ref="AU161:AY161" si="292">AU115</f>
        <v>0</v>
      </c>
      <c r="AV161" s="75">
        <f t="shared" si="292"/>
        <v>0</v>
      </c>
      <c r="AW161" s="75">
        <f t="shared" si="292"/>
        <v>0</v>
      </c>
      <c r="AX161" s="75">
        <f t="shared" si="292"/>
        <v>0</v>
      </c>
      <c r="AY161" s="75">
        <f t="shared" si="292"/>
        <v>0</v>
      </c>
      <c r="AZ161" s="75">
        <f>AZ115</f>
        <v>51949511</v>
      </c>
      <c r="BA161" s="75">
        <f t="shared" ref="BA161:BF161" si="293">BA115</f>
        <v>50485</v>
      </c>
      <c r="BB161" s="75">
        <f t="shared" si="293"/>
        <v>0</v>
      </c>
      <c r="BC161" s="75">
        <f t="shared" si="293"/>
        <v>0</v>
      </c>
      <c r="BD161" s="75">
        <f t="shared" si="293"/>
        <v>0</v>
      </c>
      <c r="BE161" s="75">
        <f t="shared" si="293"/>
        <v>0</v>
      </c>
      <c r="BF161" s="75">
        <f t="shared" si="293"/>
        <v>0</v>
      </c>
      <c r="BG161" s="200">
        <f t="shared" si="275"/>
        <v>51999996</v>
      </c>
      <c r="BI161" s="200">
        <f>G161+T161+AG161+AT161+BG161</f>
        <v>51999996</v>
      </c>
    </row>
    <row r="162" spans="2:63" ht="13.8" thickBot="1">
      <c r="B162" s="106" t="s">
        <v>183</v>
      </c>
      <c r="F162" s="99">
        <f>SUBTOTAL(9,F159:F161)</f>
        <v>0</v>
      </c>
      <c r="G162" s="118">
        <f t="shared" ref="G162:BI162" si="294">SUBTOTAL(9,G159:G161)</f>
        <v>0</v>
      </c>
      <c r="H162" s="99">
        <f t="shared" ref="H162" si="295">SUBTOTAL(9,H159:H161)</f>
        <v>0</v>
      </c>
      <c r="I162" s="99">
        <f t="shared" ref="I162" si="296">SUBTOTAL(9,I159:I161)</f>
        <v>0</v>
      </c>
      <c r="J162" s="99">
        <f t="shared" ref="J162" si="297">SUBTOTAL(9,J159:J161)</f>
        <v>0</v>
      </c>
      <c r="K162" s="99">
        <f t="shared" ref="K162" si="298">SUBTOTAL(9,K159:K161)</f>
        <v>0</v>
      </c>
      <c r="L162" s="99">
        <f t="shared" ref="L162" si="299">SUBTOTAL(9,L159:L161)</f>
        <v>0</v>
      </c>
      <c r="M162" s="99">
        <f t="shared" ref="M162" si="300">SUBTOTAL(9,M159:M161)</f>
        <v>0</v>
      </c>
      <c r="N162" s="99">
        <f t="shared" ref="N162" si="301">SUBTOTAL(9,N159:N161)</f>
        <v>0</v>
      </c>
      <c r="O162" s="99">
        <f t="shared" ref="O162" si="302">SUBTOTAL(9,O159:O161)</f>
        <v>0</v>
      </c>
      <c r="P162" s="99">
        <f t="shared" ref="P162" si="303">SUBTOTAL(9,P159:P161)</f>
        <v>0</v>
      </c>
      <c r="Q162" s="99">
        <f t="shared" ref="Q162" si="304">SUBTOTAL(9,Q159:Q161)</f>
        <v>0</v>
      </c>
      <c r="R162" s="99">
        <f t="shared" ref="R162" si="305">SUBTOTAL(9,R159:R161)</f>
        <v>0</v>
      </c>
      <c r="S162" s="99">
        <f t="shared" ref="S162" si="306">SUBTOTAL(9,S159:S161)</f>
        <v>0</v>
      </c>
      <c r="T162" s="118">
        <f t="shared" si="294"/>
        <v>0</v>
      </c>
      <c r="U162" s="99">
        <f t="shared" ref="U162" si="307">SUBTOTAL(9,U159:U161)</f>
        <v>0</v>
      </c>
      <c r="V162" s="99">
        <f t="shared" ref="V162" si="308">SUBTOTAL(9,V159:V161)</f>
        <v>0</v>
      </c>
      <c r="W162" s="99">
        <f t="shared" ref="W162" si="309">SUBTOTAL(9,W159:W161)</f>
        <v>0</v>
      </c>
      <c r="X162" s="99">
        <f t="shared" ref="X162" si="310">SUBTOTAL(9,X159:X161)</f>
        <v>0</v>
      </c>
      <c r="Y162" s="99">
        <f t="shared" ref="Y162" si="311">SUBTOTAL(9,Y159:Y161)</f>
        <v>0</v>
      </c>
      <c r="Z162" s="99">
        <f t="shared" ref="Z162" si="312">SUBTOTAL(9,Z159:Z161)</f>
        <v>0</v>
      </c>
      <c r="AA162" s="99">
        <f t="shared" ref="AA162" si="313">SUBTOTAL(9,AA159:AA161)</f>
        <v>0</v>
      </c>
      <c r="AB162" s="99">
        <f t="shared" ref="AB162" si="314">SUBTOTAL(9,AB159:AB161)</f>
        <v>0</v>
      </c>
      <c r="AC162" s="99">
        <f t="shared" ref="AC162" si="315">SUBTOTAL(9,AC159:AC161)</f>
        <v>0</v>
      </c>
      <c r="AD162" s="99">
        <f t="shared" ref="AD162" si="316">SUBTOTAL(9,AD159:AD161)</f>
        <v>0</v>
      </c>
      <c r="AE162" s="99">
        <f t="shared" ref="AE162" si="317">SUBTOTAL(9,AE159:AE161)</f>
        <v>0</v>
      </c>
      <c r="AF162" s="99">
        <f t="shared" ref="AF162" si="318">SUBTOTAL(9,AF159:AF161)</f>
        <v>0</v>
      </c>
      <c r="AG162" s="118">
        <f t="shared" si="294"/>
        <v>0</v>
      </c>
      <c r="AH162" s="99">
        <f t="shared" ref="AH162" si="319">SUBTOTAL(9,AH159:AH161)</f>
        <v>0</v>
      </c>
      <c r="AI162" s="99">
        <f t="shared" ref="AI162" si="320">SUBTOTAL(9,AI159:AI161)</f>
        <v>0</v>
      </c>
      <c r="AJ162" s="99">
        <f t="shared" ref="AJ162" si="321">SUBTOTAL(9,AJ159:AJ161)</f>
        <v>0</v>
      </c>
      <c r="AK162" s="99">
        <f t="shared" ref="AK162" si="322">SUBTOTAL(9,AK159:AK161)</f>
        <v>0</v>
      </c>
      <c r="AL162" s="99">
        <f t="shared" ref="AL162" si="323">SUBTOTAL(9,AL159:AL161)</f>
        <v>0</v>
      </c>
      <c r="AM162" s="99">
        <f t="shared" ref="AM162" si="324">SUBTOTAL(9,AM159:AM161)</f>
        <v>0</v>
      </c>
      <c r="AN162" s="99">
        <f t="shared" ref="AN162" si="325">SUBTOTAL(9,AN159:AN161)</f>
        <v>0</v>
      </c>
      <c r="AO162" s="99">
        <f t="shared" ref="AO162" si="326">SUBTOTAL(9,AO159:AO161)</f>
        <v>0</v>
      </c>
      <c r="AP162" s="99">
        <f t="shared" ref="AP162" si="327">SUBTOTAL(9,AP159:AP161)</f>
        <v>0</v>
      </c>
      <c r="AQ162" s="99">
        <f t="shared" ref="AQ162" si="328">SUBTOTAL(9,AQ159:AQ161)</f>
        <v>0</v>
      </c>
      <c r="AR162" s="99">
        <f t="shared" ref="AR162" si="329">SUBTOTAL(9,AR159:AR161)</f>
        <v>0</v>
      </c>
      <c r="AS162" s="99">
        <f t="shared" ref="AS162" si="330">SUBTOTAL(9,AS159:AS161)</f>
        <v>0</v>
      </c>
      <c r="AT162" s="118">
        <f t="shared" si="294"/>
        <v>0</v>
      </c>
      <c r="AU162" s="99">
        <f t="shared" ref="AU162" si="331">SUBTOTAL(9,AU159:AU161)</f>
        <v>0</v>
      </c>
      <c r="AV162" s="99">
        <f t="shared" ref="AV162" si="332">SUBTOTAL(9,AV159:AV161)</f>
        <v>0</v>
      </c>
      <c r="AW162" s="99">
        <f t="shared" ref="AW162" si="333">SUBTOTAL(9,AW159:AW161)</f>
        <v>0</v>
      </c>
      <c r="AX162" s="99">
        <f t="shared" ref="AX162" si="334">SUBTOTAL(9,AX159:AX161)</f>
        <v>0</v>
      </c>
      <c r="AY162" s="99">
        <f t="shared" ref="AY162" si="335">SUBTOTAL(9,AY159:AY161)</f>
        <v>0</v>
      </c>
      <c r="AZ162" s="99">
        <f t="shared" si="294"/>
        <v>56975570.443496235</v>
      </c>
      <c r="BA162" s="99">
        <f t="shared" ref="BA162" si="336">SUBTOTAL(9,BA159:BA161)</f>
        <v>50485</v>
      </c>
      <c r="BB162" s="99">
        <f t="shared" ref="BB162" si="337">SUBTOTAL(9,BB159:BB161)</f>
        <v>0</v>
      </c>
      <c r="BC162" s="99">
        <f t="shared" ref="BC162" si="338">SUBTOTAL(9,BC159:BC161)</f>
        <v>0</v>
      </c>
      <c r="BD162" s="99">
        <f t="shared" ref="BD162" si="339">SUBTOTAL(9,BD159:BD161)</f>
        <v>0</v>
      </c>
      <c r="BE162" s="99">
        <f t="shared" ref="BE162" si="340">SUBTOTAL(9,BE159:BE161)</f>
        <v>0</v>
      </c>
      <c r="BF162" s="99">
        <f t="shared" ref="BF162" si="341">SUBTOTAL(9,BF159:BF161)</f>
        <v>0</v>
      </c>
      <c r="BG162" s="118">
        <f t="shared" si="294"/>
        <v>57026055.443496235</v>
      </c>
      <c r="BI162" s="118">
        <f t="shared" si="294"/>
        <v>57026055.443496235</v>
      </c>
      <c r="BK162" s="75"/>
    </row>
    <row r="163" spans="2:63" ht="13.8" thickTop="1">
      <c r="B163" s="106"/>
      <c r="F163" s="208"/>
      <c r="G163" s="209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9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9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9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9"/>
      <c r="BI163" s="209"/>
      <c r="BK163" s="75"/>
    </row>
    <row r="164" spans="2:63">
      <c r="B164" s="102" t="s">
        <v>294</v>
      </c>
      <c r="F164" s="208"/>
      <c r="G164" s="209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9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9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9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9"/>
      <c r="BI164" s="209"/>
      <c r="BK164" s="75"/>
    </row>
    <row r="165" spans="2:63">
      <c r="B165" s="103" t="s">
        <v>20</v>
      </c>
      <c r="F165" s="75">
        <f>F105</f>
        <v>0</v>
      </c>
      <c r="G165" s="107">
        <f>G105</f>
        <v>0</v>
      </c>
      <c r="H165" s="75">
        <f t="shared" ref="H165:S165" si="342">H105</f>
        <v>0</v>
      </c>
      <c r="I165" s="75">
        <f t="shared" si="342"/>
        <v>0</v>
      </c>
      <c r="J165" s="75">
        <f t="shared" si="342"/>
        <v>0</v>
      </c>
      <c r="K165" s="75">
        <f t="shared" si="342"/>
        <v>0</v>
      </c>
      <c r="L165" s="75">
        <f t="shared" si="342"/>
        <v>0</v>
      </c>
      <c r="M165" s="75">
        <f t="shared" si="342"/>
        <v>0</v>
      </c>
      <c r="N165" s="75">
        <f t="shared" si="342"/>
        <v>0</v>
      </c>
      <c r="O165" s="75">
        <f t="shared" si="342"/>
        <v>0</v>
      </c>
      <c r="P165" s="75">
        <f t="shared" si="342"/>
        <v>0</v>
      </c>
      <c r="Q165" s="75">
        <f t="shared" si="342"/>
        <v>0</v>
      </c>
      <c r="R165" s="75">
        <f t="shared" si="342"/>
        <v>0</v>
      </c>
      <c r="S165" s="75">
        <f t="shared" si="342"/>
        <v>0</v>
      </c>
      <c r="T165" s="200">
        <f t="shared" ref="T165:T167" si="343">SUM(H165:S165)</f>
        <v>0</v>
      </c>
      <c r="U165" s="75">
        <f t="shared" ref="U165:AF165" si="344">U105</f>
        <v>0</v>
      </c>
      <c r="V165" s="75">
        <f t="shared" si="344"/>
        <v>0</v>
      </c>
      <c r="W165" s="75">
        <f t="shared" si="344"/>
        <v>0</v>
      </c>
      <c r="X165" s="75">
        <f t="shared" si="344"/>
        <v>0</v>
      </c>
      <c r="Y165" s="75">
        <f t="shared" si="344"/>
        <v>0</v>
      </c>
      <c r="Z165" s="75">
        <f t="shared" si="344"/>
        <v>0</v>
      </c>
      <c r="AA165" s="75">
        <f t="shared" si="344"/>
        <v>0</v>
      </c>
      <c r="AB165" s="75">
        <f t="shared" si="344"/>
        <v>0</v>
      </c>
      <c r="AC165" s="75">
        <f t="shared" si="344"/>
        <v>0</v>
      </c>
      <c r="AD165" s="75">
        <f t="shared" si="344"/>
        <v>0</v>
      </c>
      <c r="AE165" s="75">
        <f t="shared" si="344"/>
        <v>0</v>
      </c>
      <c r="AF165" s="75">
        <f t="shared" si="344"/>
        <v>0</v>
      </c>
      <c r="AG165" s="200">
        <f t="shared" ref="AG165:AG167" si="345">SUM(U165:AF165)</f>
        <v>0</v>
      </c>
      <c r="AH165" s="75">
        <f t="shared" ref="AH165:AS165" si="346">AH105</f>
        <v>0</v>
      </c>
      <c r="AI165" s="75">
        <f t="shared" si="346"/>
        <v>0</v>
      </c>
      <c r="AJ165" s="75">
        <f t="shared" si="346"/>
        <v>0</v>
      </c>
      <c r="AK165" s="75">
        <f t="shared" si="346"/>
        <v>0</v>
      </c>
      <c r="AL165" s="75">
        <f t="shared" si="346"/>
        <v>0</v>
      </c>
      <c r="AM165" s="75">
        <f t="shared" si="346"/>
        <v>0</v>
      </c>
      <c r="AN165" s="75">
        <f t="shared" si="346"/>
        <v>0</v>
      </c>
      <c r="AO165" s="75">
        <f t="shared" si="346"/>
        <v>0</v>
      </c>
      <c r="AP165" s="75">
        <f t="shared" si="346"/>
        <v>0</v>
      </c>
      <c r="AQ165" s="75">
        <f t="shared" si="346"/>
        <v>0</v>
      </c>
      <c r="AR165" s="75">
        <f t="shared" si="346"/>
        <v>0</v>
      </c>
      <c r="AS165" s="75">
        <f t="shared" si="346"/>
        <v>0</v>
      </c>
      <c r="AT165" s="200">
        <f t="shared" ref="AT165:AT167" si="347">SUM(AH165:AS165)</f>
        <v>0</v>
      </c>
      <c r="AU165" s="75">
        <f t="shared" ref="AU165:BF165" si="348">AU105</f>
        <v>0</v>
      </c>
      <c r="AV165" s="75">
        <f t="shared" si="348"/>
        <v>0</v>
      </c>
      <c r="AW165" s="75">
        <f t="shared" si="348"/>
        <v>0</v>
      </c>
      <c r="AX165" s="75">
        <f t="shared" si="348"/>
        <v>0</v>
      </c>
      <c r="AY165" s="75">
        <f t="shared" si="348"/>
        <v>0</v>
      </c>
      <c r="AZ165" s="75">
        <f t="shared" si="348"/>
        <v>721990.31480846298</v>
      </c>
      <c r="BA165" s="75">
        <f t="shared" si="348"/>
        <v>0</v>
      </c>
      <c r="BB165" s="75">
        <f t="shared" si="348"/>
        <v>0</v>
      </c>
      <c r="BC165" s="75">
        <f t="shared" si="348"/>
        <v>0</v>
      </c>
      <c r="BD165" s="75">
        <f t="shared" si="348"/>
        <v>0</v>
      </c>
      <c r="BE165" s="75">
        <f t="shared" si="348"/>
        <v>0</v>
      </c>
      <c r="BF165" s="75">
        <f t="shared" si="348"/>
        <v>0</v>
      </c>
      <c r="BG165" s="200">
        <f t="shared" ref="BG165:BG167" si="349">SUM(AU165:BF165)</f>
        <v>721990.31480846298</v>
      </c>
      <c r="BI165" s="200">
        <f>G165+T165+AG165+AT165+BG165</f>
        <v>721990.31480846298</v>
      </c>
    </row>
    <row r="166" spans="2:63">
      <c r="B166" s="103" t="s">
        <v>21</v>
      </c>
      <c r="F166" s="75">
        <f>F108</f>
        <v>0</v>
      </c>
      <c r="G166" s="107">
        <f>G108</f>
        <v>0</v>
      </c>
      <c r="H166" s="75">
        <f t="shared" ref="H166:S166" si="350">H108</f>
        <v>0</v>
      </c>
      <c r="I166" s="75">
        <f t="shared" si="350"/>
        <v>0</v>
      </c>
      <c r="J166" s="75">
        <f t="shared" si="350"/>
        <v>0</v>
      </c>
      <c r="K166" s="75">
        <f t="shared" si="350"/>
        <v>0</v>
      </c>
      <c r="L166" s="75">
        <f t="shared" si="350"/>
        <v>0</v>
      </c>
      <c r="M166" s="75">
        <f t="shared" si="350"/>
        <v>0</v>
      </c>
      <c r="N166" s="75">
        <f t="shared" si="350"/>
        <v>0</v>
      </c>
      <c r="O166" s="75">
        <f t="shared" si="350"/>
        <v>0</v>
      </c>
      <c r="P166" s="75">
        <f t="shared" si="350"/>
        <v>0</v>
      </c>
      <c r="Q166" s="75">
        <f t="shared" si="350"/>
        <v>0</v>
      </c>
      <c r="R166" s="75">
        <f t="shared" si="350"/>
        <v>0</v>
      </c>
      <c r="S166" s="75">
        <f t="shared" si="350"/>
        <v>0</v>
      </c>
      <c r="T166" s="200">
        <f t="shared" si="343"/>
        <v>0</v>
      </c>
      <c r="U166" s="75">
        <f t="shared" ref="U166:AF166" si="351">U108</f>
        <v>0</v>
      </c>
      <c r="V166" s="75">
        <f t="shared" si="351"/>
        <v>0</v>
      </c>
      <c r="W166" s="75">
        <f t="shared" si="351"/>
        <v>0</v>
      </c>
      <c r="X166" s="75">
        <f t="shared" si="351"/>
        <v>0</v>
      </c>
      <c r="Y166" s="75">
        <f t="shared" si="351"/>
        <v>0</v>
      </c>
      <c r="Z166" s="75">
        <f t="shared" si="351"/>
        <v>0</v>
      </c>
      <c r="AA166" s="75">
        <f t="shared" si="351"/>
        <v>0</v>
      </c>
      <c r="AB166" s="75">
        <f t="shared" si="351"/>
        <v>0</v>
      </c>
      <c r="AC166" s="75">
        <f t="shared" si="351"/>
        <v>0</v>
      </c>
      <c r="AD166" s="75">
        <f t="shared" si="351"/>
        <v>0</v>
      </c>
      <c r="AE166" s="75">
        <f t="shared" si="351"/>
        <v>0</v>
      </c>
      <c r="AF166" s="75">
        <f t="shared" si="351"/>
        <v>0</v>
      </c>
      <c r="AG166" s="200">
        <f t="shared" si="345"/>
        <v>0</v>
      </c>
      <c r="AH166" s="75">
        <f t="shared" ref="AH166:AS166" si="352">AH108</f>
        <v>0</v>
      </c>
      <c r="AI166" s="75">
        <f t="shared" si="352"/>
        <v>0</v>
      </c>
      <c r="AJ166" s="75">
        <f t="shared" si="352"/>
        <v>0</v>
      </c>
      <c r="AK166" s="75">
        <f t="shared" si="352"/>
        <v>0</v>
      </c>
      <c r="AL166" s="75">
        <f t="shared" si="352"/>
        <v>0</v>
      </c>
      <c r="AM166" s="75">
        <f t="shared" si="352"/>
        <v>0</v>
      </c>
      <c r="AN166" s="75">
        <f t="shared" si="352"/>
        <v>0</v>
      </c>
      <c r="AO166" s="75">
        <f t="shared" si="352"/>
        <v>0</v>
      </c>
      <c r="AP166" s="75">
        <f t="shared" si="352"/>
        <v>0</v>
      </c>
      <c r="AQ166" s="75">
        <f t="shared" si="352"/>
        <v>0</v>
      </c>
      <c r="AR166" s="75">
        <f t="shared" si="352"/>
        <v>0</v>
      </c>
      <c r="AS166" s="75">
        <f t="shared" si="352"/>
        <v>0</v>
      </c>
      <c r="AT166" s="200">
        <f t="shared" si="347"/>
        <v>0</v>
      </c>
      <c r="AU166" s="75">
        <f t="shared" ref="AU166:BF166" si="353">AU108</f>
        <v>0</v>
      </c>
      <c r="AV166" s="75">
        <f t="shared" si="353"/>
        <v>0</v>
      </c>
      <c r="AW166" s="75">
        <f t="shared" si="353"/>
        <v>0</v>
      </c>
      <c r="AX166" s="75">
        <f t="shared" si="353"/>
        <v>0</v>
      </c>
      <c r="AY166" s="75">
        <f t="shared" si="353"/>
        <v>0</v>
      </c>
      <c r="AZ166" s="75">
        <f t="shared" si="353"/>
        <v>2369467.2451408734</v>
      </c>
      <c r="BA166" s="75">
        <f t="shared" si="353"/>
        <v>0</v>
      </c>
      <c r="BB166" s="75">
        <f t="shared" si="353"/>
        <v>0</v>
      </c>
      <c r="BC166" s="75">
        <f t="shared" si="353"/>
        <v>0</v>
      </c>
      <c r="BD166" s="75">
        <f t="shared" si="353"/>
        <v>0</v>
      </c>
      <c r="BE166" s="75">
        <f t="shared" si="353"/>
        <v>0</v>
      </c>
      <c r="BF166" s="75">
        <f t="shared" si="353"/>
        <v>0</v>
      </c>
      <c r="BG166" s="200">
        <f t="shared" si="349"/>
        <v>2369467.2451408734</v>
      </c>
      <c r="BI166" s="200">
        <f>G166+T166+AG166+AT166+BG166</f>
        <v>2369467.2451408734</v>
      </c>
    </row>
    <row r="167" spans="2:63">
      <c r="B167" s="103" t="s">
        <v>120</v>
      </c>
      <c r="F167" s="75">
        <f>F114</f>
        <v>0</v>
      </c>
      <c r="G167" s="107">
        <f>G114</f>
        <v>0</v>
      </c>
      <c r="H167" s="75">
        <f t="shared" ref="H167:S167" si="354">H114</f>
        <v>0</v>
      </c>
      <c r="I167" s="75">
        <f t="shared" si="354"/>
        <v>0</v>
      </c>
      <c r="J167" s="75">
        <f t="shared" si="354"/>
        <v>0</v>
      </c>
      <c r="K167" s="75">
        <f t="shared" si="354"/>
        <v>0</v>
      </c>
      <c r="L167" s="75">
        <f t="shared" si="354"/>
        <v>0</v>
      </c>
      <c r="M167" s="75">
        <f t="shared" si="354"/>
        <v>0</v>
      </c>
      <c r="N167" s="75">
        <f t="shared" si="354"/>
        <v>0</v>
      </c>
      <c r="O167" s="75">
        <f t="shared" si="354"/>
        <v>0</v>
      </c>
      <c r="P167" s="75">
        <f t="shared" si="354"/>
        <v>0</v>
      </c>
      <c r="Q167" s="75">
        <f t="shared" si="354"/>
        <v>0</v>
      </c>
      <c r="R167" s="75">
        <f t="shared" si="354"/>
        <v>0</v>
      </c>
      <c r="S167" s="75">
        <f t="shared" si="354"/>
        <v>0</v>
      </c>
      <c r="T167" s="200">
        <f t="shared" si="343"/>
        <v>0</v>
      </c>
      <c r="U167" s="75">
        <f t="shared" ref="U167:AF167" si="355">U114</f>
        <v>0</v>
      </c>
      <c r="V167" s="75">
        <f t="shared" si="355"/>
        <v>0</v>
      </c>
      <c r="W167" s="75">
        <f t="shared" si="355"/>
        <v>0</v>
      </c>
      <c r="X167" s="75">
        <f t="shared" si="355"/>
        <v>0</v>
      </c>
      <c r="Y167" s="75">
        <f t="shared" si="355"/>
        <v>0</v>
      </c>
      <c r="Z167" s="75">
        <f t="shared" si="355"/>
        <v>0</v>
      </c>
      <c r="AA167" s="75">
        <f t="shared" si="355"/>
        <v>0</v>
      </c>
      <c r="AB167" s="75">
        <f t="shared" si="355"/>
        <v>0</v>
      </c>
      <c r="AC167" s="75">
        <f t="shared" si="355"/>
        <v>0</v>
      </c>
      <c r="AD167" s="75">
        <f t="shared" si="355"/>
        <v>0</v>
      </c>
      <c r="AE167" s="75">
        <f t="shared" si="355"/>
        <v>0</v>
      </c>
      <c r="AF167" s="75">
        <f t="shared" si="355"/>
        <v>0</v>
      </c>
      <c r="AG167" s="200">
        <f t="shared" si="345"/>
        <v>0</v>
      </c>
      <c r="AH167" s="75">
        <f t="shared" ref="AH167:AS167" si="356">AH114</f>
        <v>0</v>
      </c>
      <c r="AI167" s="75">
        <f t="shared" si="356"/>
        <v>0</v>
      </c>
      <c r="AJ167" s="75">
        <f t="shared" si="356"/>
        <v>0</v>
      </c>
      <c r="AK167" s="75">
        <f t="shared" si="356"/>
        <v>0</v>
      </c>
      <c r="AL167" s="75">
        <f t="shared" si="356"/>
        <v>0</v>
      </c>
      <c r="AM167" s="75">
        <f t="shared" si="356"/>
        <v>0</v>
      </c>
      <c r="AN167" s="75">
        <f t="shared" si="356"/>
        <v>0</v>
      </c>
      <c r="AO167" s="75">
        <f t="shared" si="356"/>
        <v>0</v>
      </c>
      <c r="AP167" s="75">
        <f t="shared" si="356"/>
        <v>0</v>
      </c>
      <c r="AQ167" s="75">
        <f t="shared" si="356"/>
        <v>0</v>
      </c>
      <c r="AR167" s="75">
        <f t="shared" si="356"/>
        <v>0</v>
      </c>
      <c r="AS167" s="75">
        <f t="shared" si="356"/>
        <v>0</v>
      </c>
      <c r="AT167" s="200">
        <f t="shared" si="347"/>
        <v>0</v>
      </c>
      <c r="AU167" s="75">
        <f t="shared" ref="AU167:BF167" si="357">AU114</f>
        <v>0</v>
      </c>
      <c r="AV167" s="75">
        <f t="shared" si="357"/>
        <v>0</v>
      </c>
      <c r="AW167" s="75">
        <f t="shared" si="357"/>
        <v>0</v>
      </c>
      <c r="AX167" s="75">
        <f t="shared" si="357"/>
        <v>0</v>
      </c>
      <c r="AY167" s="75">
        <f t="shared" si="357"/>
        <v>0</v>
      </c>
      <c r="AZ167" s="75">
        <f t="shared" si="357"/>
        <v>22368599.999999877</v>
      </c>
      <c r="BA167" s="75">
        <f t="shared" si="357"/>
        <v>0</v>
      </c>
      <c r="BB167" s="75">
        <f t="shared" si="357"/>
        <v>0</v>
      </c>
      <c r="BC167" s="75">
        <f t="shared" si="357"/>
        <v>0</v>
      </c>
      <c r="BD167" s="75">
        <f t="shared" si="357"/>
        <v>0</v>
      </c>
      <c r="BE167" s="75">
        <f t="shared" si="357"/>
        <v>0</v>
      </c>
      <c r="BF167" s="75">
        <f t="shared" si="357"/>
        <v>0</v>
      </c>
      <c r="BG167" s="200">
        <f t="shared" si="349"/>
        <v>22368599.999999877</v>
      </c>
      <c r="BI167" s="200">
        <f>G167+T167+AG167+AT167+BG167</f>
        <v>22368599.999999877</v>
      </c>
    </row>
    <row r="168" spans="2:63" ht="13.8" thickBot="1">
      <c r="B168" s="106" t="s">
        <v>183</v>
      </c>
      <c r="F168" s="99">
        <f>SUBTOTAL(9,F165:F167)</f>
        <v>0</v>
      </c>
      <c r="G168" s="108">
        <f>SUBTOTAL(9,G165:G167)</f>
        <v>0</v>
      </c>
      <c r="H168" s="99">
        <f t="shared" ref="H168" si="358">SUBTOTAL(9,H165:H167)</f>
        <v>0</v>
      </c>
      <c r="I168" s="99">
        <f t="shared" ref="I168" si="359">SUBTOTAL(9,I165:I167)</f>
        <v>0</v>
      </c>
      <c r="J168" s="99">
        <f t="shared" ref="J168" si="360">SUBTOTAL(9,J165:J167)</f>
        <v>0</v>
      </c>
      <c r="K168" s="99">
        <f t="shared" ref="K168" si="361">SUBTOTAL(9,K165:K167)</f>
        <v>0</v>
      </c>
      <c r="L168" s="99">
        <f t="shared" ref="L168" si="362">SUBTOTAL(9,L165:L167)</f>
        <v>0</v>
      </c>
      <c r="M168" s="99">
        <f t="shared" ref="M168" si="363">SUBTOTAL(9,M165:M167)</f>
        <v>0</v>
      </c>
      <c r="N168" s="99">
        <f t="shared" ref="N168" si="364">SUBTOTAL(9,N165:N167)</f>
        <v>0</v>
      </c>
      <c r="O168" s="99">
        <f t="shared" ref="O168" si="365">SUBTOTAL(9,O165:O167)</f>
        <v>0</v>
      </c>
      <c r="P168" s="99">
        <f t="shared" ref="P168" si="366">SUBTOTAL(9,P165:P167)</f>
        <v>0</v>
      </c>
      <c r="Q168" s="99">
        <f t="shared" ref="Q168" si="367">SUBTOTAL(9,Q165:Q167)</f>
        <v>0</v>
      </c>
      <c r="R168" s="99">
        <f t="shared" ref="R168" si="368">SUBTOTAL(9,R165:R167)</f>
        <v>0</v>
      </c>
      <c r="S168" s="99">
        <f t="shared" ref="S168" si="369">SUBTOTAL(9,S165:S167)</f>
        <v>0</v>
      </c>
      <c r="T168" s="118">
        <f t="shared" ref="T168" si="370">SUBTOTAL(9,T165:T167)</f>
        <v>0</v>
      </c>
      <c r="U168" s="99">
        <f t="shared" ref="U168" si="371">SUBTOTAL(9,U165:U167)</f>
        <v>0</v>
      </c>
      <c r="V168" s="99">
        <f t="shared" ref="V168" si="372">SUBTOTAL(9,V165:V167)</f>
        <v>0</v>
      </c>
      <c r="W168" s="99">
        <f t="shared" ref="W168" si="373">SUBTOTAL(9,W165:W167)</f>
        <v>0</v>
      </c>
      <c r="X168" s="99">
        <f t="shared" ref="X168" si="374">SUBTOTAL(9,X165:X167)</f>
        <v>0</v>
      </c>
      <c r="Y168" s="99">
        <f t="shared" ref="Y168" si="375">SUBTOTAL(9,Y165:Y167)</f>
        <v>0</v>
      </c>
      <c r="Z168" s="99">
        <f t="shared" ref="Z168" si="376">SUBTOTAL(9,Z165:Z167)</f>
        <v>0</v>
      </c>
      <c r="AA168" s="99">
        <f t="shared" ref="AA168" si="377">SUBTOTAL(9,AA165:AA167)</f>
        <v>0</v>
      </c>
      <c r="AB168" s="99">
        <f t="shared" ref="AB168" si="378">SUBTOTAL(9,AB165:AB167)</f>
        <v>0</v>
      </c>
      <c r="AC168" s="99">
        <f t="shared" ref="AC168" si="379">SUBTOTAL(9,AC165:AC167)</f>
        <v>0</v>
      </c>
      <c r="AD168" s="99">
        <f t="shared" ref="AD168" si="380">SUBTOTAL(9,AD165:AD167)</f>
        <v>0</v>
      </c>
      <c r="AE168" s="99">
        <f t="shared" ref="AE168" si="381">SUBTOTAL(9,AE165:AE167)</f>
        <v>0</v>
      </c>
      <c r="AF168" s="99">
        <f t="shared" ref="AF168" si="382">SUBTOTAL(9,AF165:AF167)</f>
        <v>0</v>
      </c>
      <c r="AG168" s="118">
        <f t="shared" ref="AG168" si="383">SUBTOTAL(9,AG165:AG167)</f>
        <v>0</v>
      </c>
      <c r="AH168" s="99">
        <f t="shared" ref="AH168" si="384">SUBTOTAL(9,AH165:AH167)</f>
        <v>0</v>
      </c>
      <c r="AI168" s="99">
        <f t="shared" ref="AI168" si="385">SUBTOTAL(9,AI165:AI167)</f>
        <v>0</v>
      </c>
      <c r="AJ168" s="99">
        <f t="shared" ref="AJ168" si="386">SUBTOTAL(9,AJ165:AJ167)</f>
        <v>0</v>
      </c>
      <c r="AK168" s="99">
        <f t="shared" ref="AK168" si="387">SUBTOTAL(9,AK165:AK167)</f>
        <v>0</v>
      </c>
      <c r="AL168" s="99">
        <f t="shared" ref="AL168" si="388">SUBTOTAL(9,AL165:AL167)</f>
        <v>0</v>
      </c>
      <c r="AM168" s="99">
        <f t="shared" ref="AM168" si="389">SUBTOTAL(9,AM165:AM167)</f>
        <v>0</v>
      </c>
      <c r="AN168" s="99">
        <f t="shared" ref="AN168" si="390">SUBTOTAL(9,AN165:AN167)</f>
        <v>0</v>
      </c>
      <c r="AO168" s="99">
        <f t="shared" ref="AO168" si="391">SUBTOTAL(9,AO165:AO167)</f>
        <v>0</v>
      </c>
      <c r="AP168" s="99">
        <f t="shared" ref="AP168" si="392">SUBTOTAL(9,AP165:AP167)</f>
        <v>0</v>
      </c>
      <c r="AQ168" s="99">
        <f t="shared" ref="AQ168" si="393">SUBTOTAL(9,AQ165:AQ167)</f>
        <v>0</v>
      </c>
      <c r="AR168" s="99">
        <f t="shared" ref="AR168" si="394">SUBTOTAL(9,AR165:AR167)</f>
        <v>0</v>
      </c>
      <c r="AS168" s="99">
        <f t="shared" ref="AS168" si="395">SUBTOTAL(9,AS165:AS167)</f>
        <v>0</v>
      </c>
      <c r="AT168" s="118">
        <f t="shared" ref="AT168" si="396">SUBTOTAL(9,AT165:AT167)</f>
        <v>0</v>
      </c>
      <c r="AU168" s="99">
        <f t="shared" ref="AU168" si="397">SUBTOTAL(9,AU165:AU167)</f>
        <v>0</v>
      </c>
      <c r="AV168" s="99">
        <f t="shared" ref="AV168" si="398">SUBTOTAL(9,AV165:AV167)</f>
        <v>0</v>
      </c>
      <c r="AW168" s="99">
        <f t="shared" ref="AW168" si="399">SUBTOTAL(9,AW165:AW167)</f>
        <v>0</v>
      </c>
      <c r="AX168" s="99">
        <f t="shared" ref="AX168" si="400">SUBTOTAL(9,AX165:AX167)</f>
        <v>0</v>
      </c>
      <c r="AY168" s="99">
        <f t="shared" ref="AY168" si="401">SUBTOTAL(9,AY165:AY167)</f>
        <v>0</v>
      </c>
      <c r="AZ168" s="99">
        <f t="shared" ref="AZ168" si="402">SUBTOTAL(9,AZ165:AZ167)</f>
        <v>25460057.559949212</v>
      </c>
      <c r="BA168" s="99">
        <f t="shared" ref="BA168" si="403">SUBTOTAL(9,BA165:BA167)</f>
        <v>0</v>
      </c>
      <c r="BB168" s="99">
        <f t="shared" ref="BB168" si="404">SUBTOTAL(9,BB165:BB167)</f>
        <v>0</v>
      </c>
      <c r="BC168" s="99">
        <f t="shared" ref="BC168" si="405">SUBTOTAL(9,BC165:BC167)</f>
        <v>0</v>
      </c>
      <c r="BD168" s="99">
        <f t="shared" ref="BD168" si="406">SUBTOTAL(9,BD165:BD167)</f>
        <v>0</v>
      </c>
      <c r="BE168" s="99">
        <f t="shared" ref="BE168" si="407">SUBTOTAL(9,BE165:BE167)</f>
        <v>0</v>
      </c>
      <c r="BF168" s="99">
        <f t="shared" ref="BF168" si="408">SUBTOTAL(9,BF165:BF167)</f>
        <v>0</v>
      </c>
      <c r="BG168" s="118">
        <f t="shared" ref="BG168" si="409">SUBTOTAL(9,BG165:BG167)</f>
        <v>25460057.559949212</v>
      </c>
      <c r="BI168" s="118">
        <f t="shared" ref="BI168" si="410">SUBTOTAL(9,BI165:BI167)</f>
        <v>25460057.559949212</v>
      </c>
      <c r="BK168" s="75">
        <f>BI162+BI168-BI137</f>
        <v>0</v>
      </c>
    </row>
    <row r="169" spans="2:63" ht="13.8" thickTop="1">
      <c r="F169" s="75"/>
      <c r="G169" s="200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200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200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200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200"/>
      <c r="BI169" s="205"/>
    </row>
    <row r="170" spans="2:63">
      <c r="B170" s="103" t="s">
        <v>184</v>
      </c>
      <c r="F170" s="75"/>
      <c r="G170" s="200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200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200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200"/>
      <c r="AU170" s="75"/>
      <c r="AV170" s="75"/>
      <c r="AW170" s="75"/>
      <c r="AX170" s="75"/>
      <c r="AY170" s="75"/>
      <c r="AZ170" s="75"/>
      <c r="BA170" s="75"/>
      <c r="BB170" s="75"/>
      <c r="BC170" s="75"/>
      <c r="BD170" s="75"/>
      <c r="BE170" s="75"/>
      <c r="BF170" s="75"/>
      <c r="BG170" s="200"/>
      <c r="BI170" s="200">
        <f>G170+T170+AG170+AT170+BG170</f>
        <v>0</v>
      </c>
    </row>
    <row r="171" spans="2:63">
      <c r="F171" s="75"/>
      <c r="G171" s="200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200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200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200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200"/>
      <c r="BI171" s="205"/>
    </row>
    <row r="172" spans="2:63">
      <c r="B172" s="102" t="s">
        <v>186</v>
      </c>
      <c r="F172" s="75"/>
      <c r="G172" s="200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200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200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200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200"/>
      <c r="BI172" s="205"/>
    </row>
    <row r="173" spans="2:63">
      <c r="B173" s="103" t="s">
        <v>20</v>
      </c>
      <c r="F173" s="75">
        <f t="shared" ref="F173:G175" si="411">F151+F159+F165</f>
        <v>0</v>
      </c>
      <c r="G173" s="107">
        <f t="shared" si="411"/>
        <v>0</v>
      </c>
      <c r="H173" s="75">
        <f t="shared" ref="H173:S173" si="412">H151+H159+H165</f>
        <v>0</v>
      </c>
      <c r="I173" s="75">
        <f t="shared" si="412"/>
        <v>0</v>
      </c>
      <c r="J173" s="75">
        <f t="shared" si="412"/>
        <v>0</v>
      </c>
      <c r="K173" s="75">
        <f t="shared" si="412"/>
        <v>0</v>
      </c>
      <c r="L173" s="75">
        <f t="shared" si="412"/>
        <v>0</v>
      </c>
      <c r="M173" s="75">
        <f t="shared" si="412"/>
        <v>0</v>
      </c>
      <c r="N173" s="75">
        <f t="shared" si="412"/>
        <v>0</v>
      </c>
      <c r="O173" s="75">
        <f t="shared" si="412"/>
        <v>0</v>
      </c>
      <c r="P173" s="75">
        <f t="shared" si="412"/>
        <v>0</v>
      </c>
      <c r="Q173" s="75">
        <f t="shared" si="412"/>
        <v>0</v>
      </c>
      <c r="R173" s="75">
        <f t="shared" si="412"/>
        <v>0</v>
      </c>
      <c r="S173" s="75">
        <f t="shared" si="412"/>
        <v>0</v>
      </c>
      <c r="T173" s="200">
        <f t="shared" ref="T173:T175" si="413">SUM(H173:S173)</f>
        <v>0</v>
      </c>
      <c r="U173" s="75">
        <f t="shared" ref="U173:AF173" si="414">U151+U159+U165</f>
        <v>0</v>
      </c>
      <c r="V173" s="75">
        <f t="shared" si="414"/>
        <v>0</v>
      </c>
      <c r="W173" s="75">
        <f t="shared" si="414"/>
        <v>0</v>
      </c>
      <c r="X173" s="75">
        <f t="shared" si="414"/>
        <v>0</v>
      </c>
      <c r="Y173" s="75">
        <f t="shared" si="414"/>
        <v>0</v>
      </c>
      <c r="Z173" s="75">
        <f t="shared" si="414"/>
        <v>0</v>
      </c>
      <c r="AA173" s="75">
        <f t="shared" si="414"/>
        <v>0</v>
      </c>
      <c r="AB173" s="75">
        <f t="shared" si="414"/>
        <v>0</v>
      </c>
      <c r="AC173" s="75">
        <f t="shared" si="414"/>
        <v>0</v>
      </c>
      <c r="AD173" s="75">
        <f t="shared" si="414"/>
        <v>0</v>
      </c>
      <c r="AE173" s="75">
        <f t="shared" si="414"/>
        <v>0</v>
      </c>
      <c r="AF173" s="75">
        <f t="shared" si="414"/>
        <v>0</v>
      </c>
      <c r="AG173" s="200">
        <f t="shared" ref="AG173:AG175" si="415">SUM(U173:AF173)</f>
        <v>0</v>
      </c>
      <c r="AH173" s="75">
        <f t="shared" ref="AH173:AS173" si="416">AH151+AH159+AH165</f>
        <v>0</v>
      </c>
      <c r="AI173" s="75">
        <f t="shared" si="416"/>
        <v>0</v>
      </c>
      <c r="AJ173" s="75">
        <f t="shared" si="416"/>
        <v>0</v>
      </c>
      <c r="AK173" s="75">
        <f t="shared" si="416"/>
        <v>0</v>
      </c>
      <c r="AL173" s="75">
        <f t="shared" si="416"/>
        <v>0</v>
      </c>
      <c r="AM173" s="75">
        <f t="shared" si="416"/>
        <v>0</v>
      </c>
      <c r="AN173" s="75">
        <f t="shared" si="416"/>
        <v>0</v>
      </c>
      <c r="AO173" s="75">
        <f t="shared" si="416"/>
        <v>0</v>
      </c>
      <c r="AP173" s="75">
        <f t="shared" si="416"/>
        <v>0</v>
      </c>
      <c r="AQ173" s="75">
        <f t="shared" si="416"/>
        <v>0</v>
      </c>
      <c r="AR173" s="75">
        <f t="shared" si="416"/>
        <v>0</v>
      </c>
      <c r="AS173" s="75">
        <f t="shared" si="416"/>
        <v>0</v>
      </c>
      <c r="AT173" s="200">
        <f t="shared" ref="AT173:AT175" si="417">SUM(AH173:AS173)</f>
        <v>0</v>
      </c>
      <c r="AU173" s="75">
        <f t="shared" ref="AU173:BF173" si="418">AU151+AU159+AU165</f>
        <v>0</v>
      </c>
      <c r="AV173" s="75">
        <f t="shared" si="418"/>
        <v>0</v>
      </c>
      <c r="AW173" s="75">
        <f t="shared" si="418"/>
        <v>0</v>
      </c>
      <c r="AX173" s="75">
        <f t="shared" si="418"/>
        <v>0</v>
      </c>
      <c r="AY173" s="75">
        <f t="shared" si="418"/>
        <v>0</v>
      </c>
      <c r="AZ173" s="75">
        <f t="shared" si="418"/>
        <v>28359142.23155101</v>
      </c>
      <c r="BA173" s="75">
        <f t="shared" si="418"/>
        <v>0</v>
      </c>
      <c r="BB173" s="75">
        <f t="shared" si="418"/>
        <v>0</v>
      </c>
      <c r="BC173" s="75">
        <f t="shared" si="418"/>
        <v>0</v>
      </c>
      <c r="BD173" s="75">
        <f t="shared" si="418"/>
        <v>0</v>
      </c>
      <c r="BE173" s="75">
        <f t="shared" si="418"/>
        <v>0</v>
      </c>
      <c r="BF173" s="75">
        <f t="shared" si="418"/>
        <v>0</v>
      </c>
      <c r="BG173" s="200">
        <f t="shared" ref="BG173:BG175" si="419">SUM(AU173:BF173)</f>
        <v>28359142.23155101</v>
      </c>
      <c r="BI173" s="200">
        <f>G173+T173+AG173+AT173+BG173</f>
        <v>28359142.23155101</v>
      </c>
    </row>
    <row r="174" spans="2:63">
      <c r="B174" s="103" t="s">
        <v>21</v>
      </c>
      <c r="F174" s="75">
        <f t="shared" si="411"/>
        <v>0</v>
      </c>
      <c r="G174" s="107">
        <f t="shared" si="411"/>
        <v>0</v>
      </c>
      <c r="H174" s="75">
        <f t="shared" ref="H174:S174" si="420">H152+H160+H166</f>
        <v>0</v>
      </c>
      <c r="I174" s="75">
        <f t="shared" si="420"/>
        <v>0</v>
      </c>
      <c r="J174" s="75">
        <f t="shared" si="420"/>
        <v>0</v>
      </c>
      <c r="K174" s="75">
        <f t="shared" si="420"/>
        <v>0</v>
      </c>
      <c r="L174" s="75">
        <f t="shared" si="420"/>
        <v>0</v>
      </c>
      <c r="M174" s="75">
        <f t="shared" si="420"/>
        <v>0</v>
      </c>
      <c r="N174" s="75">
        <f t="shared" si="420"/>
        <v>0</v>
      </c>
      <c r="O174" s="75">
        <f t="shared" si="420"/>
        <v>0</v>
      </c>
      <c r="P174" s="75">
        <f t="shared" si="420"/>
        <v>0</v>
      </c>
      <c r="Q174" s="75">
        <f t="shared" si="420"/>
        <v>0</v>
      </c>
      <c r="R174" s="75">
        <f t="shared" si="420"/>
        <v>0</v>
      </c>
      <c r="S174" s="75">
        <f t="shared" si="420"/>
        <v>0</v>
      </c>
      <c r="T174" s="200">
        <f t="shared" si="413"/>
        <v>0</v>
      </c>
      <c r="U174" s="75">
        <f t="shared" ref="U174:AF174" si="421">U152+U160+U166</f>
        <v>0</v>
      </c>
      <c r="V174" s="75">
        <f t="shared" si="421"/>
        <v>0</v>
      </c>
      <c r="W174" s="75">
        <f t="shared" si="421"/>
        <v>0</v>
      </c>
      <c r="X174" s="75">
        <f t="shared" si="421"/>
        <v>0</v>
      </c>
      <c r="Y174" s="75">
        <f t="shared" si="421"/>
        <v>0</v>
      </c>
      <c r="Z174" s="75">
        <f t="shared" si="421"/>
        <v>0</v>
      </c>
      <c r="AA174" s="75">
        <f t="shared" si="421"/>
        <v>0</v>
      </c>
      <c r="AB174" s="75">
        <f t="shared" si="421"/>
        <v>0</v>
      </c>
      <c r="AC174" s="75">
        <f t="shared" si="421"/>
        <v>0</v>
      </c>
      <c r="AD174" s="75">
        <f t="shared" si="421"/>
        <v>0</v>
      </c>
      <c r="AE174" s="75">
        <f t="shared" si="421"/>
        <v>0</v>
      </c>
      <c r="AF174" s="75">
        <f t="shared" si="421"/>
        <v>0</v>
      </c>
      <c r="AG174" s="200">
        <f t="shared" si="415"/>
        <v>0</v>
      </c>
      <c r="AH174" s="75">
        <f t="shared" ref="AH174:AS174" si="422">AH152+AH160+AH166</f>
        <v>0</v>
      </c>
      <c r="AI174" s="75">
        <f t="shared" si="422"/>
        <v>0</v>
      </c>
      <c r="AJ174" s="75">
        <f t="shared" si="422"/>
        <v>0</v>
      </c>
      <c r="AK174" s="75">
        <f t="shared" si="422"/>
        <v>0</v>
      </c>
      <c r="AL174" s="75">
        <f t="shared" si="422"/>
        <v>0</v>
      </c>
      <c r="AM174" s="75">
        <f t="shared" si="422"/>
        <v>0</v>
      </c>
      <c r="AN174" s="75">
        <f t="shared" si="422"/>
        <v>0</v>
      </c>
      <c r="AO174" s="75">
        <f t="shared" si="422"/>
        <v>0</v>
      </c>
      <c r="AP174" s="75">
        <f t="shared" si="422"/>
        <v>0</v>
      </c>
      <c r="AQ174" s="75">
        <f t="shared" si="422"/>
        <v>0</v>
      </c>
      <c r="AR174" s="75">
        <f t="shared" si="422"/>
        <v>0</v>
      </c>
      <c r="AS174" s="75">
        <f t="shared" si="422"/>
        <v>0</v>
      </c>
      <c r="AT174" s="200">
        <f t="shared" si="417"/>
        <v>0</v>
      </c>
      <c r="AU174" s="75">
        <f t="shared" ref="AU174:BF174" si="423">AU152+AU160+AU166</f>
        <v>0</v>
      </c>
      <c r="AV174" s="75">
        <f t="shared" si="423"/>
        <v>0</v>
      </c>
      <c r="AW174" s="75">
        <f t="shared" si="423"/>
        <v>0</v>
      </c>
      <c r="AX174" s="75">
        <f t="shared" si="423"/>
        <v>0</v>
      </c>
      <c r="AY174" s="75">
        <f t="shared" si="423"/>
        <v>0</v>
      </c>
      <c r="AZ174" s="75">
        <f t="shared" si="423"/>
        <v>93070581.751194075</v>
      </c>
      <c r="BA174" s="75">
        <f t="shared" si="423"/>
        <v>0</v>
      </c>
      <c r="BB174" s="75">
        <f t="shared" si="423"/>
        <v>0</v>
      </c>
      <c r="BC174" s="75">
        <f t="shared" si="423"/>
        <v>0</v>
      </c>
      <c r="BD174" s="75">
        <f t="shared" si="423"/>
        <v>0</v>
      </c>
      <c r="BE174" s="75">
        <f t="shared" si="423"/>
        <v>0</v>
      </c>
      <c r="BF174" s="75">
        <f t="shared" si="423"/>
        <v>0</v>
      </c>
      <c r="BG174" s="200">
        <f t="shared" si="419"/>
        <v>93070581.751194075</v>
      </c>
      <c r="BI174" s="200">
        <f>G174+T174+AG174+AT174+BG174</f>
        <v>93070581.751194075</v>
      </c>
    </row>
    <row r="175" spans="2:63">
      <c r="B175" s="103" t="s">
        <v>120</v>
      </c>
      <c r="F175" s="75">
        <f t="shared" si="411"/>
        <v>0</v>
      </c>
      <c r="G175" s="107">
        <f t="shared" si="411"/>
        <v>0</v>
      </c>
      <c r="H175" s="75">
        <f t="shared" ref="H175:S175" si="424">H153+H161+H167</f>
        <v>0</v>
      </c>
      <c r="I175" s="75">
        <f t="shared" si="424"/>
        <v>0</v>
      </c>
      <c r="J175" s="75">
        <f t="shared" si="424"/>
        <v>0</v>
      </c>
      <c r="K175" s="75">
        <f t="shared" si="424"/>
        <v>0</v>
      </c>
      <c r="L175" s="75">
        <f t="shared" si="424"/>
        <v>0</v>
      </c>
      <c r="M175" s="75">
        <f t="shared" si="424"/>
        <v>0</v>
      </c>
      <c r="N175" s="75">
        <f t="shared" si="424"/>
        <v>0</v>
      </c>
      <c r="O175" s="75">
        <f t="shared" si="424"/>
        <v>0</v>
      </c>
      <c r="P175" s="75">
        <f t="shared" si="424"/>
        <v>0</v>
      </c>
      <c r="Q175" s="75">
        <f t="shared" si="424"/>
        <v>0</v>
      </c>
      <c r="R175" s="75">
        <f t="shared" si="424"/>
        <v>0</v>
      </c>
      <c r="S175" s="75">
        <f t="shared" si="424"/>
        <v>0</v>
      </c>
      <c r="T175" s="200">
        <f t="shared" si="413"/>
        <v>0</v>
      </c>
      <c r="U175" s="75">
        <f t="shared" ref="U175:AF175" si="425">U153+U161+U167</f>
        <v>0</v>
      </c>
      <c r="V175" s="75">
        <f t="shared" si="425"/>
        <v>0</v>
      </c>
      <c r="W175" s="75">
        <f t="shared" si="425"/>
        <v>0</v>
      </c>
      <c r="X175" s="75">
        <f t="shared" si="425"/>
        <v>0</v>
      </c>
      <c r="Y175" s="75">
        <f t="shared" si="425"/>
        <v>0</v>
      </c>
      <c r="Z175" s="75">
        <f t="shared" si="425"/>
        <v>0</v>
      </c>
      <c r="AA175" s="75">
        <f t="shared" si="425"/>
        <v>0</v>
      </c>
      <c r="AB175" s="75">
        <f t="shared" si="425"/>
        <v>0</v>
      </c>
      <c r="AC175" s="75">
        <f t="shared" si="425"/>
        <v>0</v>
      </c>
      <c r="AD175" s="75">
        <f t="shared" si="425"/>
        <v>0</v>
      </c>
      <c r="AE175" s="75">
        <f t="shared" si="425"/>
        <v>0</v>
      </c>
      <c r="AF175" s="75">
        <f t="shared" si="425"/>
        <v>0</v>
      </c>
      <c r="AG175" s="200">
        <f t="shared" si="415"/>
        <v>0</v>
      </c>
      <c r="AH175" s="75">
        <f t="shared" ref="AH175:AS175" si="426">AH153+AH161+AH167</f>
        <v>0</v>
      </c>
      <c r="AI175" s="75">
        <f t="shared" si="426"/>
        <v>0</v>
      </c>
      <c r="AJ175" s="75">
        <f t="shared" si="426"/>
        <v>0</v>
      </c>
      <c r="AK175" s="75">
        <f t="shared" si="426"/>
        <v>0</v>
      </c>
      <c r="AL175" s="75">
        <f t="shared" si="426"/>
        <v>0</v>
      </c>
      <c r="AM175" s="75">
        <f t="shared" si="426"/>
        <v>0</v>
      </c>
      <c r="AN175" s="75">
        <f t="shared" si="426"/>
        <v>0</v>
      </c>
      <c r="AO175" s="75">
        <f t="shared" si="426"/>
        <v>0</v>
      </c>
      <c r="AP175" s="75">
        <f t="shared" si="426"/>
        <v>0</v>
      </c>
      <c r="AQ175" s="75">
        <f t="shared" si="426"/>
        <v>0</v>
      </c>
      <c r="AR175" s="75">
        <f t="shared" si="426"/>
        <v>0</v>
      </c>
      <c r="AS175" s="75">
        <f t="shared" si="426"/>
        <v>0</v>
      </c>
      <c r="AT175" s="200">
        <f t="shared" si="417"/>
        <v>0</v>
      </c>
      <c r="AU175" s="75">
        <f t="shared" ref="AU175:BF175" si="427">AU153+AU161+AU167</f>
        <v>0</v>
      </c>
      <c r="AV175" s="75">
        <f t="shared" si="427"/>
        <v>0</v>
      </c>
      <c r="AW175" s="75">
        <f t="shared" si="427"/>
        <v>0</v>
      </c>
      <c r="AX175" s="75">
        <f t="shared" si="427"/>
        <v>0</v>
      </c>
      <c r="AY175" s="75">
        <f t="shared" si="427"/>
        <v>0</v>
      </c>
      <c r="AZ175" s="75">
        <f t="shared" si="427"/>
        <v>1108178789.1763151</v>
      </c>
      <c r="BA175" s="75">
        <f t="shared" si="427"/>
        <v>50485</v>
      </c>
      <c r="BB175" s="75">
        <f t="shared" si="427"/>
        <v>0</v>
      </c>
      <c r="BC175" s="75">
        <f t="shared" si="427"/>
        <v>0</v>
      </c>
      <c r="BD175" s="75">
        <f t="shared" si="427"/>
        <v>0</v>
      </c>
      <c r="BE175" s="75">
        <f t="shared" si="427"/>
        <v>0</v>
      </c>
      <c r="BF175" s="75">
        <f t="shared" si="427"/>
        <v>0</v>
      </c>
      <c r="BG175" s="200">
        <f t="shared" si="419"/>
        <v>1108229274.1763151</v>
      </c>
      <c r="BI175" s="200">
        <f>G175+T175+AG175+AT175+BG175</f>
        <v>1108229274.1763151</v>
      </c>
    </row>
    <row r="176" spans="2:63" ht="13.8" thickBot="1">
      <c r="B176" s="106" t="s">
        <v>183</v>
      </c>
      <c r="F176" s="99">
        <f>SUBTOTAL(9,F173:F175)</f>
        <v>0</v>
      </c>
      <c r="G176" s="118">
        <f t="shared" ref="G176:BI176" si="428">SUBTOTAL(9,G173:G175)</f>
        <v>0</v>
      </c>
      <c r="H176" s="99">
        <f t="shared" si="428"/>
        <v>0</v>
      </c>
      <c r="I176" s="99">
        <f t="shared" si="428"/>
        <v>0</v>
      </c>
      <c r="J176" s="99">
        <f t="shared" si="428"/>
        <v>0</v>
      </c>
      <c r="K176" s="99">
        <f t="shared" si="428"/>
        <v>0</v>
      </c>
      <c r="L176" s="99">
        <f t="shared" si="428"/>
        <v>0</v>
      </c>
      <c r="M176" s="99">
        <f t="shared" si="428"/>
        <v>0</v>
      </c>
      <c r="N176" s="99">
        <f t="shared" si="428"/>
        <v>0</v>
      </c>
      <c r="O176" s="99">
        <f t="shared" si="428"/>
        <v>0</v>
      </c>
      <c r="P176" s="99">
        <f t="shared" si="428"/>
        <v>0</v>
      </c>
      <c r="Q176" s="99">
        <f t="shared" si="428"/>
        <v>0</v>
      </c>
      <c r="R176" s="99">
        <f t="shared" si="428"/>
        <v>0</v>
      </c>
      <c r="S176" s="99">
        <f t="shared" si="428"/>
        <v>0</v>
      </c>
      <c r="T176" s="118">
        <f t="shared" si="428"/>
        <v>0</v>
      </c>
      <c r="U176" s="99">
        <f t="shared" si="428"/>
        <v>0</v>
      </c>
      <c r="V176" s="99">
        <f t="shared" si="428"/>
        <v>0</v>
      </c>
      <c r="W176" s="99">
        <f t="shared" si="428"/>
        <v>0</v>
      </c>
      <c r="X176" s="99">
        <f t="shared" si="428"/>
        <v>0</v>
      </c>
      <c r="Y176" s="99">
        <f t="shared" si="428"/>
        <v>0</v>
      </c>
      <c r="Z176" s="99">
        <f t="shared" si="428"/>
        <v>0</v>
      </c>
      <c r="AA176" s="99">
        <f t="shared" si="428"/>
        <v>0</v>
      </c>
      <c r="AB176" s="99">
        <f t="shared" si="428"/>
        <v>0</v>
      </c>
      <c r="AC176" s="99">
        <f t="shared" si="428"/>
        <v>0</v>
      </c>
      <c r="AD176" s="99">
        <f t="shared" si="428"/>
        <v>0</v>
      </c>
      <c r="AE176" s="99">
        <f t="shared" si="428"/>
        <v>0</v>
      </c>
      <c r="AF176" s="99">
        <f t="shared" si="428"/>
        <v>0</v>
      </c>
      <c r="AG176" s="118">
        <f t="shared" si="428"/>
        <v>0</v>
      </c>
      <c r="AH176" s="99">
        <f t="shared" si="428"/>
        <v>0</v>
      </c>
      <c r="AI176" s="99">
        <f t="shared" si="428"/>
        <v>0</v>
      </c>
      <c r="AJ176" s="99">
        <f t="shared" si="428"/>
        <v>0</v>
      </c>
      <c r="AK176" s="99">
        <f t="shared" si="428"/>
        <v>0</v>
      </c>
      <c r="AL176" s="99">
        <f t="shared" si="428"/>
        <v>0</v>
      </c>
      <c r="AM176" s="99">
        <f t="shared" si="428"/>
        <v>0</v>
      </c>
      <c r="AN176" s="99">
        <f t="shared" si="428"/>
        <v>0</v>
      </c>
      <c r="AO176" s="99">
        <f t="shared" si="428"/>
        <v>0</v>
      </c>
      <c r="AP176" s="99">
        <f t="shared" si="428"/>
        <v>0</v>
      </c>
      <c r="AQ176" s="99">
        <f t="shared" si="428"/>
        <v>0</v>
      </c>
      <c r="AR176" s="99">
        <f t="shared" si="428"/>
        <v>0</v>
      </c>
      <c r="AS176" s="99">
        <f t="shared" si="428"/>
        <v>0</v>
      </c>
      <c r="AT176" s="118">
        <f t="shared" si="428"/>
        <v>0</v>
      </c>
      <c r="AU176" s="99">
        <f t="shared" si="428"/>
        <v>0</v>
      </c>
      <c r="AV176" s="99">
        <f t="shared" si="428"/>
        <v>0</v>
      </c>
      <c r="AW176" s="99">
        <f t="shared" si="428"/>
        <v>0</v>
      </c>
      <c r="AX176" s="99">
        <f t="shared" si="428"/>
        <v>0</v>
      </c>
      <c r="AY176" s="99">
        <f t="shared" si="428"/>
        <v>0</v>
      </c>
      <c r="AZ176" s="99">
        <f t="shared" si="428"/>
        <v>1229608513.1590602</v>
      </c>
      <c r="BA176" s="99">
        <f t="shared" si="428"/>
        <v>50485</v>
      </c>
      <c r="BB176" s="99">
        <f t="shared" si="428"/>
        <v>0</v>
      </c>
      <c r="BC176" s="99">
        <f t="shared" si="428"/>
        <v>0</v>
      </c>
      <c r="BD176" s="99">
        <f t="shared" si="428"/>
        <v>0</v>
      </c>
      <c r="BE176" s="99">
        <f t="shared" si="428"/>
        <v>0</v>
      </c>
      <c r="BF176" s="99">
        <f t="shared" si="428"/>
        <v>0</v>
      </c>
      <c r="BG176" s="118">
        <f t="shared" si="428"/>
        <v>1229658998.1590602</v>
      </c>
      <c r="BI176" s="118">
        <f t="shared" si="428"/>
        <v>1229658998.1590602</v>
      </c>
      <c r="BK176" s="75">
        <f>BI176-BI145</f>
        <v>0</v>
      </c>
    </row>
    <row r="177" spans="2:63" ht="13.8" thickTop="1">
      <c r="F177" s="75"/>
      <c r="G177" s="200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200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200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200"/>
      <c r="AU177" s="75"/>
      <c r="AV177" s="75"/>
      <c r="AW177" s="75"/>
      <c r="AX177" s="75"/>
      <c r="AY177" s="75"/>
      <c r="AZ177" s="75"/>
      <c r="BA177" s="75"/>
      <c r="BB177" s="75"/>
      <c r="BC177" s="75"/>
      <c r="BD177" s="75"/>
      <c r="BE177" s="75"/>
      <c r="BF177" s="75"/>
      <c r="BG177" s="200"/>
      <c r="BI177" s="205"/>
    </row>
    <row r="178" spans="2:63" ht="13.8" thickBot="1">
      <c r="B178" s="103" t="s">
        <v>184</v>
      </c>
      <c r="F178" s="104">
        <f t="shared" ref="F178:AF178" si="429">F156+F170</f>
        <v>0</v>
      </c>
      <c r="G178" s="206">
        <f t="shared" si="429"/>
        <v>0</v>
      </c>
      <c r="H178" s="104">
        <f t="shared" si="429"/>
        <v>0</v>
      </c>
      <c r="I178" s="104">
        <f t="shared" si="429"/>
        <v>0</v>
      </c>
      <c r="J178" s="104">
        <f t="shared" si="429"/>
        <v>0</v>
      </c>
      <c r="K178" s="104">
        <f t="shared" si="429"/>
        <v>0</v>
      </c>
      <c r="L178" s="104">
        <f t="shared" si="429"/>
        <v>0</v>
      </c>
      <c r="M178" s="104">
        <f t="shared" si="429"/>
        <v>0</v>
      </c>
      <c r="N178" s="104">
        <f t="shared" si="429"/>
        <v>0</v>
      </c>
      <c r="O178" s="104">
        <f t="shared" si="429"/>
        <v>0</v>
      </c>
      <c r="P178" s="104">
        <f t="shared" si="429"/>
        <v>0</v>
      </c>
      <c r="Q178" s="104">
        <f t="shared" si="429"/>
        <v>0</v>
      </c>
      <c r="R178" s="104">
        <f t="shared" si="429"/>
        <v>0</v>
      </c>
      <c r="S178" s="104">
        <f t="shared" si="429"/>
        <v>0</v>
      </c>
      <c r="T178" s="206">
        <f t="shared" si="429"/>
        <v>0</v>
      </c>
      <c r="U178" s="104">
        <f t="shared" si="429"/>
        <v>0</v>
      </c>
      <c r="V178" s="104">
        <f t="shared" si="429"/>
        <v>0</v>
      </c>
      <c r="W178" s="104">
        <f t="shared" si="429"/>
        <v>0</v>
      </c>
      <c r="X178" s="104">
        <f t="shared" si="429"/>
        <v>0</v>
      </c>
      <c r="Y178" s="104">
        <f t="shared" si="429"/>
        <v>0</v>
      </c>
      <c r="Z178" s="104">
        <f t="shared" si="429"/>
        <v>0</v>
      </c>
      <c r="AA178" s="104">
        <f t="shared" si="429"/>
        <v>0</v>
      </c>
      <c r="AB178" s="104">
        <f t="shared" si="429"/>
        <v>0</v>
      </c>
      <c r="AC178" s="104">
        <f t="shared" si="429"/>
        <v>0</v>
      </c>
      <c r="AD178" s="104">
        <f t="shared" si="429"/>
        <v>0</v>
      </c>
      <c r="AE178" s="104">
        <f t="shared" si="429"/>
        <v>0</v>
      </c>
      <c r="AF178" s="104">
        <f t="shared" si="429"/>
        <v>0</v>
      </c>
      <c r="AG178" s="206">
        <f t="shared" ref="AG178" si="430">AG156+AG170</f>
        <v>0</v>
      </c>
      <c r="AH178" s="104">
        <f t="shared" ref="AH178:AS178" si="431">AH156+AH170</f>
        <v>0</v>
      </c>
      <c r="AI178" s="104">
        <f t="shared" si="431"/>
        <v>0</v>
      </c>
      <c r="AJ178" s="104">
        <f t="shared" si="431"/>
        <v>0</v>
      </c>
      <c r="AK178" s="104">
        <f t="shared" si="431"/>
        <v>0</v>
      </c>
      <c r="AL178" s="104">
        <f t="shared" si="431"/>
        <v>0</v>
      </c>
      <c r="AM178" s="104">
        <f t="shared" si="431"/>
        <v>0</v>
      </c>
      <c r="AN178" s="104">
        <f t="shared" si="431"/>
        <v>0</v>
      </c>
      <c r="AO178" s="104">
        <f t="shared" si="431"/>
        <v>0</v>
      </c>
      <c r="AP178" s="104">
        <f t="shared" si="431"/>
        <v>0</v>
      </c>
      <c r="AQ178" s="104">
        <f t="shared" si="431"/>
        <v>0</v>
      </c>
      <c r="AR178" s="104">
        <f t="shared" si="431"/>
        <v>0</v>
      </c>
      <c r="AS178" s="104">
        <f t="shared" si="431"/>
        <v>0</v>
      </c>
      <c r="AT178" s="206">
        <f t="shared" ref="AT178" si="432">AT156+AT170</f>
        <v>0</v>
      </c>
      <c r="AU178" s="104">
        <f t="shared" ref="AU178:BF178" si="433">AU156+AU170</f>
        <v>0</v>
      </c>
      <c r="AV178" s="104">
        <f t="shared" si="433"/>
        <v>0</v>
      </c>
      <c r="AW178" s="104">
        <f t="shared" si="433"/>
        <v>0</v>
      </c>
      <c r="AX178" s="104">
        <f t="shared" si="433"/>
        <v>0</v>
      </c>
      <c r="AY178" s="104">
        <f t="shared" si="433"/>
        <v>0</v>
      </c>
      <c r="AZ178" s="104">
        <f t="shared" si="433"/>
        <v>90533134.238777012</v>
      </c>
      <c r="BA178" s="104">
        <f t="shared" si="433"/>
        <v>0</v>
      </c>
      <c r="BB178" s="104">
        <f t="shared" si="433"/>
        <v>0</v>
      </c>
      <c r="BC178" s="104">
        <f t="shared" si="433"/>
        <v>0</v>
      </c>
      <c r="BD178" s="104">
        <f t="shared" si="433"/>
        <v>0</v>
      </c>
      <c r="BE178" s="104">
        <f t="shared" si="433"/>
        <v>0</v>
      </c>
      <c r="BF178" s="104">
        <f t="shared" si="433"/>
        <v>0</v>
      </c>
      <c r="BG178" s="206">
        <f t="shared" ref="BG178" si="434">BG156+BG170</f>
        <v>90533134.238777012</v>
      </c>
      <c r="BI178" s="200">
        <f>G178+T178+AG178+AT178+BG178</f>
        <v>90533134.238777012</v>
      </c>
      <c r="BK178" s="75">
        <f>BI178-BI147</f>
        <v>0</v>
      </c>
    </row>
    <row r="179" spans="2:63" ht="13.8" thickTop="1">
      <c r="F179" s="75"/>
    </row>
    <row r="180" spans="2:63">
      <c r="F180" s="75"/>
    </row>
    <row r="181" spans="2:63">
      <c r="F181" s="75"/>
    </row>
    <row r="182" spans="2:63">
      <c r="F182" s="75"/>
    </row>
    <row r="183" spans="2:63">
      <c r="F183" s="75"/>
    </row>
    <row r="184" spans="2:63">
      <c r="F184" s="75"/>
    </row>
    <row r="185" spans="2:63">
      <c r="F185" s="75"/>
    </row>
    <row r="186" spans="2:63">
      <c r="F186" s="75"/>
    </row>
    <row r="187" spans="2:63">
      <c r="F187" s="75"/>
    </row>
    <row r="188" spans="2:63">
      <c r="F188" s="75"/>
    </row>
    <row r="189" spans="2:63">
      <c r="F189" s="75"/>
    </row>
    <row r="190" spans="2:63">
      <c r="F190" s="75"/>
    </row>
    <row r="191" spans="2:63">
      <c r="F191" s="75"/>
    </row>
    <row r="192" spans="2:63">
      <c r="F192" s="75"/>
    </row>
    <row r="193" spans="6:6">
      <c r="F193" s="75"/>
    </row>
  </sheetData>
  <pageMargins left="0.2" right="0.2" top="0.25" bottom="0.4" header="0.3" footer="0"/>
  <pageSetup paperSize="5" scale="64" orientation="landscape" r:id="rId1"/>
  <rowBreaks count="2" manualBreakCount="2">
    <brk id="64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zoomScaleNormal="100" workbookViewId="0">
      <pane xSplit="2" ySplit="8" topLeftCell="C9" activePane="bottomRight" state="frozen"/>
      <selection pane="topRight" activeCell="D1" sqref="D1"/>
      <selection pane="bottomLeft" activeCell="A6" sqref="A6"/>
      <selection pane="bottomRight" activeCell="A2" sqref="A1:A2"/>
    </sheetView>
  </sheetViews>
  <sheetFormatPr defaultRowHeight="13.2"/>
  <cols>
    <col min="1" max="1" width="24.6640625" customWidth="1"/>
    <col min="2" max="2" width="11" bestFit="1" customWidth="1"/>
    <col min="3" max="3" width="10.44140625" customWidth="1"/>
    <col min="4" max="4" width="2.33203125" customWidth="1"/>
    <col min="5" max="5" width="10.44140625" bestFit="1" customWidth="1"/>
    <col min="6" max="6" width="9.5546875" bestFit="1" customWidth="1"/>
    <col min="7" max="7" width="10.44140625" bestFit="1" customWidth="1"/>
    <col min="8" max="8" width="9.5546875" bestFit="1" customWidth="1"/>
    <col min="9" max="9" width="10.44140625" bestFit="1" customWidth="1"/>
    <col min="10" max="10" width="2.33203125" customWidth="1"/>
    <col min="11" max="11" width="10.44140625" bestFit="1" customWidth="1"/>
    <col min="12" max="12" width="9.109375" bestFit="1" customWidth="1"/>
    <col min="13" max="13" width="10.44140625" bestFit="1" customWidth="1"/>
    <col min="14" max="14" width="9.88671875" customWidth="1"/>
    <col min="15" max="15" width="10.44140625" bestFit="1" customWidth="1"/>
    <col min="16" max="16" width="2.33203125" customWidth="1"/>
    <col min="17" max="17" width="10.44140625" bestFit="1" customWidth="1"/>
    <col min="18" max="18" width="9.5546875" bestFit="1" customWidth="1"/>
    <col min="19" max="19" width="10.109375" bestFit="1" customWidth="1"/>
    <col min="20" max="20" width="11" bestFit="1" customWidth="1"/>
  </cols>
  <sheetData>
    <row r="1" spans="1:20">
      <c r="A1" s="362" t="s">
        <v>364</v>
      </c>
    </row>
    <row r="2" spans="1:20" ht="14.4" thickBot="1">
      <c r="A2" s="363" t="s">
        <v>363</v>
      </c>
    </row>
    <row r="4" spans="1:20">
      <c r="A4" s="178" t="s">
        <v>190</v>
      </c>
    </row>
    <row r="6" spans="1:20">
      <c r="A6" s="135"/>
      <c r="B6" s="136"/>
      <c r="C6" s="136"/>
      <c r="D6" s="136"/>
      <c r="E6" s="358" t="s">
        <v>201</v>
      </c>
      <c r="F6" s="358"/>
      <c r="G6" s="358"/>
      <c r="H6" s="358"/>
      <c r="I6" s="358"/>
      <c r="J6" s="2"/>
      <c r="K6" s="358" t="s">
        <v>202</v>
      </c>
      <c r="L6" s="358"/>
      <c r="M6" s="358"/>
      <c r="N6" s="358"/>
      <c r="O6" s="358"/>
      <c r="P6" s="2"/>
      <c r="Q6" s="358" t="s">
        <v>203</v>
      </c>
      <c r="R6" s="358"/>
      <c r="S6" s="358"/>
      <c r="T6" s="136"/>
    </row>
    <row r="7" spans="1:20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20">
      <c r="A8" s="137" t="s">
        <v>0</v>
      </c>
      <c r="B8" s="137" t="s">
        <v>204</v>
      </c>
      <c r="C8" s="137"/>
      <c r="D8" s="137"/>
      <c r="E8" s="137" t="s">
        <v>205</v>
      </c>
      <c r="F8" s="137" t="s">
        <v>8</v>
      </c>
      <c r="G8" s="137" t="s">
        <v>206</v>
      </c>
      <c r="H8" s="137" t="s">
        <v>207</v>
      </c>
      <c r="I8" s="137" t="s">
        <v>186</v>
      </c>
      <c r="J8" s="137"/>
      <c r="K8" s="137" t="s">
        <v>205</v>
      </c>
      <c r="L8" s="137" t="s">
        <v>8</v>
      </c>
      <c r="M8" s="137" t="s">
        <v>206</v>
      </c>
      <c r="N8" s="137" t="s">
        <v>207</v>
      </c>
      <c r="O8" s="137" t="s">
        <v>186</v>
      </c>
      <c r="P8" s="138"/>
      <c r="Q8" s="137" t="s">
        <v>205</v>
      </c>
      <c r="R8" s="137" t="s">
        <v>207</v>
      </c>
      <c r="S8" s="137" t="s">
        <v>186</v>
      </c>
      <c r="T8" s="135"/>
    </row>
    <row r="9" spans="1:20">
      <c r="A9" s="139" t="s">
        <v>357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6"/>
      <c r="T9" s="149"/>
    </row>
    <row r="10" spans="1:20">
      <c r="A10" s="140" t="s">
        <v>212</v>
      </c>
      <c r="B10" s="141">
        <f>-'[32]C-4'!$I$37*1000</f>
        <v>-8284947.6005774597</v>
      </c>
      <c r="C10" s="141"/>
      <c r="D10" s="141"/>
      <c r="E10" s="141">
        <f>B10*0.35</f>
        <v>-2899731.6602021107</v>
      </c>
      <c r="F10" s="141">
        <f>-H10*0.35</f>
        <v>159485.24131111609</v>
      </c>
      <c r="G10" s="141">
        <f>E10+F10</f>
        <v>-2740246.4188909945</v>
      </c>
      <c r="H10" s="141">
        <f>B10*0.055</f>
        <v>-455672.11803176027</v>
      </c>
      <c r="I10" s="141">
        <f>G10+H10</f>
        <v>-3195918.5369227547</v>
      </c>
      <c r="J10" s="141"/>
      <c r="K10" s="141"/>
      <c r="L10" s="141"/>
      <c r="M10" s="141"/>
      <c r="N10" s="141"/>
      <c r="O10" s="141"/>
      <c r="P10" s="141"/>
      <c r="Q10" s="141">
        <f t="shared" ref="Q10:R13" si="0">G10+M10</f>
        <v>-2740246.4188909945</v>
      </c>
      <c r="R10" s="141">
        <f t="shared" si="0"/>
        <v>-455672.11803176027</v>
      </c>
      <c r="S10" s="142">
        <f>Q10+R10</f>
        <v>-3195918.5369227547</v>
      </c>
      <c r="T10" s="149"/>
    </row>
    <row r="11" spans="1:20">
      <c r="A11" s="140" t="s">
        <v>213</v>
      </c>
      <c r="B11" s="141">
        <f>-'[32]C-4'!$I$75*1000</f>
        <v>-43269196.441856213</v>
      </c>
      <c r="C11" s="141"/>
      <c r="D11" s="141"/>
      <c r="E11" s="141">
        <f>B11*0.35</f>
        <v>-15144218.754649673</v>
      </c>
      <c r="F11" s="141">
        <f>-H11*0.35</f>
        <v>832932.0315057321</v>
      </c>
      <c r="G11" s="141">
        <f>E11+F11</f>
        <v>-14311286.723143941</v>
      </c>
      <c r="H11" s="141">
        <f>B11*0.055</f>
        <v>-2379805.8043020917</v>
      </c>
      <c r="I11" s="141">
        <f>G11+H11</f>
        <v>-16691092.527446032</v>
      </c>
      <c r="J11" s="141"/>
      <c r="K11" s="141"/>
      <c r="L11" s="141"/>
      <c r="M11" s="141"/>
      <c r="N11" s="141"/>
      <c r="O11" s="141"/>
      <c r="P11" s="141"/>
      <c r="Q11" s="141">
        <f t="shared" si="0"/>
        <v>-14311286.723143941</v>
      </c>
      <c r="R11" s="141">
        <f t="shared" si="0"/>
        <v>-2379805.8043020917</v>
      </c>
      <c r="S11" s="142">
        <f>Q11+R11</f>
        <v>-16691092.527446032</v>
      </c>
      <c r="T11" s="149"/>
    </row>
    <row r="12" spans="1:20">
      <c r="A12" s="140" t="s">
        <v>214</v>
      </c>
      <c r="B12" s="141">
        <f>-'[32]C-4'!$I$83*1000</f>
        <v>-17723532.972350303</v>
      </c>
      <c r="C12" s="141"/>
      <c r="D12" s="141"/>
      <c r="E12" s="141">
        <f>B12*0.35</f>
        <v>-6203236.5403226055</v>
      </c>
      <c r="F12" s="141">
        <f>-H12*0.35</f>
        <v>341178.00971774332</v>
      </c>
      <c r="G12" s="141">
        <f>E12+F12</f>
        <v>-5862058.5306048626</v>
      </c>
      <c r="H12" s="141">
        <f>B12*0.055</f>
        <v>-974794.31347926671</v>
      </c>
      <c r="I12" s="141">
        <f>G12+H12</f>
        <v>-6836852.8440841297</v>
      </c>
      <c r="J12" s="141"/>
      <c r="K12" s="141"/>
      <c r="L12" s="141"/>
      <c r="M12" s="141"/>
      <c r="N12" s="141"/>
      <c r="O12" s="141"/>
      <c r="P12" s="141"/>
      <c r="Q12" s="141">
        <f t="shared" si="0"/>
        <v>-5862058.5306048626</v>
      </c>
      <c r="R12" s="141">
        <f t="shared" si="0"/>
        <v>-974794.31347926671</v>
      </c>
      <c r="S12" s="142">
        <f>Q12+R12</f>
        <v>-6836852.8440841297</v>
      </c>
      <c r="T12" s="149"/>
    </row>
    <row r="13" spans="1:20">
      <c r="A13" s="140" t="s">
        <v>219</v>
      </c>
      <c r="B13" s="141">
        <f>-'[32]C-22, p 1'!$J$17*1000</f>
        <v>-21606153.575667307</v>
      </c>
      <c r="C13" s="141"/>
      <c r="D13" s="141"/>
      <c r="E13" s="141">
        <f>B13*0.35</f>
        <v>-7562153.7514835568</v>
      </c>
      <c r="F13" s="141">
        <f>-H13*0.35</f>
        <v>415918.45633159566</v>
      </c>
      <c r="G13" s="141">
        <f>E13+F13</f>
        <v>-7146235.295151961</v>
      </c>
      <c r="H13" s="141">
        <f>B13*0.055</f>
        <v>-1188338.4466617019</v>
      </c>
      <c r="I13" s="141">
        <f>G13+H13</f>
        <v>-8334573.7418136634</v>
      </c>
      <c r="J13" s="141"/>
      <c r="K13" s="141"/>
      <c r="L13" s="141"/>
      <c r="M13" s="141"/>
      <c r="N13" s="141"/>
      <c r="O13" s="141"/>
      <c r="P13" s="141"/>
      <c r="Q13" s="141">
        <f t="shared" si="0"/>
        <v>-7146235.295151961</v>
      </c>
      <c r="R13" s="141">
        <f t="shared" si="0"/>
        <v>-1188338.4466617019</v>
      </c>
      <c r="S13" s="142">
        <f>Q13+R13</f>
        <v>-8334573.7418136634</v>
      </c>
      <c r="T13" s="149"/>
    </row>
    <row r="14" spans="1:20">
      <c r="A14" s="143" t="s">
        <v>209</v>
      </c>
      <c r="B14" s="144">
        <f>SUM(B10:B13)</f>
        <v>-90883830.590451285</v>
      </c>
      <c r="C14" s="150"/>
      <c r="D14" s="142"/>
      <c r="E14" s="144">
        <f>SUM(E10:E13)</f>
        <v>-31809340.706657946</v>
      </c>
      <c r="F14" s="144">
        <f>SUM(F10:F13)</f>
        <v>1749513.7388661872</v>
      </c>
      <c r="G14" s="144">
        <f>SUM(G10:G13)</f>
        <v>-30059826.967791758</v>
      </c>
      <c r="H14" s="144">
        <f>SUM(H10:H13)</f>
        <v>-4998610.6824748199</v>
      </c>
      <c r="I14" s="144">
        <f>SUM(I10:I13)</f>
        <v>-35058437.650266573</v>
      </c>
      <c r="J14" s="142"/>
      <c r="K14" s="144">
        <f>SUM(K10:K13)</f>
        <v>0</v>
      </c>
      <c r="L14" s="144">
        <f>SUM(L10:L13)</f>
        <v>0</v>
      </c>
      <c r="M14" s="144">
        <f>SUM(M10:M13)</f>
        <v>0</v>
      </c>
      <c r="N14" s="144">
        <f>SUM(N10:N13)</f>
        <v>0</v>
      </c>
      <c r="O14" s="144">
        <f>SUM(O10:O13)</f>
        <v>0</v>
      </c>
      <c r="P14" s="142"/>
      <c r="Q14" s="144">
        <f>SUM(Q10:Q13)</f>
        <v>-30059826.967791758</v>
      </c>
      <c r="R14" s="144">
        <f>SUM(R10:R13)</f>
        <v>-4998610.6824748199</v>
      </c>
      <c r="S14" s="144">
        <f>SUM(S10:S13)</f>
        <v>-35058437.650266573</v>
      </c>
      <c r="T14" s="149"/>
    </row>
    <row r="15" spans="1:20">
      <c r="A15" s="136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9"/>
    </row>
    <row r="16" spans="1:20">
      <c r="A16" s="145" t="s">
        <v>210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9"/>
    </row>
    <row r="17" spans="1:20">
      <c r="A17" s="140" t="s">
        <v>218</v>
      </c>
      <c r="B17" s="142">
        <f>'Depreciation Calcs'!Q127</f>
        <v>3282703.4566579</v>
      </c>
      <c r="C17" s="142"/>
      <c r="D17" s="142"/>
      <c r="E17" s="141">
        <f>B17*0.35</f>
        <v>1148946.209830265</v>
      </c>
      <c r="F17" s="141">
        <f>-H17*0.35</f>
        <v>-63192.04154066457</v>
      </c>
      <c r="G17" s="141">
        <f>E17+F17</f>
        <v>1085754.1682896004</v>
      </c>
      <c r="H17" s="141">
        <f>B17*0.055</f>
        <v>180548.6901161845</v>
      </c>
      <c r="I17" s="141">
        <f>G17+H17</f>
        <v>1266302.8584057849</v>
      </c>
      <c r="J17" s="141"/>
      <c r="K17" s="141"/>
      <c r="L17" s="141"/>
      <c r="M17" s="141"/>
      <c r="N17" s="141"/>
      <c r="O17" s="141"/>
      <c r="P17" s="142"/>
      <c r="Q17" s="141">
        <f t="shared" ref="Q17:R20" si="1">G17+M17</f>
        <v>1085754.1682896004</v>
      </c>
      <c r="R17" s="141">
        <f t="shared" si="1"/>
        <v>180548.6901161845</v>
      </c>
      <c r="S17" s="142">
        <f>Q17+R17</f>
        <v>1266302.8584057849</v>
      </c>
      <c r="T17" s="149"/>
    </row>
    <row r="18" spans="1:20">
      <c r="A18" s="140"/>
      <c r="B18" s="142"/>
      <c r="C18" s="142"/>
      <c r="D18" s="142"/>
      <c r="E18" s="141">
        <f>B18*0.35</f>
        <v>0</v>
      </c>
      <c r="F18" s="141">
        <f>-H18*0.35</f>
        <v>0</v>
      </c>
      <c r="G18" s="141">
        <f>E18+F18</f>
        <v>0</v>
      </c>
      <c r="H18" s="141">
        <f>B18*0.055</f>
        <v>0</v>
      </c>
      <c r="I18" s="141">
        <f>G18+H18</f>
        <v>0</v>
      </c>
      <c r="J18" s="141"/>
      <c r="K18" s="141">
        <f t="shared" ref="K18:L20" si="2">-E18</f>
        <v>0</v>
      </c>
      <c r="L18" s="141">
        <f t="shared" si="2"/>
        <v>0</v>
      </c>
      <c r="M18" s="141">
        <f>K18+L18</f>
        <v>0</v>
      </c>
      <c r="N18" s="141">
        <f>-H18</f>
        <v>0</v>
      </c>
      <c r="O18" s="141">
        <f>M18+N18</f>
        <v>0</v>
      </c>
      <c r="P18" s="142"/>
      <c r="Q18" s="141">
        <f t="shared" si="1"/>
        <v>0</v>
      </c>
      <c r="R18" s="141">
        <f t="shared" si="1"/>
        <v>0</v>
      </c>
      <c r="S18" s="142">
        <f>Q18+R18</f>
        <v>0</v>
      </c>
      <c r="T18" s="149"/>
    </row>
    <row r="19" spans="1:20">
      <c r="A19" s="145" t="s">
        <v>211</v>
      </c>
      <c r="B19" s="142"/>
      <c r="C19" s="142"/>
      <c r="D19" s="142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Q19" s="141"/>
      <c r="R19" s="141"/>
      <c r="S19" s="142"/>
      <c r="T19" s="149"/>
    </row>
    <row r="20" spans="1:20">
      <c r="A20" s="140" t="s">
        <v>216</v>
      </c>
      <c r="B20" s="142">
        <f>'Depreciation Calcs'!Q125</f>
        <v>38986234.337624431</v>
      </c>
      <c r="C20" s="142"/>
      <c r="D20" s="142"/>
      <c r="E20" s="141">
        <f>B20*0.35</f>
        <v>13645182.01816855</v>
      </c>
      <c r="F20" s="141">
        <f>-H20*0.35</f>
        <v>-750485.01099927025</v>
      </c>
      <c r="G20" s="141">
        <f>E20+F20</f>
        <v>12894697.00716928</v>
      </c>
      <c r="H20" s="141">
        <f>B20*0.055</f>
        <v>2144242.8885693438</v>
      </c>
      <c r="I20" s="141">
        <f>G20+H20</f>
        <v>15038939.895738624</v>
      </c>
      <c r="J20" s="141"/>
      <c r="K20" s="141">
        <f t="shared" si="2"/>
        <v>-13645182.01816855</v>
      </c>
      <c r="L20" s="141">
        <f t="shared" si="2"/>
        <v>750485.01099927025</v>
      </c>
      <c r="M20" s="141">
        <f>K20+L20</f>
        <v>-12894697.00716928</v>
      </c>
      <c r="N20" s="141">
        <f>-H20</f>
        <v>-2144242.8885693438</v>
      </c>
      <c r="O20" s="141">
        <f>M20+N20</f>
        <v>-15038939.895738624</v>
      </c>
      <c r="P20" s="142"/>
      <c r="Q20" s="141">
        <f t="shared" si="1"/>
        <v>0</v>
      </c>
      <c r="R20" s="141">
        <f t="shared" si="1"/>
        <v>0</v>
      </c>
      <c r="S20" s="142">
        <f>Q20+R20</f>
        <v>0</v>
      </c>
      <c r="T20" s="149"/>
    </row>
    <row r="21" spans="1:20">
      <c r="A21" s="140" t="s">
        <v>217</v>
      </c>
      <c r="B21" s="142">
        <f>'Depreciation Calcs'!Q126</f>
        <v>1000258.6475739009</v>
      </c>
      <c r="C21" s="142"/>
      <c r="D21" s="142"/>
      <c r="E21" s="141">
        <f>B21*0.35</f>
        <v>350090.52665086527</v>
      </c>
      <c r="F21" s="141">
        <f>-H21*0.35</f>
        <v>-19254.978965797589</v>
      </c>
      <c r="G21" s="141">
        <f>E21+F21</f>
        <v>330835.54768506769</v>
      </c>
      <c r="H21" s="141">
        <f>B21*0.055</f>
        <v>55014.225616564545</v>
      </c>
      <c r="I21" s="141">
        <f>G21+H21</f>
        <v>385849.77330163226</v>
      </c>
      <c r="J21" s="141"/>
      <c r="K21" s="141">
        <f t="shared" ref="K21:K22" si="3">-E21</f>
        <v>-350090.52665086527</v>
      </c>
      <c r="L21" s="141">
        <f t="shared" ref="L21:L22" si="4">-F21</f>
        <v>19254.978965797589</v>
      </c>
      <c r="M21" s="141">
        <f>K21+L21</f>
        <v>-330835.54768506769</v>
      </c>
      <c r="N21" s="141">
        <f>-H21</f>
        <v>-55014.225616564545</v>
      </c>
      <c r="O21" s="141">
        <f>M21+N21</f>
        <v>-385849.77330163226</v>
      </c>
      <c r="P21" s="142"/>
      <c r="Q21" s="141">
        <f t="shared" ref="Q21:Q22" si="5">G21+M21</f>
        <v>0</v>
      </c>
      <c r="R21" s="141">
        <f t="shared" ref="R21:R22" si="6">H21+N21</f>
        <v>0</v>
      </c>
      <c r="S21" s="142">
        <f>Q21+R21</f>
        <v>0</v>
      </c>
      <c r="T21" s="149"/>
    </row>
    <row r="22" spans="1:20">
      <c r="A22" s="140" t="s">
        <v>30</v>
      </c>
      <c r="B22" s="142">
        <f>-'Depreciation Calcs'!Q121</f>
        <v>-417482171.02574545</v>
      </c>
      <c r="C22" s="142"/>
      <c r="D22" s="142"/>
      <c r="E22" s="141">
        <f>B22*0.35</f>
        <v>-146118759.85901091</v>
      </c>
      <c r="F22" s="141">
        <f>-H22*0.35</f>
        <v>0</v>
      </c>
      <c r="G22" s="141">
        <f>E22+F22</f>
        <v>-146118759.85901091</v>
      </c>
      <c r="H22" s="141"/>
      <c r="I22" s="141">
        <f>G22+H22</f>
        <v>-146118759.85901091</v>
      </c>
      <c r="J22" s="141"/>
      <c r="K22" s="141">
        <f t="shared" si="3"/>
        <v>146118759.85901091</v>
      </c>
      <c r="L22" s="141">
        <f t="shared" si="4"/>
        <v>0</v>
      </c>
      <c r="M22" s="141">
        <f>K22+L22</f>
        <v>146118759.85901091</v>
      </c>
      <c r="N22" s="141">
        <f>-H22</f>
        <v>0</v>
      </c>
      <c r="O22" s="141">
        <f>M22+N22</f>
        <v>146118759.85901091</v>
      </c>
      <c r="P22" s="142"/>
      <c r="Q22" s="141">
        <f t="shared" si="5"/>
        <v>0</v>
      </c>
      <c r="R22" s="141">
        <f t="shared" si="6"/>
        <v>0</v>
      </c>
      <c r="S22" s="142">
        <f>Q22+R22</f>
        <v>0</v>
      </c>
      <c r="T22" s="149"/>
    </row>
    <row r="23" spans="1:20">
      <c r="A23" s="140" t="s">
        <v>220</v>
      </c>
      <c r="B23" s="142">
        <f>-'Depreciation Calcs'!Q122</f>
        <v>-130635451.86927693</v>
      </c>
      <c r="C23" s="142"/>
      <c r="D23" s="142"/>
      <c r="E23" s="141"/>
      <c r="F23" s="141">
        <f>-H23*0.35</f>
        <v>2514732.4484835807</v>
      </c>
      <c r="G23" s="141">
        <f>E23+F23</f>
        <v>2514732.4484835807</v>
      </c>
      <c r="H23" s="141">
        <f>B23*0.055</f>
        <v>-7184949.852810231</v>
      </c>
      <c r="I23" s="141">
        <f>G23+H23</f>
        <v>-4670217.4043266503</v>
      </c>
      <c r="J23" s="141"/>
      <c r="K23" s="141">
        <f t="shared" ref="K23" si="7">-E23</f>
        <v>0</v>
      </c>
      <c r="L23" s="141">
        <f t="shared" ref="L23" si="8">-F23</f>
        <v>-2514732.4484835807</v>
      </c>
      <c r="M23" s="141">
        <f>K23+L23</f>
        <v>-2514732.4484835807</v>
      </c>
      <c r="N23" s="141">
        <f>-H23</f>
        <v>7184949.852810231</v>
      </c>
      <c r="O23" s="141">
        <f>M23+N23</f>
        <v>4670217.4043266503</v>
      </c>
      <c r="P23" s="142"/>
      <c r="Q23" s="141">
        <f t="shared" ref="Q23" si="9">G23+M23</f>
        <v>0</v>
      </c>
      <c r="R23" s="141">
        <f t="shared" ref="R23" si="10">H23+N23</f>
        <v>0</v>
      </c>
      <c r="S23" s="142">
        <f>Q23+R23</f>
        <v>0</v>
      </c>
      <c r="T23" s="149"/>
    </row>
    <row r="24" spans="1:20">
      <c r="A24" s="140"/>
      <c r="B24" s="142"/>
      <c r="C24" s="142"/>
      <c r="D24" s="142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141"/>
      <c r="R24" s="141"/>
      <c r="S24" s="142"/>
      <c r="T24" s="149"/>
    </row>
    <row r="25" spans="1:20">
      <c r="A25" s="13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9"/>
    </row>
    <row r="26" spans="1:20" ht="13.8" thickBot="1">
      <c r="A26" s="159" t="s">
        <v>228</v>
      </c>
      <c r="B26" s="146"/>
      <c r="C26" s="151"/>
      <c r="D26" s="146"/>
      <c r="E26" s="147">
        <f>SUM(E14:E24)</f>
        <v>-162783881.81101918</v>
      </c>
      <c r="F26" s="147">
        <f>SUM(F14:F24)</f>
        <v>3431314.1558440356</v>
      </c>
      <c r="G26" s="163">
        <f>SUM(G14:G24)</f>
        <v>-159352567.65517512</v>
      </c>
      <c r="H26" s="163">
        <f>SUM(H14:H24)</f>
        <v>-9803754.7309829574</v>
      </c>
      <c r="I26" s="147">
        <f>SUM(I14:I24)</f>
        <v>-169156322.38615808</v>
      </c>
      <c r="J26" s="146"/>
      <c r="K26" s="147">
        <f>SUM(K14:K24)</f>
        <v>132123487.31419149</v>
      </c>
      <c r="L26" s="147">
        <f>SUM(L14:L24)</f>
        <v>-1744992.458518513</v>
      </c>
      <c r="M26" s="163">
        <f>SUM(M14:M24)</f>
        <v>130378494.85567297</v>
      </c>
      <c r="N26" s="163">
        <f>SUM(N14:N24)</f>
        <v>4985692.7386243232</v>
      </c>
      <c r="O26" s="147">
        <f>SUM(O14:O24)</f>
        <v>135364187.59429729</v>
      </c>
      <c r="P26" s="146"/>
      <c r="Q26" s="147">
        <f>SUM(Q14:Q24)</f>
        <v>-28974072.799502157</v>
      </c>
      <c r="R26" s="147">
        <f>SUM(R14:R24)</f>
        <v>-4818061.9923586352</v>
      </c>
      <c r="S26" s="147">
        <f>SUM(S14:S24)</f>
        <v>-33792134.791860789</v>
      </c>
      <c r="T26" s="149"/>
    </row>
    <row r="27" spans="1:20" ht="13.8" thickTop="1"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50"/>
      <c r="P27" s="142"/>
      <c r="Q27" s="142"/>
      <c r="R27" s="142"/>
      <c r="S27" s="142"/>
      <c r="T27" s="149"/>
    </row>
    <row r="28" spans="1:20"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50"/>
      <c r="P28" s="142"/>
      <c r="Q28" s="142"/>
      <c r="R28" s="142"/>
      <c r="S28" s="179">
        <f>S26/B14</f>
        <v>0.37181679702892234</v>
      </c>
      <c r="T28" s="149"/>
    </row>
    <row r="29" spans="1:20">
      <c r="A29" s="160" t="s">
        <v>224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50"/>
      <c r="P29" s="142"/>
      <c r="Q29" s="142"/>
      <c r="R29" s="142"/>
      <c r="S29" s="142"/>
      <c r="T29" s="149"/>
    </row>
    <row r="30" spans="1:20">
      <c r="A30" s="156" t="s">
        <v>208</v>
      </c>
      <c r="B30" s="149">
        <f>B14</f>
        <v>-90883830.590451285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>
      <c r="A31" s="156" t="s">
        <v>221</v>
      </c>
      <c r="B31" s="149">
        <f>B17</f>
        <v>3282703.4566579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</row>
    <row r="32" spans="1:20">
      <c r="A32" s="156" t="s">
        <v>222</v>
      </c>
      <c r="B32" s="149">
        <f>SUM(B20:B22)</f>
        <v>-377495678.04054713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</row>
    <row r="33" spans="1:20">
      <c r="A33" s="156" t="s">
        <v>223</v>
      </c>
      <c r="B33" s="149">
        <f>-B44</f>
        <v>9803754.7309829593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</row>
    <row r="34" spans="1:20">
      <c r="A34" s="161" t="s">
        <v>224</v>
      </c>
      <c r="B34" s="162">
        <f>SUM(B30:B33)</f>
        <v>-455293050.44335753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</row>
    <row r="35" spans="1:20">
      <c r="A35" s="156" t="s">
        <v>7</v>
      </c>
      <c r="B35" s="157">
        <v>0.35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  <row r="36" spans="1:20" ht="13.8" thickBot="1">
      <c r="A36" s="143" t="s">
        <v>229</v>
      </c>
      <c r="B36" s="158">
        <f>B34*B35</f>
        <v>-159352567.65517512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</row>
    <row r="37" spans="1:20" ht="13.8" thickTop="1">
      <c r="A37" s="156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</row>
    <row r="38" spans="1:20">
      <c r="A38" s="160" t="s">
        <v>225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</row>
    <row r="39" spans="1:20">
      <c r="A39" s="156" t="s">
        <v>208</v>
      </c>
      <c r="B39" s="149">
        <f>B30</f>
        <v>-90883830.590451285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</row>
    <row r="40" spans="1:20">
      <c r="A40" s="156" t="s">
        <v>221</v>
      </c>
      <c r="B40" s="149">
        <f>B31</f>
        <v>3282703.4566579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</row>
    <row r="41" spans="1:20">
      <c r="A41" s="156" t="s">
        <v>222</v>
      </c>
      <c r="B41" s="149">
        <f>B20+B21+B23</f>
        <v>-90648958.884078592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</row>
    <row r="42" spans="1:20">
      <c r="A42" s="161" t="s">
        <v>225</v>
      </c>
      <c r="B42" s="162">
        <f>SUM(B39:B41)</f>
        <v>-178250086.01787198</v>
      </c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</row>
    <row r="43" spans="1:20">
      <c r="A43" s="156" t="s">
        <v>226</v>
      </c>
      <c r="B43" s="157">
        <v>5.5E-2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</row>
    <row r="44" spans="1:20" ht="13.8" thickBot="1">
      <c r="A44" s="143" t="s">
        <v>227</v>
      </c>
      <c r="B44" s="158">
        <f>B42*B43</f>
        <v>-9803754.7309829593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</row>
    <row r="45" spans="1:20" ht="13.8" thickTop="1">
      <c r="A45" s="156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</row>
    <row r="46" spans="1:20">
      <c r="A46" s="156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</row>
    <row r="47" spans="1:20">
      <c r="A47" s="156" t="s">
        <v>311</v>
      </c>
      <c r="B47" s="149">
        <f>SUM(B10:B12)</f>
        <v>-69277677.014783978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</row>
    <row r="48" spans="1:20">
      <c r="A48" s="156" t="s">
        <v>312</v>
      </c>
      <c r="B48" s="149">
        <f>-S26</f>
        <v>33792134.791860789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</row>
    <row r="49" spans="1:20">
      <c r="A49" s="156" t="s">
        <v>313</v>
      </c>
      <c r="B49" s="290">
        <f>B47+B48</f>
        <v>-35485542.222923189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</row>
    <row r="50" spans="1:20">
      <c r="A50" s="156" t="s">
        <v>219</v>
      </c>
      <c r="B50" s="149">
        <f>B13</f>
        <v>-21606153.575667307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</row>
    <row r="51" spans="1:20" ht="13.8" thickBot="1">
      <c r="A51" s="156" t="s">
        <v>361</v>
      </c>
      <c r="B51" s="158">
        <f>B49+B50</f>
        <v>-57091695.798590496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</row>
    <row r="52" spans="1:20" ht="13.8" thickTop="1">
      <c r="A52" s="156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</row>
    <row r="53" spans="1:20">
      <c r="A53" s="156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</row>
    <row r="54" spans="1:20">
      <c r="A54" s="156" t="s">
        <v>361</v>
      </c>
      <c r="B54" s="149">
        <f>B51</f>
        <v>-57091695.798590496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</row>
    <row r="55" spans="1:20">
      <c r="A55" s="289" t="s">
        <v>314</v>
      </c>
      <c r="B55" s="149">
        <f>-B48</f>
        <v>-33792134.791860789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</row>
    <row r="56" spans="1:20" ht="13.8" thickBot="1">
      <c r="A56" s="289" t="s">
        <v>315</v>
      </c>
      <c r="B56" s="158">
        <f>B54+B55</f>
        <v>-90883830.590451285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</row>
    <row r="57" spans="1:20" ht="13.8" thickTop="1"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</row>
    <row r="58" spans="1:20"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</row>
    <row r="59" spans="1:20"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20"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</row>
    <row r="61" spans="1:20"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</row>
    <row r="62" spans="1:20"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</row>
    <row r="63" spans="1:20"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</row>
    <row r="64" spans="1:20"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</row>
    <row r="65" spans="2:20"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</row>
    <row r="66" spans="2:20"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2:20"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</row>
    <row r="68" spans="2:20"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2:20"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</row>
    <row r="70" spans="2:20"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2:20"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</row>
    <row r="72" spans="2:20"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</row>
    <row r="73" spans="2:20"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</row>
    <row r="74" spans="2:20"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2:20"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</row>
    <row r="76" spans="2:20"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</row>
    <row r="77" spans="2:20"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2:20"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2:20"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2:20"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2:20"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</row>
    <row r="82" spans="2:20"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</row>
    <row r="83" spans="2:20"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2:20"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  <row r="85" spans="2:20"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2:20"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2:20"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</row>
    <row r="88" spans="2:20"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</row>
    <row r="89" spans="2:20"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2:20"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</row>
    <row r="91" spans="2:20"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2:20"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</row>
    <row r="93" spans="2:20"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2:20"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</row>
    <row r="95" spans="2:20"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</row>
    <row r="96" spans="2:20"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</row>
    <row r="97" spans="2:20"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2:20"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</row>
    <row r="99" spans="2:20"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</row>
    <row r="100" spans="2:20"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2:20"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2:20"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</row>
    <row r="103" spans="2:20"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2:20"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</row>
    <row r="105" spans="2:20"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2:20"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</row>
    <row r="107" spans="2:20"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2:20"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</row>
    <row r="109" spans="2:20"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2:20"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2:20"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</row>
    <row r="112" spans="2:20"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</row>
    <row r="113" spans="2:20"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</row>
    <row r="114" spans="2:20"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</row>
    <row r="115" spans="2:20"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</row>
    <row r="116" spans="2:20"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2:20"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</row>
    <row r="118" spans="2:20"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2:20"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2:20"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</row>
    <row r="121" spans="2:20"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</row>
    <row r="122" spans="2:20"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2:20"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</row>
    <row r="124" spans="2:20"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</row>
    <row r="125" spans="2:20"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2:20"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2:20"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</row>
    <row r="128" spans="2:20"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</row>
    <row r="129" spans="2:20"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</row>
    <row r="130" spans="2:20"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</row>
    <row r="131" spans="2:20"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</row>
    <row r="132" spans="2:20"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</row>
    <row r="133" spans="2:20"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</row>
    <row r="134" spans="2:20"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</row>
    <row r="135" spans="2:20"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</row>
    <row r="136" spans="2:20"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</row>
    <row r="137" spans="2:20"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</row>
    <row r="138" spans="2:20"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</row>
    <row r="139" spans="2:20"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</row>
    <row r="140" spans="2:20"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</row>
    <row r="141" spans="2:20"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</row>
    <row r="142" spans="2:20"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</row>
    <row r="143" spans="2:20"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</row>
    <row r="144" spans="2:20"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</row>
    <row r="145" spans="2:20"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</row>
    <row r="146" spans="2:20"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</row>
    <row r="147" spans="2:20"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</row>
    <row r="148" spans="2:20"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</row>
    <row r="149" spans="2:20"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</row>
    <row r="150" spans="2:20"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</row>
    <row r="151" spans="2:20"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</row>
    <row r="152" spans="2:20"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</row>
    <row r="153" spans="2:20"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</row>
    <row r="154" spans="2:20"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</row>
    <row r="155" spans="2:20"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</row>
    <row r="156" spans="2:20"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</row>
    <row r="157" spans="2:20"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</row>
    <row r="158" spans="2:20"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</row>
    <row r="159" spans="2:20" ht="409.6"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</row>
    <row r="160" spans="2:20"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</row>
    <row r="161" spans="2:20"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</row>
  </sheetData>
  <mergeCells count="3">
    <mergeCell ref="E6:I6"/>
    <mergeCell ref="K6:O6"/>
    <mergeCell ref="Q6:S6"/>
  </mergeCells>
  <pageMargins left="0.25" right="0" top="0.4" bottom="0.25" header="0.38" footer="0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76"/>
  <sheetViews>
    <sheetView workbookViewId="0">
      <pane xSplit="1" ySplit="8" topLeftCell="B9" activePane="bottomRight" state="frozen"/>
      <selection pane="topRight" activeCell="C1" sqref="C1"/>
      <selection pane="bottomLeft" activeCell="A4" sqref="A4"/>
      <selection pane="bottomRight" activeCell="A2" sqref="A1:A2"/>
    </sheetView>
  </sheetViews>
  <sheetFormatPr defaultColWidth="9.109375" defaultRowHeight="11.4"/>
  <cols>
    <col min="1" max="1" width="29.5546875" style="63" customWidth="1"/>
    <col min="2" max="2" width="12.44140625" style="63" customWidth="1"/>
    <col min="3" max="3" width="5.88671875" style="28" customWidth="1"/>
    <col min="4" max="7" width="12" style="63" bestFit="1" customWidth="1"/>
    <col min="8" max="8" width="13.5546875" style="63" bestFit="1" customWidth="1"/>
    <col min="9" max="15" width="12" style="63" bestFit="1" customWidth="1"/>
    <col min="16" max="16" width="2.33203125" style="28" customWidth="1"/>
    <col min="17" max="17" width="11" style="63" bestFit="1" customWidth="1"/>
    <col min="18" max="18" width="4.33203125" style="63" customWidth="1"/>
    <col min="19" max="20" width="12" style="63" bestFit="1" customWidth="1"/>
    <col min="21" max="21" width="12" style="63" customWidth="1"/>
    <col min="22" max="30" width="12" style="63" bestFit="1" customWidth="1"/>
    <col min="31" max="31" width="2.5546875" style="63" customWidth="1"/>
    <col min="32" max="32" width="12.109375" style="63" bestFit="1" customWidth="1"/>
    <col min="33" max="33" width="3" style="63" customWidth="1"/>
    <col min="34" max="38" width="12" style="63" bestFit="1" customWidth="1"/>
    <col min="39" max="45" width="12" style="28" bestFit="1" customWidth="1"/>
    <col min="46" max="46" width="3.5546875" style="28" customWidth="1"/>
    <col min="47" max="47" width="12.44140625" style="28" customWidth="1"/>
    <col min="48" max="16384" width="9.109375" style="63"/>
  </cols>
  <sheetData>
    <row r="1" spans="1:47" ht="13.2">
      <c r="A1" s="362" t="s">
        <v>365</v>
      </c>
    </row>
    <row r="2" spans="1:47" ht="14.4" thickBot="1">
      <c r="A2" s="363" t="s">
        <v>363</v>
      </c>
    </row>
    <row r="4" spans="1:47" ht="14.4" customHeight="1">
      <c r="A4" s="64" t="s">
        <v>36</v>
      </c>
    </row>
    <row r="5" spans="1:47" ht="14.4" customHeight="1">
      <c r="A5" s="64" t="s">
        <v>53</v>
      </c>
      <c r="W5" s="26"/>
    </row>
    <row r="6" spans="1:47" ht="14.4" customHeight="1">
      <c r="A6" s="64" t="s">
        <v>37</v>
      </c>
      <c r="W6" s="26"/>
    </row>
    <row r="7" spans="1:47" ht="14.4" customHeight="1" thickBot="1">
      <c r="AE7" s="28"/>
    </row>
    <row r="8" spans="1:47" ht="14.4" customHeight="1" thickBot="1">
      <c r="A8" s="27" t="s">
        <v>0</v>
      </c>
      <c r="B8" s="1">
        <v>43070</v>
      </c>
      <c r="C8" s="30"/>
      <c r="D8" s="74">
        <f>EDATE(B8,1)</f>
        <v>43101</v>
      </c>
      <c r="E8" s="74">
        <f>EDATE(D8,1)</f>
        <v>43132</v>
      </c>
      <c r="F8" s="74">
        <f t="shared" ref="F8:O8" si="0">EDATE(E8,1)</f>
        <v>43160</v>
      </c>
      <c r="G8" s="74">
        <f t="shared" si="0"/>
        <v>43191</v>
      </c>
      <c r="H8" s="74">
        <f t="shared" si="0"/>
        <v>43221</v>
      </c>
      <c r="I8" s="74">
        <f t="shared" si="0"/>
        <v>43252</v>
      </c>
      <c r="J8" s="74">
        <f t="shared" si="0"/>
        <v>43282</v>
      </c>
      <c r="K8" s="74">
        <f t="shared" si="0"/>
        <v>43313</v>
      </c>
      <c r="L8" s="74">
        <f t="shared" si="0"/>
        <v>43344</v>
      </c>
      <c r="M8" s="74">
        <f t="shared" si="0"/>
        <v>43374</v>
      </c>
      <c r="N8" s="74">
        <f t="shared" si="0"/>
        <v>43405</v>
      </c>
      <c r="O8" s="74">
        <f t="shared" si="0"/>
        <v>43435</v>
      </c>
      <c r="P8" s="30"/>
      <c r="Q8" s="74" t="s">
        <v>1</v>
      </c>
      <c r="S8" s="74">
        <f>EDATE(O8,1)</f>
        <v>43466</v>
      </c>
      <c r="T8" s="74">
        <f>EDATE(S8,1)</f>
        <v>43497</v>
      </c>
      <c r="U8" s="74">
        <f t="shared" ref="U8:AD8" si="1">EDATE(T8,1)</f>
        <v>43525</v>
      </c>
      <c r="V8" s="74">
        <f t="shared" si="1"/>
        <v>43556</v>
      </c>
      <c r="W8" s="74">
        <f t="shared" si="1"/>
        <v>43586</v>
      </c>
      <c r="X8" s="74">
        <f t="shared" si="1"/>
        <v>43617</v>
      </c>
      <c r="Y8" s="74">
        <f t="shared" si="1"/>
        <v>43647</v>
      </c>
      <c r="Z8" s="74">
        <f t="shared" si="1"/>
        <v>43678</v>
      </c>
      <c r="AA8" s="74">
        <f t="shared" si="1"/>
        <v>43709</v>
      </c>
      <c r="AB8" s="74">
        <f t="shared" si="1"/>
        <v>43739</v>
      </c>
      <c r="AC8" s="74">
        <f t="shared" si="1"/>
        <v>43770</v>
      </c>
      <c r="AD8" s="74">
        <f t="shared" si="1"/>
        <v>43800</v>
      </c>
      <c r="AE8" s="30"/>
      <c r="AF8" s="74" t="s">
        <v>1</v>
      </c>
      <c r="AH8" s="74">
        <f>EDATE(AD8,1)</f>
        <v>43831</v>
      </c>
      <c r="AI8" s="74">
        <f>EDATE(AH8,1)</f>
        <v>43862</v>
      </c>
      <c r="AJ8" s="74">
        <f t="shared" ref="AJ8:AL8" si="2">EDATE(AI8,1)</f>
        <v>43891</v>
      </c>
      <c r="AK8" s="74">
        <f t="shared" si="2"/>
        <v>43922</v>
      </c>
      <c r="AL8" s="74">
        <f t="shared" si="2"/>
        <v>43952</v>
      </c>
      <c r="AM8" s="340"/>
      <c r="AN8" s="340"/>
      <c r="AO8" s="340"/>
      <c r="AP8" s="340"/>
      <c r="AQ8" s="340"/>
      <c r="AR8" s="340"/>
      <c r="AS8" s="340"/>
      <c r="AT8" s="30"/>
      <c r="AU8" s="340"/>
    </row>
    <row r="9" spans="1:47" ht="14.4" customHeight="1">
      <c r="A9" s="63" t="s">
        <v>14</v>
      </c>
      <c r="B9" s="26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Q9" s="26">
        <f>SUM(D9:O9)</f>
        <v>0</v>
      </c>
      <c r="S9" s="26"/>
      <c r="T9" s="26"/>
      <c r="U9" s="26"/>
      <c r="V9" s="26"/>
      <c r="W9" s="26"/>
      <c r="X9" s="26">
        <f>'Depreciation Calcs'!F111</f>
        <v>3248780.5165899144</v>
      </c>
      <c r="Y9" s="26">
        <f>'Depreciation Calcs'!G111</f>
        <v>3248859.4382758643</v>
      </c>
      <c r="Z9" s="26">
        <f>'Depreciation Calcs'!H111</f>
        <v>3248859.4382758643</v>
      </c>
      <c r="AA9" s="26">
        <f>'Depreciation Calcs'!I111</f>
        <v>3248859.4382758643</v>
      </c>
      <c r="AB9" s="26">
        <f>'Depreciation Calcs'!J111</f>
        <v>3248859.4382758643</v>
      </c>
      <c r="AC9" s="26">
        <f>'Depreciation Calcs'!K111</f>
        <v>3248859.4382758643</v>
      </c>
      <c r="AD9" s="26">
        <f>'Depreciation Calcs'!L111</f>
        <v>3248859.4382758643</v>
      </c>
      <c r="AE9" s="28"/>
      <c r="AF9" s="26">
        <f>SUM(R9:AD9)</f>
        <v>22741937.1462451</v>
      </c>
      <c r="AH9" s="26">
        <f>'Depreciation Calcs'!M111</f>
        <v>3248859.4382758643</v>
      </c>
      <c r="AI9" s="26">
        <f>'Depreciation Calcs'!N111</f>
        <v>3248859.4382758643</v>
      </c>
      <c r="AJ9" s="26">
        <f>'Depreciation Calcs'!O111</f>
        <v>3248859.4382758643</v>
      </c>
      <c r="AK9" s="26">
        <f>'Depreciation Calcs'!P111</f>
        <v>3248859.4382758643</v>
      </c>
      <c r="AL9" s="26">
        <f>'Depreciation Calcs'!Q111</f>
        <v>3248859.4382758643</v>
      </c>
      <c r="AM9" s="25"/>
      <c r="AN9" s="25"/>
      <c r="AO9" s="25"/>
      <c r="AP9" s="25"/>
      <c r="AQ9" s="25"/>
      <c r="AR9" s="25"/>
      <c r="AS9" s="25"/>
      <c r="AU9" s="25"/>
    </row>
    <row r="10" spans="1:47" ht="14.4" customHeight="1">
      <c r="A10" s="63" t="s">
        <v>20</v>
      </c>
      <c r="B10" s="26">
        <f>-'UI Data Export'!T143-'UI Data Export'!AG143</f>
        <v>-7380091.1749958992</v>
      </c>
      <c r="C10" s="25"/>
      <c r="D10" s="26">
        <f>-'UI Data Export'!AH143</f>
        <v>-1000308.8364197165</v>
      </c>
      <c r="E10" s="26">
        <f>-'UI Data Export'!AI143</f>
        <v>-1044111.1924686255</v>
      </c>
      <c r="F10" s="26">
        <f>-'UI Data Export'!AJ143</f>
        <v>-1079430.7137163477</v>
      </c>
      <c r="G10" s="26">
        <f>-'UI Data Export'!AK143</f>
        <v>-1112674.5984157524</v>
      </c>
      <c r="H10" s="26">
        <f>-'UI Data Export'!AL143</f>
        <v>-1142011.3648750652</v>
      </c>
      <c r="I10" s="26">
        <f>-'UI Data Export'!AM143</f>
        <v>-1166321.0792887066</v>
      </c>
      <c r="J10" s="26">
        <f>-'UI Data Export'!AN143</f>
        <v>-1187909.0008533788</v>
      </c>
      <c r="K10" s="26">
        <f>-'UI Data Export'!AO143</f>
        <v>-1208946.9211602772</v>
      </c>
      <c r="L10" s="26">
        <f>-'UI Data Export'!AP143</f>
        <v>-1232878.9560298361</v>
      </c>
      <c r="M10" s="26">
        <f>-'UI Data Export'!AQ143</f>
        <v>-1256176.0166761347</v>
      </c>
      <c r="N10" s="26">
        <f>-'UI Data Export'!AR143</f>
        <v>-1279421.5908378828</v>
      </c>
      <c r="O10" s="26">
        <f>-'UI Data Export'!AS143</f>
        <v>-1306805.5314611266</v>
      </c>
      <c r="P10" s="25"/>
      <c r="Q10" s="26">
        <f t="shared" ref="Q10:Q12" si="3">SUM(D10:O10)</f>
        <v>-14016995.802202851</v>
      </c>
      <c r="S10" s="26">
        <f>-'UI Data Export'!AU143</f>
        <v>-1338941.9927741918</v>
      </c>
      <c r="T10" s="26">
        <f>-'UI Data Export'!AV143</f>
        <v>-1370188.026000279</v>
      </c>
      <c r="U10" s="26">
        <f>-'UI Data Export'!AW143</f>
        <v>-1395384.6985346808</v>
      </c>
      <c r="V10" s="26">
        <f>-'UI Data Export'!AX143</f>
        <v>-1418761.6492675403</v>
      </c>
      <c r="W10" s="26">
        <f>-'UI Data Export'!AY143</f>
        <v>-1438778.8877620413</v>
      </c>
      <c r="X10" s="26">
        <f>'Depreciation Calcs'!F112</f>
        <v>83354.887297825073</v>
      </c>
      <c r="Y10" s="26">
        <f>'Depreciation Calcs'!G112</f>
        <v>83354.887297825073</v>
      </c>
      <c r="Z10" s="26">
        <f>'Depreciation Calcs'!H112</f>
        <v>83354.887297825073</v>
      </c>
      <c r="AA10" s="26">
        <f>'Depreciation Calcs'!I112</f>
        <v>83354.887297825073</v>
      </c>
      <c r="AB10" s="26">
        <f>'Depreciation Calcs'!J112</f>
        <v>83354.887297825073</v>
      </c>
      <c r="AC10" s="26">
        <f>'Depreciation Calcs'!K112</f>
        <v>83354.887297825073</v>
      </c>
      <c r="AD10" s="26">
        <f>'Depreciation Calcs'!L112</f>
        <v>83354.887297825073</v>
      </c>
      <c r="AE10" s="25"/>
      <c r="AF10" s="26">
        <f t="shared" ref="AF10:AF12" si="4">SUM(R10:AD10)</f>
        <v>-6378571.0432539592</v>
      </c>
      <c r="AH10" s="26">
        <f>'Depreciation Calcs'!M112</f>
        <v>83354.887297825073</v>
      </c>
      <c r="AI10" s="26">
        <f>'Depreciation Calcs'!N112</f>
        <v>83354.887297825073</v>
      </c>
      <c r="AJ10" s="26">
        <f>'Depreciation Calcs'!O112</f>
        <v>83354.887297825073</v>
      </c>
      <c r="AK10" s="26">
        <f>'Depreciation Calcs'!P112</f>
        <v>83354.887297825073</v>
      </c>
      <c r="AL10" s="26">
        <f>'Depreciation Calcs'!Q112</f>
        <v>83354.887297825073</v>
      </c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ht="14.4" customHeight="1">
      <c r="A11" s="63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Q11" s="26">
        <f t="shared" si="3"/>
        <v>0</v>
      </c>
      <c r="S11" s="25"/>
      <c r="T11" s="25"/>
      <c r="U11" s="25"/>
      <c r="V11" s="25"/>
      <c r="W11" s="25"/>
      <c r="X11" s="25">
        <f>-'Depreciation Calcs'!F54</f>
        <v>-363732043.36766213</v>
      </c>
      <c r="Y11" s="25">
        <f>-'Depreciation Calcs'!G54</f>
        <v>-4103320.8431345746</v>
      </c>
      <c r="Z11" s="25">
        <f>-'Depreciation Calcs'!H54</f>
        <v>-4103320.8431345746</v>
      </c>
      <c r="AA11" s="25">
        <f>-'Depreciation Calcs'!I54</f>
        <v>-4103320.8431345746</v>
      </c>
      <c r="AB11" s="25">
        <f>-'Depreciation Calcs'!J54</f>
        <v>-4103320.8431345746</v>
      </c>
      <c r="AC11" s="25">
        <f>-'Depreciation Calcs'!K54</f>
        <v>-4103320.8431345746</v>
      </c>
      <c r="AD11" s="25">
        <f>-'Depreciation Calcs'!L54</f>
        <v>-4103320.8431345746</v>
      </c>
      <c r="AE11" s="28"/>
      <c r="AF11" s="26">
        <f t="shared" si="4"/>
        <v>-388351968.42646962</v>
      </c>
      <c r="AH11" s="25">
        <f>-'Depreciation Calcs'!M54</f>
        <v>-4602409.7663395442</v>
      </c>
      <c r="AI11" s="25">
        <f>-'Depreciation Calcs'!N54</f>
        <v>-4602409.7663395442</v>
      </c>
      <c r="AJ11" s="25">
        <f>-'Depreciation Calcs'!O54</f>
        <v>-4602409.7663395442</v>
      </c>
      <c r="AK11" s="25">
        <f>-'Depreciation Calcs'!P54</f>
        <v>-4602409.7663395442</v>
      </c>
      <c r="AL11" s="25">
        <f>-'Depreciation Calcs'!Q54</f>
        <v>-4602409.7663395442</v>
      </c>
      <c r="AM11" s="25"/>
      <c r="AN11" s="25"/>
      <c r="AO11" s="25"/>
      <c r="AP11" s="25"/>
      <c r="AQ11" s="25"/>
      <c r="AR11" s="25"/>
      <c r="AS11" s="25"/>
      <c r="AU11" s="25"/>
    </row>
    <row r="12" spans="1:47" ht="14.4" customHeight="1">
      <c r="A12" s="63" t="s">
        <v>158</v>
      </c>
      <c r="B12" s="25">
        <f>'UI Data Export'!G147+'UI Data Export'!T147+'UI Data Export'!AG147</f>
        <v>26282445.525788195</v>
      </c>
      <c r="D12" s="25">
        <f>'UI Data Export'!AH147</f>
        <v>3080491.4207127164</v>
      </c>
      <c r="E12" s="25">
        <f>'UI Data Export'!AI147</f>
        <v>3191625.8911629478</v>
      </c>
      <c r="F12" s="25">
        <f>'UI Data Export'!AJ147</f>
        <v>3292296.2680392633</v>
      </c>
      <c r="G12" s="25">
        <f>'UI Data Export'!AK147</f>
        <v>3396661.4832494697</v>
      </c>
      <c r="H12" s="25">
        <f>'UI Data Export'!AL147</f>
        <v>3488600.9778244621</v>
      </c>
      <c r="I12" s="25">
        <f>'UI Data Export'!AM147</f>
        <v>3563975.9999649408</v>
      </c>
      <c r="J12" s="25">
        <f>'UI Data Export'!AN147</f>
        <v>3630120.8430434465</v>
      </c>
      <c r="K12" s="25">
        <f>'UI Data Export'!AO147</f>
        <v>3694318.2179187201</v>
      </c>
      <c r="L12" s="25">
        <f>'UI Data Export'!AP147</f>
        <v>3768103.5406955155</v>
      </c>
      <c r="M12" s="25">
        <f>'UI Data Export'!AQ147</f>
        <v>3839647.2081071278</v>
      </c>
      <c r="N12" s="25">
        <f>'UI Data Export'!AR147</f>
        <v>3910905.1417058422</v>
      </c>
      <c r="O12" s="25">
        <f>'UI Data Export'!AS147</f>
        <v>3995908.2097227927</v>
      </c>
      <c r="Q12" s="26">
        <f t="shared" si="3"/>
        <v>42852655.202147245</v>
      </c>
      <c r="S12" s="25">
        <f>'UI Data Export'!AU147</f>
        <v>4113746.7987837787</v>
      </c>
      <c r="T12" s="25">
        <f>'UI Data Export'!AV147</f>
        <v>4211981.7728095707</v>
      </c>
      <c r="U12" s="25">
        <f>'UI Data Export'!AW147</f>
        <v>4289730.9613153404</v>
      </c>
      <c r="V12" s="25">
        <f>'UI Data Export'!AX147</f>
        <v>4361239.351980743</v>
      </c>
      <c r="W12" s="25">
        <f>'UI Data Export'!AY147</f>
        <v>4421334.6259521516</v>
      </c>
      <c r="X12" s="25">
        <f>-'Depreciation Calcs'!F64</f>
        <v>-484998.93342201971</v>
      </c>
      <c r="Y12" s="25">
        <f>-'Depreciation Calcs'!G64</f>
        <v>-484998.93342201971</v>
      </c>
      <c r="Z12" s="25">
        <f>-'Depreciation Calcs'!H64</f>
        <v>-484998.93342201971</v>
      </c>
      <c r="AA12" s="25">
        <f>-'Depreciation Calcs'!I64</f>
        <v>-484998.93342201971</v>
      </c>
      <c r="AB12" s="25">
        <f>-'Depreciation Calcs'!J64</f>
        <v>-484998.93342201971</v>
      </c>
      <c r="AC12" s="25">
        <f>-'Depreciation Calcs'!K64</f>
        <v>-484998.93342201971</v>
      </c>
      <c r="AD12" s="25">
        <f>-'Depreciation Calcs'!L64</f>
        <v>-484998.93342201971</v>
      </c>
      <c r="AE12" s="28"/>
      <c r="AF12" s="26">
        <f t="shared" si="4"/>
        <v>18003040.976887435</v>
      </c>
      <c r="AH12" s="25">
        <f>-'Depreciation Calcs'!M64</f>
        <v>-544632.24672477611</v>
      </c>
      <c r="AI12" s="25">
        <f>-'Depreciation Calcs'!N64</f>
        <v>-544632.24672477611</v>
      </c>
      <c r="AJ12" s="25">
        <f>-'Depreciation Calcs'!O64</f>
        <v>-544632.24672477611</v>
      </c>
      <c r="AK12" s="25">
        <f>-'Depreciation Calcs'!P64</f>
        <v>-544632.24672477611</v>
      </c>
      <c r="AL12" s="25">
        <f>-'Depreciation Calcs'!Q64</f>
        <v>-544632.24672477611</v>
      </c>
      <c r="AM12" s="25"/>
      <c r="AN12" s="25"/>
      <c r="AO12" s="25"/>
      <c r="AP12" s="25"/>
      <c r="AQ12" s="25"/>
      <c r="AR12" s="25"/>
      <c r="AS12" s="25"/>
      <c r="AU12" s="25"/>
    </row>
    <row r="13" spans="1:47" ht="14.4" customHeight="1">
      <c r="B13" s="26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5"/>
      <c r="Q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5"/>
      <c r="AF13" s="26"/>
      <c r="AH13" s="26"/>
      <c r="AI13" s="26"/>
      <c r="AJ13" s="26"/>
      <c r="AK13" s="26"/>
      <c r="AL13" s="26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14.4" customHeight="1" thickBot="1">
      <c r="A14" s="64" t="s">
        <v>2</v>
      </c>
      <c r="B14" s="24">
        <f t="shared" ref="B14" si="5">SUM(B9:B12)</f>
        <v>18902354.350792296</v>
      </c>
      <c r="C14" s="23"/>
      <c r="D14" s="24">
        <f t="shared" ref="D14:Q14" si="6">SUM(D9:D12)</f>
        <v>2080182.5842929999</v>
      </c>
      <c r="E14" s="24">
        <f t="shared" si="6"/>
        <v>2147514.6986943223</v>
      </c>
      <c r="F14" s="24">
        <f t="shared" si="6"/>
        <v>2212865.5543229156</v>
      </c>
      <c r="G14" s="24">
        <f t="shared" si="6"/>
        <v>2283986.8848337173</v>
      </c>
      <c r="H14" s="24">
        <f t="shared" si="6"/>
        <v>2346589.6129493969</v>
      </c>
      <c r="I14" s="24">
        <f t="shared" si="6"/>
        <v>2397654.9206762342</v>
      </c>
      <c r="J14" s="24">
        <f t="shared" si="6"/>
        <v>2442211.8421900677</v>
      </c>
      <c r="K14" s="24">
        <f t="shared" si="6"/>
        <v>2485371.2967584431</v>
      </c>
      <c r="L14" s="24">
        <f t="shared" si="6"/>
        <v>2535224.5846656794</v>
      </c>
      <c r="M14" s="24">
        <f t="shared" si="6"/>
        <v>2583471.1914309934</v>
      </c>
      <c r="N14" s="24">
        <f t="shared" si="6"/>
        <v>2631483.5508679594</v>
      </c>
      <c r="O14" s="24">
        <f t="shared" si="6"/>
        <v>2689102.6782616661</v>
      </c>
      <c r="P14" s="23"/>
      <c r="Q14" s="24">
        <f t="shared" si="6"/>
        <v>28835659.399944395</v>
      </c>
      <c r="S14" s="24">
        <f t="shared" ref="S14:AD14" si="7">SUM(S9:S12)</f>
        <v>2774804.8060095869</v>
      </c>
      <c r="T14" s="24">
        <f t="shared" si="7"/>
        <v>2841793.7468092917</v>
      </c>
      <c r="U14" s="24">
        <f t="shared" si="7"/>
        <v>2894346.2627806598</v>
      </c>
      <c r="V14" s="24">
        <f t="shared" si="7"/>
        <v>2942477.7027132027</v>
      </c>
      <c r="W14" s="24">
        <f t="shared" si="7"/>
        <v>2982555.7381901103</v>
      </c>
      <c r="X14" s="24">
        <f t="shared" si="7"/>
        <v>-360884906.89719641</v>
      </c>
      <c r="Y14" s="24">
        <f t="shared" si="7"/>
        <v>-1256105.450982905</v>
      </c>
      <c r="Z14" s="24">
        <f t="shared" si="7"/>
        <v>-1256105.450982905</v>
      </c>
      <c r="AA14" s="24">
        <f t="shared" si="7"/>
        <v>-1256105.450982905</v>
      </c>
      <c r="AB14" s="24">
        <f t="shared" si="7"/>
        <v>-1256105.450982905</v>
      </c>
      <c r="AC14" s="24">
        <f t="shared" si="7"/>
        <v>-1256105.450982905</v>
      </c>
      <c r="AD14" s="24">
        <f t="shared" si="7"/>
        <v>-1256105.450982905</v>
      </c>
      <c r="AE14" s="23"/>
      <c r="AF14" s="24">
        <f t="shared" ref="AF14" si="8">SUM(AF9:AF12)</f>
        <v>-353985561.346591</v>
      </c>
      <c r="AH14" s="24">
        <f t="shared" ref="AH14:AL14" si="9">SUM(AH9:AH12)</f>
        <v>-1814827.6874906309</v>
      </c>
      <c r="AI14" s="24">
        <f t="shared" si="9"/>
        <v>-1814827.6874906309</v>
      </c>
      <c r="AJ14" s="24">
        <f t="shared" si="9"/>
        <v>-1814827.6874906309</v>
      </c>
      <c r="AK14" s="24">
        <f t="shared" si="9"/>
        <v>-1814827.6874906309</v>
      </c>
      <c r="AL14" s="24">
        <f t="shared" si="9"/>
        <v>-1814827.6874906309</v>
      </c>
      <c r="AM14" s="23"/>
      <c r="AN14" s="23"/>
      <c r="AO14" s="23"/>
      <c r="AP14" s="23"/>
      <c r="AQ14" s="23"/>
      <c r="AR14" s="23"/>
      <c r="AS14" s="23"/>
      <c r="AT14" s="23"/>
      <c r="AU14" s="23"/>
    </row>
    <row r="15" spans="1:47" ht="14.4" customHeight="1" thickTop="1">
      <c r="B15" s="26"/>
      <c r="C15" s="25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5"/>
      <c r="Q15" s="26"/>
    </row>
    <row r="16" spans="1:47" ht="14.4" customHeight="1">
      <c r="B16" s="26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5"/>
      <c r="Q16" s="26"/>
    </row>
    <row r="17" spans="1:47" ht="14.4" customHeight="1">
      <c r="A17" s="63" t="s">
        <v>14</v>
      </c>
      <c r="B17" s="26">
        <f t="shared" ref="B17" si="10">B9</f>
        <v>0</v>
      </c>
      <c r="C17" s="25"/>
      <c r="D17" s="26">
        <f t="shared" ref="D17:O17" si="11">D9</f>
        <v>0</v>
      </c>
      <c r="E17" s="26">
        <f t="shared" si="11"/>
        <v>0</v>
      </c>
      <c r="F17" s="26">
        <f t="shared" si="11"/>
        <v>0</v>
      </c>
      <c r="G17" s="26">
        <f t="shared" si="11"/>
        <v>0</v>
      </c>
      <c r="H17" s="26">
        <f t="shared" si="11"/>
        <v>0</v>
      </c>
      <c r="I17" s="26">
        <f t="shared" si="11"/>
        <v>0</v>
      </c>
      <c r="J17" s="26">
        <f t="shared" si="11"/>
        <v>0</v>
      </c>
      <c r="K17" s="26">
        <f t="shared" si="11"/>
        <v>0</v>
      </c>
      <c r="L17" s="26">
        <f t="shared" si="11"/>
        <v>0</v>
      </c>
      <c r="M17" s="26">
        <f t="shared" si="11"/>
        <v>0</v>
      </c>
      <c r="N17" s="26">
        <f t="shared" si="11"/>
        <v>0</v>
      </c>
      <c r="O17" s="26">
        <f t="shared" si="11"/>
        <v>0</v>
      </c>
      <c r="Q17" s="26">
        <f t="shared" ref="Q17:Q20" si="12">SUM(D17:O17)</f>
        <v>0</v>
      </c>
      <c r="S17" s="26">
        <f t="shared" ref="S17:AD17" si="13">S9</f>
        <v>0</v>
      </c>
      <c r="T17" s="26">
        <f t="shared" si="13"/>
        <v>0</v>
      </c>
      <c r="U17" s="26">
        <f t="shared" si="13"/>
        <v>0</v>
      </c>
      <c r="V17" s="26">
        <f t="shared" si="13"/>
        <v>0</v>
      </c>
      <c r="W17" s="26">
        <f t="shared" si="13"/>
        <v>0</v>
      </c>
      <c r="X17" s="26">
        <f t="shared" si="13"/>
        <v>3248780.5165899144</v>
      </c>
      <c r="Y17" s="26">
        <f t="shared" si="13"/>
        <v>3248859.4382758643</v>
      </c>
      <c r="Z17" s="26">
        <f t="shared" si="13"/>
        <v>3248859.4382758643</v>
      </c>
      <c r="AA17" s="26">
        <f t="shared" si="13"/>
        <v>3248859.4382758643</v>
      </c>
      <c r="AB17" s="26">
        <f t="shared" si="13"/>
        <v>3248859.4382758643</v>
      </c>
      <c r="AC17" s="26">
        <f t="shared" si="13"/>
        <v>3248859.4382758643</v>
      </c>
      <c r="AD17" s="26">
        <f t="shared" si="13"/>
        <v>3248859.4382758643</v>
      </c>
      <c r="AE17" s="28"/>
      <c r="AF17" s="26">
        <f>SUM(R17:AD17)</f>
        <v>22741937.1462451</v>
      </c>
      <c r="AH17" s="26">
        <f t="shared" ref="AH17" si="14">AH9</f>
        <v>3248859.4382758643</v>
      </c>
      <c r="AI17" s="26">
        <f t="shared" ref="AI17:AL17" si="15">AI9</f>
        <v>3248859.4382758643</v>
      </c>
      <c r="AJ17" s="26">
        <f t="shared" si="15"/>
        <v>3248859.4382758643</v>
      </c>
      <c r="AK17" s="26">
        <f t="shared" si="15"/>
        <v>3248859.4382758643</v>
      </c>
      <c r="AL17" s="26">
        <f t="shared" si="15"/>
        <v>3248859.4382758643</v>
      </c>
      <c r="AM17" s="25"/>
      <c r="AN17" s="25"/>
      <c r="AO17" s="25"/>
      <c r="AP17" s="25"/>
      <c r="AQ17" s="25"/>
      <c r="AR17" s="25"/>
      <c r="AS17" s="25"/>
      <c r="AU17" s="25"/>
    </row>
    <row r="18" spans="1:47" ht="14.4" customHeight="1">
      <c r="A18" s="63" t="s">
        <v>20</v>
      </c>
      <c r="B18" s="26">
        <f t="shared" ref="B18" si="16">B10</f>
        <v>-7380091.1749958992</v>
      </c>
      <c r="C18" s="25"/>
      <c r="D18" s="26">
        <f t="shared" ref="D18:O18" si="17">D10</f>
        <v>-1000308.8364197165</v>
      </c>
      <c r="E18" s="26">
        <f t="shared" si="17"/>
        <v>-1044111.1924686255</v>
      </c>
      <c r="F18" s="26">
        <f t="shared" si="17"/>
        <v>-1079430.7137163477</v>
      </c>
      <c r="G18" s="26">
        <f t="shared" si="17"/>
        <v>-1112674.5984157524</v>
      </c>
      <c r="H18" s="26">
        <f t="shared" si="17"/>
        <v>-1142011.3648750652</v>
      </c>
      <c r="I18" s="26">
        <f t="shared" si="17"/>
        <v>-1166321.0792887066</v>
      </c>
      <c r="J18" s="26">
        <f t="shared" si="17"/>
        <v>-1187909.0008533788</v>
      </c>
      <c r="K18" s="26">
        <f t="shared" si="17"/>
        <v>-1208946.9211602772</v>
      </c>
      <c r="L18" s="26">
        <f t="shared" si="17"/>
        <v>-1232878.9560298361</v>
      </c>
      <c r="M18" s="26">
        <f t="shared" si="17"/>
        <v>-1256176.0166761347</v>
      </c>
      <c r="N18" s="26">
        <f t="shared" si="17"/>
        <v>-1279421.5908378828</v>
      </c>
      <c r="O18" s="26">
        <f t="shared" si="17"/>
        <v>-1306805.5314611266</v>
      </c>
      <c r="P18" s="25"/>
      <c r="Q18" s="26">
        <f t="shared" si="12"/>
        <v>-14016995.802202851</v>
      </c>
      <c r="S18" s="26">
        <f t="shared" ref="S18:AD18" si="18">S10</f>
        <v>-1338941.9927741918</v>
      </c>
      <c r="T18" s="26">
        <f t="shared" si="18"/>
        <v>-1370188.026000279</v>
      </c>
      <c r="U18" s="26">
        <f t="shared" si="18"/>
        <v>-1395384.6985346808</v>
      </c>
      <c r="V18" s="26">
        <f t="shared" si="18"/>
        <v>-1418761.6492675403</v>
      </c>
      <c r="W18" s="26">
        <f t="shared" si="18"/>
        <v>-1438778.8877620413</v>
      </c>
      <c r="X18" s="26">
        <f t="shared" si="18"/>
        <v>83354.887297825073</v>
      </c>
      <c r="Y18" s="26">
        <f t="shared" si="18"/>
        <v>83354.887297825073</v>
      </c>
      <c r="Z18" s="26">
        <f t="shared" si="18"/>
        <v>83354.887297825073</v>
      </c>
      <c r="AA18" s="26">
        <f t="shared" si="18"/>
        <v>83354.887297825073</v>
      </c>
      <c r="AB18" s="26">
        <f t="shared" si="18"/>
        <v>83354.887297825073</v>
      </c>
      <c r="AC18" s="26">
        <f t="shared" si="18"/>
        <v>83354.887297825073</v>
      </c>
      <c r="AD18" s="26">
        <f t="shared" si="18"/>
        <v>83354.887297825073</v>
      </c>
      <c r="AE18" s="25"/>
      <c r="AF18" s="26">
        <f t="shared" ref="AF18:AF20" si="19">SUM(R18:AD18)</f>
        <v>-6378571.0432539592</v>
      </c>
      <c r="AH18" s="26">
        <f t="shared" ref="AH18" si="20">AH10</f>
        <v>83354.887297825073</v>
      </c>
      <c r="AI18" s="26">
        <f t="shared" ref="AI18:AL18" si="21">AI10</f>
        <v>83354.887297825073</v>
      </c>
      <c r="AJ18" s="26">
        <f t="shared" si="21"/>
        <v>83354.887297825073</v>
      </c>
      <c r="AK18" s="26">
        <f t="shared" si="21"/>
        <v>83354.887297825073</v>
      </c>
      <c r="AL18" s="26">
        <f t="shared" si="21"/>
        <v>83354.887297825073</v>
      </c>
      <c r="AM18" s="25"/>
      <c r="AN18" s="25"/>
      <c r="AO18" s="25"/>
      <c r="AP18" s="25"/>
      <c r="AQ18" s="25"/>
      <c r="AR18" s="25"/>
      <c r="AS18" s="25"/>
      <c r="AT18" s="25"/>
      <c r="AU18" s="25"/>
    </row>
    <row r="19" spans="1:47" ht="14.4" customHeight="1">
      <c r="A19" s="63" t="s">
        <v>31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26">
        <f t="shared" si="12"/>
        <v>0</v>
      </c>
      <c r="S19" s="25"/>
      <c r="T19" s="25"/>
      <c r="U19" s="25"/>
      <c r="V19" s="25"/>
      <c r="W19" s="25"/>
      <c r="X19" s="25">
        <f>-'Depreciation Calcs'!F55</f>
        <v>-11442682.527308607</v>
      </c>
      <c r="Y19" s="25">
        <f>-'Depreciation Calcs'!G55</f>
        <v>-11442682.527308607</v>
      </c>
      <c r="Z19" s="25">
        <f>-'Depreciation Calcs'!H55</f>
        <v>-11442682.527308607</v>
      </c>
      <c r="AA19" s="25">
        <f>-'Depreciation Calcs'!I55</f>
        <v>-11442682.527308607</v>
      </c>
      <c r="AB19" s="25">
        <f>-'Depreciation Calcs'!J55</f>
        <v>-11442682.527308607</v>
      </c>
      <c r="AC19" s="25">
        <f>-'Depreciation Calcs'!K55</f>
        <v>-11442682.527308607</v>
      </c>
      <c r="AD19" s="25">
        <f>-'Depreciation Calcs'!L55</f>
        <v>-11442682.527308607</v>
      </c>
      <c r="AE19" s="28"/>
      <c r="AF19" s="26">
        <f t="shared" si="19"/>
        <v>-80098777.691160262</v>
      </c>
      <c r="AH19" s="25">
        <f>-'Depreciation Calcs'!M55</f>
        <v>-8883704.0821077283</v>
      </c>
      <c r="AI19" s="25">
        <f>-'Depreciation Calcs'!N55</f>
        <v>-8883704.0821077283</v>
      </c>
      <c r="AJ19" s="25">
        <f>-'Depreciation Calcs'!O55</f>
        <v>-8883704.0821077283</v>
      </c>
      <c r="AK19" s="25">
        <f>-'Depreciation Calcs'!P55</f>
        <v>-8883704.0821077283</v>
      </c>
      <c r="AL19" s="25">
        <f>-'Depreciation Calcs'!Q55</f>
        <v>-8883704.0821077283</v>
      </c>
      <c r="AM19" s="25"/>
      <c r="AN19" s="25"/>
      <c r="AO19" s="25"/>
      <c r="AP19" s="25"/>
      <c r="AQ19" s="25"/>
      <c r="AR19" s="25"/>
      <c r="AS19" s="25"/>
      <c r="AU19" s="25"/>
    </row>
    <row r="20" spans="1:47" ht="14.4" customHeight="1">
      <c r="A20" s="63" t="s">
        <v>158</v>
      </c>
      <c r="B20" s="26">
        <f t="shared" ref="B20" si="22">B12</f>
        <v>26282445.525788195</v>
      </c>
      <c r="D20" s="26">
        <f t="shared" ref="D20:O20" si="23">D12</f>
        <v>3080491.4207127164</v>
      </c>
      <c r="E20" s="26">
        <f t="shared" si="23"/>
        <v>3191625.8911629478</v>
      </c>
      <c r="F20" s="26">
        <f t="shared" si="23"/>
        <v>3292296.2680392633</v>
      </c>
      <c r="G20" s="26">
        <f t="shared" si="23"/>
        <v>3396661.4832494697</v>
      </c>
      <c r="H20" s="26">
        <f t="shared" si="23"/>
        <v>3488600.9778244621</v>
      </c>
      <c r="I20" s="26">
        <f t="shared" si="23"/>
        <v>3563975.9999649408</v>
      </c>
      <c r="J20" s="26">
        <f t="shared" si="23"/>
        <v>3630120.8430434465</v>
      </c>
      <c r="K20" s="26">
        <f t="shared" si="23"/>
        <v>3694318.2179187201</v>
      </c>
      <c r="L20" s="26">
        <f t="shared" si="23"/>
        <v>3768103.5406955155</v>
      </c>
      <c r="M20" s="26">
        <f t="shared" si="23"/>
        <v>3839647.2081071278</v>
      </c>
      <c r="N20" s="26">
        <f t="shared" si="23"/>
        <v>3910905.1417058422</v>
      </c>
      <c r="O20" s="26">
        <f t="shared" si="23"/>
        <v>3995908.2097227927</v>
      </c>
      <c r="Q20" s="26">
        <f t="shared" si="12"/>
        <v>42852655.202147245</v>
      </c>
      <c r="S20" s="26">
        <f t="shared" ref="S20:AD20" si="24">S12</f>
        <v>4113746.7987837787</v>
      </c>
      <c r="T20" s="26">
        <f t="shared" si="24"/>
        <v>4211981.7728095707</v>
      </c>
      <c r="U20" s="26">
        <f t="shared" si="24"/>
        <v>4289730.9613153404</v>
      </c>
      <c r="V20" s="26">
        <f t="shared" si="24"/>
        <v>4361239.351980743</v>
      </c>
      <c r="W20" s="26">
        <f t="shared" si="24"/>
        <v>4421334.6259521516</v>
      </c>
      <c r="X20" s="26">
        <f t="shared" si="24"/>
        <v>-484998.93342201971</v>
      </c>
      <c r="Y20" s="26">
        <f t="shared" si="24"/>
        <v>-484998.93342201971</v>
      </c>
      <c r="Z20" s="26">
        <f t="shared" si="24"/>
        <v>-484998.93342201971</v>
      </c>
      <c r="AA20" s="26">
        <f t="shared" si="24"/>
        <v>-484998.93342201971</v>
      </c>
      <c r="AB20" s="26">
        <f t="shared" si="24"/>
        <v>-484998.93342201971</v>
      </c>
      <c r="AC20" s="26">
        <f t="shared" si="24"/>
        <v>-484998.93342201971</v>
      </c>
      <c r="AD20" s="26">
        <f t="shared" si="24"/>
        <v>-484998.93342201971</v>
      </c>
      <c r="AE20" s="28"/>
      <c r="AF20" s="26">
        <f t="shared" si="19"/>
        <v>18003040.976887435</v>
      </c>
      <c r="AH20" s="26">
        <f t="shared" ref="AH20" si="25">AH12</f>
        <v>-544632.24672477611</v>
      </c>
      <c r="AI20" s="26">
        <f t="shared" ref="AI20:AL20" si="26">AI12</f>
        <v>-544632.24672477611</v>
      </c>
      <c r="AJ20" s="26">
        <f t="shared" si="26"/>
        <v>-544632.24672477611</v>
      </c>
      <c r="AK20" s="26">
        <f t="shared" si="26"/>
        <v>-544632.24672477611</v>
      </c>
      <c r="AL20" s="26">
        <f t="shared" si="26"/>
        <v>-544632.24672477611</v>
      </c>
      <c r="AM20" s="25"/>
      <c r="AN20" s="25"/>
      <c r="AO20" s="25"/>
      <c r="AP20" s="25"/>
      <c r="AQ20" s="25"/>
      <c r="AR20" s="25"/>
      <c r="AS20" s="25"/>
      <c r="AU20" s="25"/>
    </row>
    <row r="21" spans="1:47" ht="14.4" customHeight="1">
      <c r="B21" s="26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5"/>
      <c r="Q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5"/>
      <c r="AF21" s="26"/>
      <c r="AH21" s="26"/>
      <c r="AI21" s="26"/>
      <c r="AJ21" s="26"/>
      <c r="AK21" s="26"/>
      <c r="AL21" s="26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14.4" customHeight="1" thickBot="1">
      <c r="A22" s="64" t="s">
        <v>29</v>
      </c>
      <c r="B22" s="24">
        <f t="shared" ref="B22" si="27">SUM(B17:B20)</f>
        <v>18902354.350792296</v>
      </c>
      <c r="C22" s="23"/>
      <c r="D22" s="24">
        <f t="shared" ref="D22:O22" si="28">SUM(D17:D20)</f>
        <v>2080182.5842929999</v>
      </c>
      <c r="E22" s="24">
        <f t="shared" si="28"/>
        <v>2147514.6986943223</v>
      </c>
      <c r="F22" s="24">
        <f t="shared" si="28"/>
        <v>2212865.5543229156</v>
      </c>
      <c r="G22" s="24">
        <f t="shared" si="28"/>
        <v>2283986.8848337173</v>
      </c>
      <c r="H22" s="24">
        <f t="shared" si="28"/>
        <v>2346589.6129493969</v>
      </c>
      <c r="I22" s="24">
        <f t="shared" si="28"/>
        <v>2397654.9206762342</v>
      </c>
      <c r="J22" s="24">
        <f t="shared" si="28"/>
        <v>2442211.8421900677</v>
      </c>
      <c r="K22" s="24">
        <f t="shared" si="28"/>
        <v>2485371.2967584431</v>
      </c>
      <c r="L22" s="24">
        <f t="shared" si="28"/>
        <v>2535224.5846656794</v>
      </c>
      <c r="M22" s="24">
        <f t="shared" si="28"/>
        <v>2583471.1914309934</v>
      </c>
      <c r="N22" s="24">
        <f t="shared" si="28"/>
        <v>2631483.5508679594</v>
      </c>
      <c r="O22" s="24">
        <f t="shared" si="28"/>
        <v>2689102.6782616661</v>
      </c>
      <c r="P22" s="23"/>
      <c r="Q22" s="24">
        <f t="shared" ref="Q22" si="29">SUM(Q17:Q20)</f>
        <v>28835659.399944395</v>
      </c>
      <c r="S22" s="24">
        <f t="shared" ref="S22:AD22" si="30">SUM(S17:S20)</f>
        <v>2774804.8060095869</v>
      </c>
      <c r="T22" s="24">
        <f t="shared" si="30"/>
        <v>2841793.7468092917</v>
      </c>
      <c r="U22" s="24">
        <f t="shared" si="30"/>
        <v>2894346.2627806598</v>
      </c>
      <c r="V22" s="24">
        <f t="shared" si="30"/>
        <v>2942477.7027132027</v>
      </c>
      <c r="W22" s="24">
        <f t="shared" si="30"/>
        <v>2982555.7381901103</v>
      </c>
      <c r="X22" s="24">
        <f t="shared" si="30"/>
        <v>-8595546.0568428878</v>
      </c>
      <c r="Y22" s="24">
        <f t="shared" si="30"/>
        <v>-8595467.1351569369</v>
      </c>
      <c r="Z22" s="24">
        <f t="shared" si="30"/>
        <v>-8595467.1351569369</v>
      </c>
      <c r="AA22" s="24">
        <f t="shared" si="30"/>
        <v>-8595467.1351569369</v>
      </c>
      <c r="AB22" s="24">
        <f t="shared" si="30"/>
        <v>-8595467.1351569369</v>
      </c>
      <c r="AC22" s="24">
        <f t="shared" si="30"/>
        <v>-8595467.1351569369</v>
      </c>
      <c r="AD22" s="24">
        <f t="shared" si="30"/>
        <v>-8595467.1351569369</v>
      </c>
      <c r="AE22" s="23"/>
      <c r="AF22" s="24">
        <f t="shared" ref="AF22" si="31">SUM(AF17:AF20)</f>
        <v>-45732370.611281686</v>
      </c>
      <c r="AH22" s="24">
        <f t="shared" ref="AH22:AL22" si="32">SUM(AH17:AH20)</f>
        <v>-6096122.003258815</v>
      </c>
      <c r="AI22" s="24">
        <f t="shared" si="32"/>
        <v>-6096122.003258815</v>
      </c>
      <c r="AJ22" s="24">
        <f t="shared" si="32"/>
        <v>-6096122.003258815</v>
      </c>
      <c r="AK22" s="24">
        <f t="shared" si="32"/>
        <v>-6096122.003258815</v>
      </c>
      <c r="AL22" s="24">
        <f t="shared" si="32"/>
        <v>-6096122.003258815</v>
      </c>
      <c r="AM22" s="23"/>
      <c r="AN22" s="23"/>
      <c r="AO22" s="23"/>
      <c r="AP22" s="23"/>
      <c r="AQ22" s="23"/>
      <c r="AR22" s="23"/>
      <c r="AS22" s="23"/>
      <c r="AT22" s="23"/>
      <c r="AU22" s="23"/>
    </row>
    <row r="23" spans="1:47" ht="14.4" customHeight="1" thickTop="1"/>
    <row r="24" spans="1:47" ht="14.4" customHeight="1">
      <c r="A24" s="22"/>
      <c r="B24" s="22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H24" s="22"/>
      <c r="AI24" s="22"/>
      <c r="AJ24" s="22"/>
      <c r="AK24" s="22"/>
      <c r="AL24" s="22"/>
      <c r="AM24" s="21"/>
      <c r="AN24" s="21"/>
      <c r="AO24" s="21"/>
      <c r="AP24" s="21"/>
      <c r="AQ24" s="21"/>
      <c r="AR24" s="21"/>
      <c r="AS24" s="21"/>
      <c r="AT24" s="21"/>
      <c r="AU24" s="21"/>
    </row>
    <row r="25" spans="1:47" ht="14.4" customHeight="1">
      <c r="A25" s="20" t="s">
        <v>3</v>
      </c>
    </row>
    <row r="26" spans="1:47" ht="14.4" customHeight="1">
      <c r="A26" s="63" t="s">
        <v>32</v>
      </c>
      <c r="B26" s="26">
        <f t="shared" ref="B26" si="33">B22</f>
        <v>18902354.350792296</v>
      </c>
      <c r="C26" s="25"/>
      <c r="D26" s="26">
        <f t="shared" ref="D26:O26" si="34">D22</f>
        <v>2080182.5842929999</v>
      </c>
      <c r="E26" s="26">
        <f t="shared" si="34"/>
        <v>2147514.6986943223</v>
      </c>
      <c r="F26" s="26">
        <f t="shared" si="34"/>
        <v>2212865.5543229156</v>
      </c>
      <c r="G26" s="26">
        <f t="shared" si="34"/>
        <v>2283986.8848337173</v>
      </c>
      <c r="H26" s="26">
        <f t="shared" si="34"/>
        <v>2346589.6129493969</v>
      </c>
      <c r="I26" s="26">
        <f t="shared" si="34"/>
        <v>2397654.9206762342</v>
      </c>
      <c r="J26" s="26">
        <f t="shared" si="34"/>
        <v>2442211.8421900677</v>
      </c>
      <c r="K26" s="26">
        <f t="shared" si="34"/>
        <v>2485371.2967584431</v>
      </c>
      <c r="L26" s="26">
        <f t="shared" si="34"/>
        <v>2535224.5846656794</v>
      </c>
      <c r="M26" s="26">
        <f t="shared" si="34"/>
        <v>2583471.1914309934</v>
      </c>
      <c r="N26" s="26">
        <f t="shared" si="34"/>
        <v>2631483.5508679594</v>
      </c>
      <c r="O26" s="26">
        <f t="shared" si="34"/>
        <v>2689102.6782616661</v>
      </c>
      <c r="S26" s="26">
        <f t="shared" ref="S26:AD26" si="35">S22</f>
        <v>2774804.8060095869</v>
      </c>
      <c r="T26" s="26">
        <f t="shared" si="35"/>
        <v>2841793.7468092917</v>
      </c>
      <c r="U26" s="26">
        <f t="shared" si="35"/>
        <v>2894346.2627806598</v>
      </c>
      <c r="V26" s="26">
        <f t="shared" si="35"/>
        <v>2942477.7027132027</v>
      </c>
      <c r="W26" s="26">
        <f t="shared" si="35"/>
        <v>2982555.7381901103</v>
      </c>
      <c r="X26" s="26">
        <f t="shared" si="35"/>
        <v>-8595546.0568428878</v>
      </c>
      <c r="Y26" s="26">
        <f t="shared" si="35"/>
        <v>-8595467.1351569369</v>
      </c>
      <c r="Z26" s="26">
        <f t="shared" si="35"/>
        <v>-8595467.1351569369</v>
      </c>
      <c r="AA26" s="26">
        <f t="shared" si="35"/>
        <v>-8595467.1351569369</v>
      </c>
      <c r="AB26" s="26">
        <f t="shared" si="35"/>
        <v>-8595467.1351569369</v>
      </c>
      <c r="AC26" s="26">
        <f t="shared" si="35"/>
        <v>-8595467.1351569369</v>
      </c>
      <c r="AD26" s="26">
        <f t="shared" si="35"/>
        <v>-8595467.1351569369</v>
      </c>
      <c r="AE26" s="28"/>
      <c r="AH26" s="26">
        <f t="shared" ref="AH26:AL26" si="36">AH22</f>
        <v>-6096122.003258815</v>
      </c>
      <c r="AI26" s="26">
        <f t="shared" si="36"/>
        <v>-6096122.003258815</v>
      </c>
      <c r="AJ26" s="26">
        <f t="shared" si="36"/>
        <v>-6096122.003258815</v>
      </c>
      <c r="AK26" s="26">
        <f t="shared" si="36"/>
        <v>-6096122.003258815</v>
      </c>
      <c r="AL26" s="26">
        <f t="shared" si="36"/>
        <v>-6096122.003258815</v>
      </c>
      <c r="AM26" s="25"/>
      <c r="AN26" s="25"/>
      <c r="AO26" s="25"/>
      <c r="AP26" s="25"/>
      <c r="AQ26" s="25"/>
      <c r="AR26" s="25"/>
      <c r="AS26" s="25"/>
    </row>
    <row r="27" spans="1:47" ht="14.4" customHeight="1">
      <c r="A27" s="63" t="s">
        <v>4</v>
      </c>
      <c r="B27" s="19">
        <v>5.5E-2</v>
      </c>
      <c r="C27" s="18"/>
      <c r="D27" s="19">
        <v>5.5E-2</v>
      </c>
      <c r="E27" s="19">
        <v>5.5E-2</v>
      </c>
      <c r="F27" s="19">
        <v>5.5E-2</v>
      </c>
      <c r="G27" s="19">
        <v>5.5E-2</v>
      </c>
      <c r="H27" s="19">
        <v>5.5E-2</v>
      </c>
      <c r="I27" s="19">
        <v>5.5E-2</v>
      </c>
      <c r="J27" s="19">
        <v>5.5E-2</v>
      </c>
      <c r="K27" s="19">
        <v>5.5E-2</v>
      </c>
      <c r="L27" s="19">
        <v>5.5E-2</v>
      </c>
      <c r="M27" s="19">
        <v>5.5E-2</v>
      </c>
      <c r="N27" s="19">
        <v>5.5E-2</v>
      </c>
      <c r="O27" s="19">
        <v>5.5E-2</v>
      </c>
      <c r="S27" s="19">
        <v>5.5E-2</v>
      </c>
      <c r="T27" s="19">
        <v>5.5E-2</v>
      </c>
      <c r="U27" s="19">
        <v>5.5E-2</v>
      </c>
      <c r="V27" s="19">
        <v>5.5E-2</v>
      </c>
      <c r="W27" s="19">
        <v>5.5E-2</v>
      </c>
      <c r="X27" s="19">
        <v>5.5E-2</v>
      </c>
      <c r="Y27" s="19">
        <v>5.5E-2</v>
      </c>
      <c r="Z27" s="19">
        <v>5.5E-2</v>
      </c>
      <c r="AA27" s="19">
        <v>5.5E-2</v>
      </c>
      <c r="AB27" s="19">
        <v>5.5E-2</v>
      </c>
      <c r="AC27" s="19">
        <v>5.5E-2</v>
      </c>
      <c r="AD27" s="19">
        <v>5.5E-2</v>
      </c>
      <c r="AE27" s="28"/>
      <c r="AH27" s="19">
        <v>5.5E-2</v>
      </c>
      <c r="AI27" s="19">
        <v>5.5E-2</v>
      </c>
      <c r="AJ27" s="19">
        <v>5.5E-2</v>
      </c>
      <c r="AK27" s="19">
        <v>5.5E-2</v>
      </c>
      <c r="AL27" s="19">
        <v>5.5E-2</v>
      </c>
      <c r="AM27" s="18"/>
      <c r="AN27" s="18"/>
      <c r="AO27" s="18"/>
      <c r="AP27" s="18"/>
      <c r="AQ27" s="18"/>
      <c r="AR27" s="18"/>
      <c r="AS27" s="18"/>
    </row>
    <row r="28" spans="1:47" ht="14.4" customHeight="1" thickBot="1">
      <c r="A28" s="17" t="s">
        <v>5</v>
      </c>
      <c r="B28" s="16">
        <f t="shared" ref="B28" si="37">B26*B27</f>
        <v>1039629.4892935763</v>
      </c>
      <c r="C28" s="25"/>
      <c r="D28" s="16">
        <f t="shared" ref="D28" si="38">D26*D27</f>
        <v>114410.04213611499</v>
      </c>
      <c r="E28" s="16">
        <f t="shared" ref="E28" si="39">E26*E27</f>
        <v>118113.30842818772</v>
      </c>
      <c r="F28" s="16">
        <f t="shared" ref="F28" si="40">F26*F27</f>
        <v>121707.60548776036</v>
      </c>
      <c r="G28" s="16">
        <f t="shared" ref="G28" si="41">G26*G27</f>
        <v>125619.27866585445</v>
      </c>
      <c r="H28" s="16">
        <f t="shared" ref="H28" si="42">H26*H27</f>
        <v>129062.42871221683</v>
      </c>
      <c r="I28" s="16">
        <f t="shared" ref="I28" si="43">I26*I27</f>
        <v>131871.02063719288</v>
      </c>
      <c r="J28" s="16">
        <f t="shared" ref="J28" si="44">J26*J27</f>
        <v>134321.65132045373</v>
      </c>
      <c r="K28" s="16">
        <f t="shared" ref="K28" si="45">K26*K27</f>
        <v>136695.42132171438</v>
      </c>
      <c r="L28" s="16">
        <f t="shared" ref="L28" si="46">L26*L27</f>
        <v>139437.35215661235</v>
      </c>
      <c r="M28" s="16">
        <f t="shared" ref="M28" si="47">M26*M27</f>
        <v>142090.91552870465</v>
      </c>
      <c r="N28" s="16">
        <f t="shared" ref="N28" si="48">N26*N27</f>
        <v>144731.59529773777</v>
      </c>
      <c r="O28" s="16">
        <f t="shared" ref="O28" si="49">O26*O27</f>
        <v>147900.64730439163</v>
      </c>
      <c r="Q28" s="26">
        <f t="shared" ref="Q28" si="50">SUM(D28:O28)</f>
        <v>1585961.2669969418</v>
      </c>
      <c r="S28" s="16">
        <f t="shared" ref="S28" si="51">S26*S27</f>
        <v>152614.26433052728</v>
      </c>
      <c r="T28" s="16">
        <f t="shared" ref="T28" si="52">T26*T27</f>
        <v>156298.65607451103</v>
      </c>
      <c r="U28" s="16">
        <f t="shared" ref="U28" si="53">U26*U27</f>
        <v>159189.0444529363</v>
      </c>
      <c r="V28" s="16">
        <f t="shared" ref="V28" si="54">V26*V27</f>
        <v>161836.27364922615</v>
      </c>
      <c r="W28" s="16">
        <f t="shared" ref="W28" si="55">W26*W27</f>
        <v>164040.56560045606</v>
      </c>
      <c r="X28" s="16">
        <f t="shared" ref="X28" si="56">X26*X27</f>
        <v>-472755.03312635882</v>
      </c>
      <c r="Y28" s="16">
        <f t="shared" ref="Y28" si="57">Y26*Y27</f>
        <v>-472750.69243363151</v>
      </c>
      <c r="Z28" s="16">
        <f t="shared" ref="Z28" si="58">Z26*Z27</f>
        <v>-472750.69243363151</v>
      </c>
      <c r="AA28" s="16">
        <f t="shared" ref="AA28" si="59">AA26*AA27</f>
        <v>-472750.69243363151</v>
      </c>
      <c r="AB28" s="16">
        <f t="shared" ref="AB28" si="60">AB26*AB27</f>
        <v>-472750.69243363151</v>
      </c>
      <c r="AC28" s="16">
        <f t="shared" ref="AC28" si="61">AC26*AC27</f>
        <v>-472750.69243363151</v>
      </c>
      <c r="AD28" s="16">
        <f t="shared" ref="AD28" si="62">AD26*AD27</f>
        <v>-472750.69243363151</v>
      </c>
      <c r="AE28" s="28"/>
      <c r="AF28" s="26">
        <f t="shared" ref="AF28" si="63">SUM(S28:AD28)</f>
        <v>-2515280.3836204913</v>
      </c>
      <c r="AH28" s="16">
        <f t="shared" ref="AH28:AL28" si="64">AH26*AH27</f>
        <v>-335286.71017923485</v>
      </c>
      <c r="AI28" s="16">
        <f t="shared" si="64"/>
        <v>-335286.71017923485</v>
      </c>
      <c r="AJ28" s="16">
        <f t="shared" si="64"/>
        <v>-335286.71017923485</v>
      </c>
      <c r="AK28" s="16">
        <f t="shared" si="64"/>
        <v>-335286.71017923485</v>
      </c>
      <c r="AL28" s="16">
        <f t="shared" si="64"/>
        <v>-335286.71017923485</v>
      </c>
      <c r="AM28" s="25"/>
      <c r="AN28" s="25"/>
      <c r="AO28" s="25"/>
      <c r="AP28" s="25"/>
      <c r="AQ28" s="25"/>
      <c r="AR28" s="25"/>
      <c r="AS28" s="25"/>
      <c r="AU28" s="25"/>
    </row>
    <row r="29" spans="1:47" ht="14.4" customHeight="1" thickTop="1">
      <c r="AE29" s="28"/>
    </row>
    <row r="30" spans="1:47" ht="14.4" customHeight="1">
      <c r="A30" s="63" t="s">
        <v>6</v>
      </c>
      <c r="B30" s="26">
        <f t="shared" ref="B30" si="65">B14</f>
        <v>18902354.350792296</v>
      </c>
      <c r="C30" s="25"/>
      <c r="D30" s="26">
        <f t="shared" ref="D30:O30" si="66">D14</f>
        <v>2080182.5842929999</v>
      </c>
      <c r="E30" s="26">
        <f t="shared" si="66"/>
        <v>2147514.6986943223</v>
      </c>
      <c r="F30" s="26">
        <f t="shared" si="66"/>
        <v>2212865.5543229156</v>
      </c>
      <c r="G30" s="26">
        <f t="shared" si="66"/>
        <v>2283986.8848337173</v>
      </c>
      <c r="H30" s="26">
        <f t="shared" si="66"/>
        <v>2346589.6129493969</v>
      </c>
      <c r="I30" s="26">
        <f t="shared" si="66"/>
        <v>2397654.9206762342</v>
      </c>
      <c r="J30" s="26">
        <f t="shared" si="66"/>
        <v>2442211.8421900677</v>
      </c>
      <c r="K30" s="26">
        <f t="shared" si="66"/>
        <v>2485371.2967584431</v>
      </c>
      <c r="L30" s="26">
        <f t="shared" si="66"/>
        <v>2535224.5846656794</v>
      </c>
      <c r="M30" s="26">
        <f t="shared" si="66"/>
        <v>2583471.1914309934</v>
      </c>
      <c r="N30" s="26">
        <f t="shared" si="66"/>
        <v>2631483.5508679594</v>
      </c>
      <c r="O30" s="26">
        <f t="shared" si="66"/>
        <v>2689102.6782616661</v>
      </c>
      <c r="S30" s="26">
        <f t="shared" ref="S30:AD30" si="67">S14</f>
        <v>2774804.8060095869</v>
      </c>
      <c r="T30" s="26">
        <f t="shared" si="67"/>
        <v>2841793.7468092917</v>
      </c>
      <c r="U30" s="26">
        <f t="shared" si="67"/>
        <v>2894346.2627806598</v>
      </c>
      <c r="V30" s="26">
        <f t="shared" si="67"/>
        <v>2942477.7027132027</v>
      </c>
      <c r="W30" s="26">
        <f t="shared" si="67"/>
        <v>2982555.7381901103</v>
      </c>
      <c r="X30" s="26">
        <f t="shared" si="67"/>
        <v>-360884906.89719641</v>
      </c>
      <c r="Y30" s="26">
        <f t="shared" si="67"/>
        <v>-1256105.450982905</v>
      </c>
      <c r="Z30" s="26">
        <f t="shared" si="67"/>
        <v>-1256105.450982905</v>
      </c>
      <c r="AA30" s="26">
        <f t="shared" si="67"/>
        <v>-1256105.450982905</v>
      </c>
      <c r="AB30" s="26">
        <f t="shared" si="67"/>
        <v>-1256105.450982905</v>
      </c>
      <c r="AC30" s="26">
        <f t="shared" si="67"/>
        <v>-1256105.450982905</v>
      </c>
      <c r="AD30" s="26">
        <f t="shared" si="67"/>
        <v>-1256105.450982905</v>
      </c>
      <c r="AE30" s="28"/>
      <c r="AH30" s="26">
        <f t="shared" ref="AH30:AL30" si="68">AH14</f>
        <v>-1814827.6874906309</v>
      </c>
      <c r="AI30" s="26">
        <f t="shared" si="68"/>
        <v>-1814827.6874906309</v>
      </c>
      <c r="AJ30" s="26">
        <f t="shared" si="68"/>
        <v>-1814827.6874906309</v>
      </c>
      <c r="AK30" s="26">
        <f t="shared" si="68"/>
        <v>-1814827.6874906309</v>
      </c>
      <c r="AL30" s="26">
        <f t="shared" si="68"/>
        <v>-1814827.6874906309</v>
      </c>
      <c r="AM30" s="25"/>
      <c r="AN30" s="25"/>
      <c r="AO30" s="25"/>
      <c r="AP30" s="25"/>
      <c r="AQ30" s="25"/>
      <c r="AR30" s="25"/>
      <c r="AS30" s="25"/>
    </row>
    <row r="31" spans="1:47" ht="14.4" customHeight="1">
      <c r="A31" s="63" t="s">
        <v>7</v>
      </c>
      <c r="B31" s="15">
        <v>0.35</v>
      </c>
      <c r="C31" s="14"/>
      <c r="D31" s="15">
        <v>0.35</v>
      </c>
      <c r="E31" s="15">
        <v>0.35</v>
      </c>
      <c r="F31" s="15">
        <v>0.35</v>
      </c>
      <c r="G31" s="15">
        <v>0.35</v>
      </c>
      <c r="H31" s="15">
        <v>0.35</v>
      </c>
      <c r="I31" s="15">
        <v>0.35</v>
      </c>
      <c r="J31" s="15">
        <v>0.35</v>
      </c>
      <c r="K31" s="15">
        <v>0.35</v>
      </c>
      <c r="L31" s="15">
        <v>0.35</v>
      </c>
      <c r="M31" s="15">
        <v>0.35</v>
      </c>
      <c r="N31" s="15">
        <v>0.35</v>
      </c>
      <c r="O31" s="15">
        <v>0.35</v>
      </c>
      <c r="S31" s="15">
        <v>0.35</v>
      </c>
      <c r="T31" s="15">
        <v>0.35</v>
      </c>
      <c r="U31" s="15">
        <v>0.35</v>
      </c>
      <c r="V31" s="15">
        <v>0.35</v>
      </c>
      <c r="W31" s="15">
        <v>0.35</v>
      </c>
      <c r="X31" s="15">
        <v>0.35</v>
      </c>
      <c r="Y31" s="15">
        <v>0.35</v>
      </c>
      <c r="Z31" s="15">
        <v>0.35</v>
      </c>
      <c r="AA31" s="15">
        <v>0.35</v>
      </c>
      <c r="AB31" s="15">
        <v>0.35</v>
      </c>
      <c r="AC31" s="15">
        <v>0.35</v>
      </c>
      <c r="AD31" s="15">
        <v>0.35</v>
      </c>
      <c r="AE31" s="28"/>
      <c r="AH31" s="15">
        <v>0.35</v>
      </c>
      <c r="AI31" s="15">
        <v>0.35</v>
      </c>
      <c r="AJ31" s="15">
        <v>0.35</v>
      </c>
      <c r="AK31" s="15">
        <v>0.35</v>
      </c>
      <c r="AL31" s="15">
        <v>0.35</v>
      </c>
      <c r="AM31" s="14"/>
      <c r="AN31" s="14"/>
      <c r="AO31" s="14"/>
      <c r="AP31" s="14"/>
      <c r="AQ31" s="14"/>
      <c r="AR31" s="14"/>
      <c r="AS31" s="14"/>
    </row>
    <row r="32" spans="1:47" ht="14.4" customHeight="1">
      <c r="B32" s="13">
        <f t="shared" ref="B32" si="69">B30*B31</f>
        <v>6615824.0227773031</v>
      </c>
      <c r="C32" s="25"/>
      <c r="D32" s="13">
        <f t="shared" ref="D32" si="70">D30*D31</f>
        <v>728063.90450254991</v>
      </c>
      <c r="E32" s="13">
        <f t="shared" ref="E32" si="71">E30*E31</f>
        <v>751630.14454301272</v>
      </c>
      <c r="F32" s="13">
        <f t="shared" ref="F32" si="72">F30*F31</f>
        <v>774502.94401302037</v>
      </c>
      <c r="G32" s="13">
        <f t="shared" ref="G32" si="73">G30*G31</f>
        <v>799395.40969180095</v>
      </c>
      <c r="H32" s="13">
        <f t="shared" ref="H32" si="74">H30*H31</f>
        <v>821306.36453228886</v>
      </c>
      <c r="I32" s="13">
        <f t="shared" ref="I32" si="75">I30*I31</f>
        <v>839179.22223668196</v>
      </c>
      <c r="J32" s="13">
        <f t="shared" ref="J32" si="76">J30*J31</f>
        <v>854774.14476652362</v>
      </c>
      <c r="K32" s="13">
        <f t="shared" ref="K32" si="77">K30*K31</f>
        <v>869879.953865455</v>
      </c>
      <c r="L32" s="13">
        <f t="shared" ref="L32" si="78">L30*L31</f>
        <v>887328.60463298776</v>
      </c>
      <c r="M32" s="13">
        <f t="shared" ref="M32" si="79">M30*M31</f>
        <v>904214.91700084764</v>
      </c>
      <c r="N32" s="13">
        <f t="shared" ref="N32" si="80">N30*N31</f>
        <v>921019.24280378572</v>
      </c>
      <c r="O32" s="13">
        <f t="shared" ref="O32" si="81">O30*O31</f>
        <v>941185.93739158311</v>
      </c>
      <c r="S32" s="13">
        <f t="shared" ref="S32" si="82">S30*S31</f>
        <v>971181.6821033553</v>
      </c>
      <c r="T32" s="13">
        <f t="shared" ref="T32" si="83">T30*T31</f>
        <v>994627.81138325203</v>
      </c>
      <c r="U32" s="13">
        <f t="shared" ref="U32" si="84">U30*U31</f>
        <v>1013021.1919732309</v>
      </c>
      <c r="V32" s="13">
        <f t="shared" ref="V32" si="85">V30*V31</f>
        <v>1029867.1959496209</v>
      </c>
      <c r="W32" s="13">
        <f t="shared" ref="W32" si="86">W30*W31</f>
        <v>1043894.5083665386</v>
      </c>
      <c r="X32" s="13">
        <f t="shared" ref="X32" si="87">X30*X31</f>
        <v>-126309717.41401874</v>
      </c>
      <c r="Y32" s="13">
        <f t="shared" ref="Y32" si="88">Y30*Y31</f>
        <v>-439636.90784401674</v>
      </c>
      <c r="Z32" s="13">
        <f t="shared" ref="Z32" si="89">Z30*Z31</f>
        <v>-439636.90784401674</v>
      </c>
      <c r="AA32" s="13">
        <f t="shared" ref="AA32" si="90">AA30*AA31</f>
        <v>-439636.90784401674</v>
      </c>
      <c r="AB32" s="13">
        <f t="shared" ref="AB32" si="91">AB30*AB31</f>
        <v>-439636.90784401674</v>
      </c>
      <c r="AC32" s="13">
        <f t="shared" ref="AC32" si="92">AC30*AC31</f>
        <v>-439636.90784401674</v>
      </c>
      <c r="AD32" s="13">
        <f t="shared" ref="AD32" si="93">AD30*AD31</f>
        <v>-439636.90784401674</v>
      </c>
      <c r="AE32" s="28"/>
      <c r="AH32" s="13">
        <f t="shared" ref="AH32:AL32" si="94">AH30*AH31</f>
        <v>-635189.69062172074</v>
      </c>
      <c r="AI32" s="13">
        <f t="shared" si="94"/>
        <v>-635189.69062172074</v>
      </c>
      <c r="AJ32" s="13">
        <f t="shared" si="94"/>
        <v>-635189.69062172074</v>
      </c>
      <c r="AK32" s="13">
        <f t="shared" si="94"/>
        <v>-635189.69062172074</v>
      </c>
      <c r="AL32" s="13">
        <f t="shared" si="94"/>
        <v>-635189.69062172074</v>
      </c>
      <c r="AM32" s="25"/>
      <c r="AN32" s="25"/>
      <c r="AO32" s="25"/>
      <c r="AP32" s="25"/>
      <c r="AQ32" s="25"/>
      <c r="AR32" s="25"/>
      <c r="AS32" s="25"/>
    </row>
    <row r="33" spans="1:47" ht="14.4" customHeight="1">
      <c r="A33" s="63" t="s">
        <v>8</v>
      </c>
      <c r="B33" s="25">
        <f t="shared" ref="B33" si="95">-B28*B31</f>
        <v>-363870.32125275169</v>
      </c>
      <c r="C33" s="25"/>
      <c r="D33" s="25">
        <f t="shared" ref="D33:O33" si="96">-D28*D31</f>
        <v>-40043.514747640242</v>
      </c>
      <c r="E33" s="25">
        <f t="shared" si="96"/>
        <v>-41339.657949865701</v>
      </c>
      <c r="F33" s="25">
        <f t="shared" si="96"/>
        <v>-42597.66192071612</v>
      </c>
      <c r="G33" s="25">
        <f t="shared" si="96"/>
        <v>-43966.747533049056</v>
      </c>
      <c r="H33" s="25">
        <f t="shared" si="96"/>
        <v>-45171.85004927589</v>
      </c>
      <c r="I33" s="25">
        <f t="shared" si="96"/>
        <v>-46154.857223017505</v>
      </c>
      <c r="J33" s="25">
        <f t="shared" si="96"/>
        <v>-47012.577962158801</v>
      </c>
      <c r="K33" s="25">
        <f t="shared" si="96"/>
        <v>-47843.397462600034</v>
      </c>
      <c r="L33" s="25">
        <f t="shared" si="96"/>
        <v>-48803.073254814321</v>
      </c>
      <c r="M33" s="25">
        <f t="shared" si="96"/>
        <v>-49731.820435046626</v>
      </c>
      <c r="N33" s="25">
        <f t="shared" si="96"/>
        <v>-50656.058354208217</v>
      </c>
      <c r="O33" s="25">
        <f t="shared" si="96"/>
        <v>-51765.226556537069</v>
      </c>
      <c r="S33" s="25">
        <f t="shared" ref="S33:AD33" si="97">-S28*S31</f>
        <v>-53414.992515684542</v>
      </c>
      <c r="T33" s="25">
        <f t="shared" si="97"/>
        <v>-54704.52962607886</v>
      </c>
      <c r="U33" s="25">
        <f t="shared" si="97"/>
        <v>-55716.165558527704</v>
      </c>
      <c r="V33" s="25">
        <f t="shared" si="97"/>
        <v>-56642.69577722915</v>
      </c>
      <c r="W33" s="25">
        <f t="shared" si="97"/>
        <v>-57414.197960159618</v>
      </c>
      <c r="X33" s="25">
        <f t="shared" si="97"/>
        <v>165464.26159422557</v>
      </c>
      <c r="Y33" s="25">
        <f t="shared" si="97"/>
        <v>165462.74235177101</v>
      </c>
      <c r="Z33" s="25">
        <f t="shared" si="97"/>
        <v>165462.74235177101</v>
      </c>
      <c r="AA33" s="25">
        <f t="shared" si="97"/>
        <v>165462.74235177101</v>
      </c>
      <c r="AB33" s="25">
        <f t="shared" si="97"/>
        <v>165462.74235177101</v>
      </c>
      <c r="AC33" s="25">
        <f t="shared" si="97"/>
        <v>165462.74235177101</v>
      </c>
      <c r="AD33" s="25">
        <f t="shared" si="97"/>
        <v>165462.74235177101</v>
      </c>
      <c r="AE33" s="28"/>
      <c r="AH33" s="25">
        <f t="shared" ref="AH33:AL33" si="98">-AH28*AH31</f>
        <v>117350.34856273219</v>
      </c>
      <c r="AI33" s="25">
        <f t="shared" si="98"/>
        <v>117350.34856273219</v>
      </c>
      <c r="AJ33" s="25">
        <f t="shared" si="98"/>
        <v>117350.34856273219</v>
      </c>
      <c r="AK33" s="25">
        <f t="shared" si="98"/>
        <v>117350.34856273219</v>
      </c>
      <c r="AL33" s="25">
        <f t="shared" si="98"/>
        <v>117350.34856273219</v>
      </c>
      <c r="AM33" s="25"/>
      <c r="AN33" s="25"/>
      <c r="AO33" s="25"/>
      <c r="AP33" s="25"/>
      <c r="AQ33" s="25"/>
      <c r="AR33" s="25"/>
      <c r="AS33" s="25"/>
    </row>
    <row r="34" spans="1:47" ht="14.4" customHeight="1" thickBot="1">
      <c r="A34" s="17" t="s">
        <v>9</v>
      </c>
      <c r="B34" s="16">
        <f t="shared" ref="B34" si="99">B32+B33</f>
        <v>6251953.701524551</v>
      </c>
      <c r="C34" s="25"/>
      <c r="D34" s="16">
        <f t="shared" ref="D34" si="100">D32+D33</f>
        <v>688020.38975490967</v>
      </c>
      <c r="E34" s="16">
        <f t="shared" ref="E34" si="101">E32+E33</f>
        <v>710290.48659314704</v>
      </c>
      <c r="F34" s="16">
        <f t="shared" ref="F34" si="102">F32+F33</f>
        <v>731905.2820923042</v>
      </c>
      <c r="G34" s="16">
        <f t="shared" ref="G34" si="103">G32+G33</f>
        <v>755428.66215875186</v>
      </c>
      <c r="H34" s="16">
        <f t="shared" ref="H34" si="104">H32+H33</f>
        <v>776134.51448301296</v>
      </c>
      <c r="I34" s="16">
        <f t="shared" ref="I34" si="105">I32+I33</f>
        <v>793024.36501366447</v>
      </c>
      <c r="J34" s="16">
        <f t="shared" ref="J34" si="106">J32+J33</f>
        <v>807761.56680436479</v>
      </c>
      <c r="K34" s="16">
        <f t="shared" ref="K34" si="107">K32+K33</f>
        <v>822036.55640285497</v>
      </c>
      <c r="L34" s="16">
        <f t="shared" ref="L34" si="108">L32+L33</f>
        <v>838525.53137817339</v>
      </c>
      <c r="M34" s="16">
        <f t="shared" ref="M34" si="109">M32+M33</f>
        <v>854483.09656580095</v>
      </c>
      <c r="N34" s="16">
        <f t="shared" ref="N34" si="110">N32+N33</f>
        <v>870363.18444957747</v>
      </c>
      <c r="O34" s="16">
        <f t="shared" ref="O34" si="111">O32+O33</f>
        <v>889420.71083504602</v>
      </c>
      <c r="Q34" s="26">
        <f t="shared" ref="Q34" si="112">SUM(D34:O34)</f>
        <v>9537394.3465316072</v>
      </c>
      <c r="S34" s="16">
        <f t="shared" ref="S34" si="113">S32+S33</f>
        <v>917766.68958767073</v>
      </c>
      <c r="T34" s="16">
        <f t="shared" ref="T34" si="114">T32+T33</f>
        <v>939923.28175717313</v>
      </c>
      <c r="U34" s="16">
        <f t="shared" ref="U34" si="115">U32+U33</f>
        <v>957305.02641470323</v>
      </c>
      <c r="V34" s="16">
        <f t="shared" ref="V34" si="116">V32+V33</f>
        <v>973224.50017239177</v>
      </c>
      <c r="W34" s="16">
        <f t="shared" ref="W34" si="117">W32+W33</f>
        <v>986480.31040637894</v>
      </c>
      <c r="X34" s="16">
        <f t="shared" ref="X34" si="118">X32+X33</f>
        <v>-126144253.15242451</v>
      </c>
      <c r="Y34" s="16">
        <f t="shared" ref="Y34" si="119">Y32+Y33</f>
        <v>-274174.16549224569</v>
      </c>
      <c r="Z34" s="16">
        <f t="shared" ref="Z34" si="120">Z32+Z33</f>
        <v>-274174.16549224569</v>
      </c>
      <c r="AA34" s="16">
        <f t="shared" ref="AA34" si="121">AA32+AA33</f>
        <v>-274174.16549224569</v>
      </c>
      <c r="AB34" s="16">
        <f t="shared" ref="AB34" si="122">AB32+AB33</f>
        <v>-274174.16549224569</v>
      </c>
      <c r="AC34" s="16">
        <f t="shared" ref="AC34" si="123">AC32+AC33</f>
        <v>-274174.16549224569</v>
      </c>
      <c r="AD34" s="16">
        <f t="shared" ref="AD34" si="124">AD32+AD33</f>
        <v>-274174.16549224569</v>
      </c>
      <c r="AE34" s="28"/>
      <c r="AF34" s="26">
        <f t="shared" ref="AF34" si="125">SUM(S34:AD34)</f>
        <v>-123014598.33703971</v>
      </c>
      <c r="AH34" s="16">
        <f t="shared" ref="AH34:AL34" si="126">AH32+AH33</f>
        <v>-517839.34205898852</v>
      </c>
      <c r="AI34" s="16">
        <f t="shared" si="126"/>
        <v>-517839.34205898852</v>
      </c>
      <c r="AJ34" s="16">
        <f t="shared" si="126"/>
        <v>-517839.34205898852</v>
      </c>
      <c r="AK34" s="16">
        <f t="shared" si="126"/>
        <v>-517839.34205898852</v>
      </c>
      <c r="AL34" s="16">
        <f t="shared" si="126"/>
        <v>-517839.34205898852</v>
      </c>
      <c r="AM34" s="25"/>
      <c r="AN34" s="25"/>
      <c r="AO34" s="25"/>
      <c r="AP34" s="25"/>
      <c r="AQ34" s="25"/>
      <c r="AR34" s="25"/>
      <c r="AS34" s="25"/>
      <c r="AU34" s="25"/>
    </row>
    <row r="35" spans="1:47" ht="14.4" customHeight="1" thickTop="1">
      <c r="AE35" s="28"/>
    </row>
    <row r="36" spans="1:47" ht="14.4" customHeight="1">
      <c r="A36" s="12" t="s">
        <v>10</v>
      </c>
      <c r="B36" s="26">
        <f t="shared" ref="B36" si="127">B28+B34</f>
        <v>7291583.1908181272</v>
      </c>
      <c r="C36" s="25"/>
      <c r="D36" s="26">
        <f t="shared" ref="D36:O36" si="128">D28+D34</f>
        <v>802430.43189102469</v>
      </c>
      <c r="E36" s="26">
        <f t="shared" si="128"/>
        <v>828403.79502133478</v>
      </c>
      <c r="F36" s="26">
        <f t="shared" si="128"/>
        <v>853612.88758006459</v>
      </c>
      <c r="G36" s="26">
        <f t="shared" si="128"/>
        <v>881047.94082460634</v>
      </c>
      <c r="H36" s="26">
        <f t="shared" si="128"/>
        <v>905196.94319522975</v>
      </c>
      <c r="I36" s="26">
        <f t="shared" si="128"/>
        <v>924895.38565085735</v>
      </c>
      <c r="J36" s="26">
        <f t="shared" si="128"/>
        <v>942083.21812481852</v>
      </c>
      <c r="K36" s="26">
        <f t="shared" si="128"/>
        <v>958731.97772456938</v>
      </c>
      <c r="L36" s="26">
        <f t="shared" si="128"/>
        <v>977962.88353478571</v>
      </c>
      <c r="M36" s="26">
        <f t="shared" si="128"/>
        <v>996574.0120945056</v>
      </c>
      <c r="N36" s="26">
        <f t="shared" si="128"/>
        <v>1015094.7797473152</v>
      </c>
      <c r="O36" s="26">
        <f t="shared" si="128"/>
        <v>1037321.3581394376</v>
      </c>
      <c r="Q36" s="26">
        <f t="shared" ref="Q36" si="129">SUM(D36:O36)</f>
        <v>11123355.613528546</v>
      </c>
      <c r="S36" s="26">
        <f t="shared" ref="S36:AD36" si="130">S28+S34</f>
        <v>1070380.9539181981</v>
      </c>
      <c r="T36" s="26">
        <f t="shared" si="130"/>
        <v>1096221.9378316842</v>
      </c>
      <c r="U36" s="26">
        <f t="shared" si="130"/>
        <v>1116494.0708676395</v>
      </c>
      <c r="V36" s="26">
        <f t="shared" si="130"/>
        <v>1135060.7738216179</v>
      </c>
      <c r="W36" s="26">
        <f t="shared" si="130"/>
        <v>1150520.8760068349</v>
      </c>
      <c r="X36" s="26">
        <f t="shared" si="130"/>
        <v>-126617008.18555087</v>
      </c>
      <c r="Y36" s="26">
        <f t="shared" si="130"/>
        <v>-746924.85792587721</v>
      </c>
      <c r="Z36" s="26">
        <f t="shared" si="130"/>
        <v>-746924.85792587721</v>
      </c>
      <c r="AA36" s="26">
        <f t="shared" si="130"/>
        <v>-746924.85792587721</v>
      </c>
      <c r="AB36" s="26">
        <f t="shared" si="130"/>
        <v>-746924.85792587721</v>
      </c>
      <c r="AC36" s="26">
        <f t="shared" si="130"/>
        <v>-746924.85792587721</v>
      </c>
      <c r="AD36" s="26">
        <f t="shared" si="130"/>
        <v>-746924.85792587721</v>
      </c>
      <c r="AE36" s="28"/>
      <c r="AF36" s="26">
        <f t="shared" ref="AF36" si="131">SUM(S36:AD36)</f>
        <v>-125529878.72066015</v>
      </c>
      <c r="AH36" s="26">
        <f t="shared" ref="AH36:AL36" si="132">AH28+AH34</f>
        <v>-853126.05223822338</v>
      </c>
      <c r="AI36" s="26">
        <f t="shared" si="132"/>
        <v>-853126.05223822338</v>
      </c>
      <c r="AJ36" s="26">
        <f t="shared" si="132"/>
        <v>-853126.05223822338</v>
      </c>
      <c r="AK36" s="26">
        <f t="shared" si="132"/>
        <v>-853126.05223822338</v>
      </c>
      <c r="AL36" s="26">
        <f t="shared" si="132"/>
        <v>-853126.05223822338</v>
      </c>
      <c r="AM36" s="25"/>
      <c r="AN36" s="25"/>
      <c r="AO36" s="25"/>
      <c r="AP36" s="25"/>
      <c r="AQ36" s="25"/>
      <c r="AR36" s="25"/>
      <c r="AS36" s="25"/>
      <c r="AU36" s="25"/>
    </row>
    <row r="37" spans="1:47" ht="14.4" customHeight="1">
      <c r="A37" s="12"/>
      <c r="AE37" s="28"/>
    </row>
    <row r="38" spans="1:47" ht="14.4" customHeight="1">
      <c r="A38" s="12" t="s">
        <v>11</v>
      </c>
      <c r="B38" s="26">
        <f>B36</f>
        <v>7291583.1908181272</v>
      </c>
      <c r="C38" s="25"/>
      <c r="D38" s="26">
        <f>B38+D36</f>
        <v>8094013.6227091523</v>
      </c>
      <c r="E38" s="26">
        <f>D38+E36</f>
        <v>8922417.4177304879</v>
      </c>
      <c r="F38" s="26">
        <f t="shared" ref="F38:O38" si="133">E38+F36</f>
        <v>9776030.3053105529</v>
      </c>
      <c r="G38" s="26">
        <f t="shared" si="133"/>
        <v>10657078.246135158</v>
      </c>
      <c r="H38" s="26">
        <f t="shared" si="133"/>
        <v>11562275.189330388</v>
      </c>
      <c r="I38" s="26">
        <f t="shared" si="133"/>
        <v>12487170.574981246</v>
      </c>
      <c r="J38" s="26">
        <f t="shared" si="133"/>
        <v>13429253.793106064</v>
      </c>
      <c r="K38" s="26">
        <f t="shared" si="133"/>
        <v>14387985.770830633</v>
      </c>
      <c r="L38" s="26">
        <f t="shared" si="133"/>
        <v>15365948.654365418</v>
      </c>
      <c r="M38" s="26">
        <f t="shared" si="133"/>
        <v>16362522.666459924</v>
      </c>
      <c r="N38" s="26">
        <f t="shared" si="133"/>
        <v>17377617.44620724</v>
      </c>
      <c r="O38" s="26">
        <f t="shared" si="133"/>
        <v>18414938.804346677</v>
      </c>
      <c r="S38" s="26">
        <f>O38+S36</f>
        <v>19485319.758264877</v>
      </c>
      <c r="T38" s="26">
        <f>S38+T36</f>
        <v>20581541.696096562</v>
      </c>
      <c r="U38" s="26">
        <f t="shared" ref="U38:AD38" si="134">T38+U36</f>
        <v>21698035.766964201</v>
      </c>
      <c r="V38" s="26">
        <f t="shared" si="134"/>
        <v>22833096.540785819</v>
      </c>
      <c r="W38" s="26">
        <f t="shared" si="134"/>
        <v>23983617.416792654</v>
      </c>
      <c r="X38" s="26">
        <f t="shared" si="134"/>
        <v>-102633390.76875821</v>
      </c>
      <c r="Y38" s="26">
        <f t="shared" si="134"/>
        <v>-103380315.62668408</v>
      </c>
      <c r="Z38" s="26">
        <f t="shared" si="134"/>
        <v>-104127240.48460996</v>
      </c>
      <c r="AA38" s="26">
        <f t="shared" si="134"/>
        <v>-104874165.34253584</v>
      </c>
      <c r="AB38" s="26">
        <f t="shared" si="134"/>
        <v>-105621090.20046172</v>
      </c>
      <c r="AC38" s="26">
        <f t="shared" si="134"/>
        <v>-106368015.05838759</v>
      </c>
      <c r="AD38" s="26">
        <f t="shared" si="134"/>
        <v>-107114939.91631347</v>
      </c>
      <c r="AE38" s="28"/>
      <c r="AH38" s="26">
        <f>AD38+AH36</f>
        <v>-107968065.9685517</v>
      </c>
      <c r="AI38" s="26">
        <f>AH38+AI36</f>
        <v>-108821192.02078992</v>
      </c>
      <c r="AJ38" s="26">
        <f t="shared" ref="AJ38" si="135">AI38+AJ36</f>
        <v>-109674318.07302815</v>
      </c>
      <c r="AK38" s="26">
        <f t="shared" ref="AK38" si="136">AJ38+AK36</f>
        <v>-110527444.12526637</v>
      </c>
      <c r="AL38" s="26">
        <f t="shared" ref="AL38" si="137">AK38+AL36</f>
        <v>-111380570.1775046</v>
      </c>
      <c r="AM38" s="25"/>
      <c r="AN38" s="25"/>
      <c r="AO38" s="25"/>
      <c r="AP38" s="25"/>
      <c r="AQ38" s="25"/>
      <c r="AR38" s="25"/>
      <c r="AS38" s="25"/>
    </row>
    <row r="39" spans="1:47" ht="14.4" customHeight="1">
      <c r="A39" s="12"/>
      <c r="B39" s="26"/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/>
      <c r="AH39" s="26"/>
      <c r="AI39" s="26"/>
      <c r="AJ39" s="26"/>
      <c r="AK39" s="26"/>
      <c r="AL39" s="26"/>
      <c r="AM39" s="25"/>
      <c r="AN39" s="25"/>
      <c r="AO39" s="25"/>
      <c r="AP39" s="25"/>
      <c r="AQ39" s="25"/>
      <c r="AR39" s="25"/>
      <c r="AS39" s="25"/>
    </row>
    <row r="40" spans="1:47" ht="14.4" customHeight="1">
      <c r="A40" s="12" t="s">
        <v>38</v>
      </c>
      <c r="G40" s="26"/>
      <c r="H40" s="26"/>
      <c r="I40" s="26"/>
      <c r="J40" s="26"/>
      <c r="K40" s="26"/>
      <c r="L40" s="26"/>
      <c r="M40" s="26"/>
      <c r="N40" s="26"/>
      <c r="O40" s="26">
        <f>SUM(B38:O38)/13</f>
        <v>12625295.052487006</v>
      </c>
      <c r="S40" s="26">
        <f>(SUM(D38:O38)+S38)/13</f>
        <v>13563274.788444448</v>
      </c>
      <c r="T40" s="26">
        <f>(SUM(E38:O38)+SUM(S38:T38))/13</f>
        <v>14523853.871012708</v>
      </c>
      <c r="U40" s="26">
        <f>(SUM(F38:O38)+SUM(S38:U38))/13</f>
        <v>15506593.744030686</v>
      </c>
      <c r="V40" s="26">
        <f>(SUM(G38:O38)+SUM(S38:V38))/13</f>
        <v>16510983.454451861</v>
      </c>
      <c r="W40" s="26">
        <f>(SUM(H38:O38)+SUM(S38:W38))/13</f>
        <v>17536101.852194745</v>
      </c>
      <c r="X40" s="26">
        <f>(SUM(I38:O38)+SUM(S38:X38))/13</f>
        <v>8751819.8554187007</v>
      </c>
      <c r="Y40" s="26">
        <f>(SUM(J38:O38)+SUM(S38:Y38))/13</f>
        <v>-161063.69855555549</v>
      </c>
      <c r="Z40" s="26">
        <f>(SUM(K38:O38)+SUM(S38:Z38))/13</f>
        <v>-9203870.9506875593</v>
      </c>
      <c r="AA40" s="26">
        <f>(SUM(L38:O38)+SUM(S38:AA38))/13</f>
        <v>-18377882.574792676</v>
      </c>
      <c r="AB40" s="26">
        <f>(SUM(M38:O38)+SUM(S38:AB38))/13</f>
        <v>-27684577.871317841</v>
      </c>
      <c r="AC40" s="26">
        <f>(SUM(N38:O38)+SUM(S38:AC38))/13</f>
        <v>-37125388.465536878</v>
      </c>
      <c r="AD40" s="78">
        <f>(SUM(O38)+SUM(S38:AD38))/13</f>
        <v>-46701739.031884626</v>
      </c>
      <c r="AH40" s="26">
        <f>(SUM(S38:AD38)+AH38)/13</f>
        <v>-56423508.62979988</v>
      </c>
      <c r="AI40" s="26">
        <f>(SUM(T38:AD38)+SUM(AH38:AI38))/13</f>
        <v>-66293240.305111781</v>
      </c>
      <c r="AJ40" s="26">
        <f>(SUM(U38:AD38)+SUM(AH38:AJ38))/13</f>
        <v>-76312921.825813696</v>
      </c>
      <c r="AK40" s="26">
        <f>(SUM(V38:AD38)+SUM(AH38:AK38))/13</f>
        <v>-86484112.586754501</v>
      </c>
      <c r="AL40" s="26">
        <f>(SUM(W38:AD38)+SUM(AH38:AL38))/13</f>
        <v>-96808240.795853764</v>
      </c>
      <c r="AM40" s="25"/>
      <c r="AN40" s="25"/>
      <c r="AO40" s="25"/>
      <c r="AP40" s="25"/>
      <c r="AQ40" s="25"/>
      <c r="AR40" s="25"/>
      <c r="AS40" s="336"/>
    </row>
    <row r="41" spans="1:47" ht="14.4" customHeight="1"/>
    <row r="42" spans="1:47" s="10" customFormat="1" ht="14.4" customHeight="1">
      <c r="A42" s="11" t="s">
        <v>12</v>
      </c>
      <c r="B42" s="1">
        <f>B8</f>
        <v>43070</v>
      </c>
      <c r="C42" s="30"/>
      <c r="D42" s="1">
        <f t="shared" ref="D42:O42" si="138">D8</f>
        <v>43101</v>
      </c>
      <c r="E42" s="1">
        <f t="shared" si="138"/>
        <v>43132</v>
      </c>
      <c r="F42" s="1">
        <f t="shared" si="138"/>
        <v>43160</v>
      </c>
      <c r="G42" s="1">
        <f t="shared" si="138"/>
        <v>43191</v>
      </c>
      <c r="H42" s="1">
        <f t="shared" si="138"/>
        <v>43221</v>
      </c>
      <c r="I42" s="1">
        <f t="shared" si="138"/>
        <v>43252</v>
      </c>
      <c r="J42" s="1">
        <f t="shared" si="138"/>
        <v>43282</v>
      </c>
      <c r="K42" s="1">
        <f t="shared" si="138"/>
        <v>43313</v>
      </c>
      <c r="L42" s="1">
        <f t="shared" si="138"/>
        <v>43344</v>
      </c>
      <c r="M42" s="1">
        <f t="shared" si="138"/>
        <v>43374</v>
      </c>
      <c r="N42" s="1">
        <f t="shared" si="138"/>
        <v>43405</v>
      </c>
      <c r="O42" s="1">
        <f t="shared" si="138"/>
        <v>43435</v>
      </c>
      <c r="P42" s="30"/>
      <c r="Q42" s="27" t="s">
        <v>1</v>
      </c>
      <c r="R42" s="63"/>
      <c r="S42" s="1">
        <f t="shared" ref="S42:AD42" si="139">S8</f>
        <v>43466</v>
      </c>
      <c r="T42" s="1">
        <f t="shared" si="139"/>
        <v>43497</v>
      </c>
      <c r="U42" s="1">
        <f t="shared" si="139"/>
        <v>43525</v>
      </c>
      <c r="V42" s="1">
        <f t="shared" si="139"/>
        <v>43556</v>
      </c>
      <c r="W42" s="1">
        <f t="shared" si="139"/>
        <v>43586</v>
      </c>
      <c r="X42" s="1">
        <f t="shared" si="139"/>
        <v>43617</v>
      </c>
      <c r="Y42" s="1">
        <f t="shared" si="139"/>
        <v>43647</v>
      </c>
      <c r="Z42" s="1">
        <f t="shared" si="139"/>
        <v>43678</v>
      </c>
      <c r="AA42" s="1">
        <f t="shared" si="139"/>
        <v>43709</v>
      </c>
      <c r="AB42" s="1">
        <f t="shared" si="139"/>
        <v>43739</v>
      </c>
      <c r="AC42" s="1">
        <f t="shared" si="139"/>
        <v>43770</v>
      </c>
      <c r="AD42" s="1">
        <f t="shared" si="139"/>
        <v>43800</v>
      </c>
      <c r="AE42" s="30"/>
      <c r="AF42" s="27" t="s">
        <v>1</v>
      </c>
      <c r="AG42" s="63"/>
      <c r="AH42" s="1">
        <f t="shared" ref="AH42:AL42" si="140">AH8</f>
        <v>43831</v>
      </c>
      <c r="AI42" s="1">
        <f t="shared" si="140"/>
        <v>43862</v>
      </c>
      <c r="AJ42" s="1">
        <f t="shared" si="140"/>
        <v>43891</v>
      </c>
      <c r="AK42" s="1">
        <f t="shared" si="140"/>
        <v>43922</v>
      </c>
      <c r="AL42" s="1">
        <f t="shared" si="140"/>
        <v>43952</v>
      </c>
      <c r="AM42" s="30"/>
      <c r="AN42" s="30"/>
      <c r="AO42" s="30"/>
      <c r="AP42" s="30"/>
      <c r="AQ42" s="30"/>
      <c r="AR42" s="30"/>
      <c r="AS42" s="30"/>
      <c r="AT42" s="30"/>
      <c r="AU42" s="341"/>
    </row>
    <row r="43" spans="1:47" ht="14.4" customHeight="1">
      <c r="A43" s="63" t="s">
        <v>14</v>
      </c>
      <c r="B43" s="26">
        <f t="shared" ref="B43" si="141">(B9*0.35)+-(B51*0.35)</f>
        <v>0</v>
      </c>
      <c r="C43" s="25"/>
      <c r="D43" s="26">
        <f t="shared" ref="D43:O43" si="142">(D9*0.35)+-(D51*0.35)</f>
        <v>0</v>
      </c>
      <c r="E43" s="26">
        <f t="shared" si="142"/>
        <v>0</v>
      </c>
      <c r="F43" s="26">
        <f t="shared" si="142"/>
        <v>0</v>
      </c>
      <c r="G43" s="26">
        <f t="shared" si="142"/>
        <v>0</v>
      </c>
      <c r="H43" s="26">
        <f t="shared" si="142"/>
        <v>0</v>
      </c>
      <c r="I43" s="26">
        <f t="shared" si="142"/>
        <v>0</v>
      </c>
      <c r="J43" s="26">
        <f t="shared" si="142"/>
        <v>0</v>
      </c>
      <c r="K43" s="26">
        <f t="shared" si="142"/>
        <v>0</v>
      </c>
      <c r="L43" s="26">
        <f t="shared" si="142"/>
        <v>0</v>
      </c>
      <c r="M43" s="26">
        <f t="shared" si="142"/>
        <v>0</v>
      </c>
      <c r="N43" s="26">
        <f t="shared" si="142"/>
        <v>0</v>
      </c>
      <c r="O43" s="26">
        <f t="shared" si="142"/>
        <v>0</v>
      </c>
      <c r="Q43" s="26">
        <f>SUM(D43:O43)</f>
        <v>0</v>
      </c>
      <c r="S43" s="26">
        <f t="shared" ref="S43:AD43" si="143">(S9*0.35)+-(S51*0.35)</f>
        <v>0</v>
      </c>
      <c r="T43" s="26">
        <f t="shared" si="143"/>
        <v>0</v>
      </c>
      <c r="U43" s="26">
        <f t="shared" si="143"/>
        <v>0</v>
      </c>
      <c r="V43" s="26">
        <f t="shared" si="143"/>
        <v>0</v>
      </c>
      <c r="W43" s="26">
        <f t="shared" si="143"/>
        <v>0</v>
      </c>
      <c r="X43" s="26">
        <f t="shared" si="143"/>
        <v>1074534.1558621139</v>
      </c>
      <c r="Y43" s="26">
        <f t="shared" si="143"/>
        <v>1074560.2592097418</v>
      </c>
      <c r="Z43" s="26">
        <f t="shared" si="143"/>
        <v>1074560.2592097418</v>
      </c>
      <c r="AA43" s="26">
        <f t="shared" si="143"/>
        <v>1074560.2592097418</v>
      </c>
      <c r="AB43" s="26">
        <f t="shared" si="143"/>
        <v>1074560.2592097418</v>
      </c>
      <c r="AC43" s="26">
        <f t="shared" si="143"/>
        <v>1074560.2592097418</v>
      </c>
      <c r="AD43" s="26">
        <f t="shared" si="143"/>
        <v>1074560.2592097418</v>
      </c>
      <c r="AE43" s="28"/>
      <c r="AF43" s="26">
        <f>SUM(R43:AD43)</f>
        <v>7521895.7111205654</v>
      </c>
      <c r="AH43" s="26">
        <f t="shared" ref="AH43:AL43" si="144">(AH9*0.35)+-(AH51*0.35)</f>
        <v>1074560.2592097418</v>
      </c>
      <c r="AI43" s="26">
        <f t="shared" si="144"/>
        <v>1074560.2592097418</v>
      </c>
      <c r="AJ43" s="26">
        <f t="shared" si="144"/>
        <v>1074560.2592097418</v>
      </c>
      <c r="AK43" s="26">
        <f t="shared" si="144"/>
        <v>1074560.2592097418</v>
      </c>
      <c r="AL43" s="26">
        <f t="shared" si="144"/>
        <v>1074560.2592097418</v>
      </c>
      <c r="AM43" s="25"/>
      <c r="AN43" s="25"/>
      <c r="AO43" s="25"/>
      <c r="AP43" s="25"/>
      <c r="AQ43" s="25"/>
      <c r="AR43" s="25"/>
      <c r="AS43" s="25"/>
      <c r="AU43" s="25"/>
    </row>
    <row r="44" spans="1:47" s="28" customFormat="1" ht="14.4" customHeight="1">
      <c r="A44" s="63" t="s">
        <v>27</v>
      </c>
      <c r="B44" s="26">
        <f t="shared" ref="B44" si="145">(B10*0.35)+-(B52*0.35)</f>
        <v>-2440965.1561298938</v>
      </c>
      <c r="C44" s="25"/>
      <c r="D44" s="26">
        <f t="shared" ref="D44:O44" si="146">(D10*0.35)+-(D52*0.35)</f>
        <v>-330852.14764582121</v>
      </c>
      <c r="E44" s="26">
        <f t="shared" si="146"/>
        <v>-345339.77690899785</v>
      </c>
      <c r="F44" s="26">
        <f t="shared" si="146"/>
        <v>-357021.70856168197</v>
      </c>
      <c r="G44" s="26">
        <f t="shared" si="146"/>
        <v>-368017.12342601013</v>
      </c>
      <c r="H44" s="26">
        <f t="shared" si="146"/>
        <v>-377720.25893242779</v>
      </c>
      <c r="I44" s="26">
        <f t="shared" si="146"/>
        <v>-385760.69697473972</v>
      </c>
      <c r="J44" s="26">
        <f t="shared" si="146"/>
        <v>-392900.90203225502</v>
      </c>
      <c r="K44" s="26">
        <f t="shared" si="146"/>
        <v>-399859.19417376164</v>
      </c>
      <c r="L44" s="26">
        <f t="shared" si="146"/>
        <v>-407774.71470686828</v>
      </c>
      <c r="M44" s="26">
        <f t="shared" si="146"/>
        <v>-415480.21751563152</v>
      </c>
      <c r="N44" s="26">
        <f t="shared" si="146"/>
        <v>-423168.69116962975</v>
      </c>
      <c r="O44" s="26">
        <f t="shared" si="146"/>
        <v>-432225.92953076761</v>
      </c>
      <c r="P44" s="25"/>
      <c r="Q44" s="26">
        <f t="shared" ref="Q44:Q46" si="147">SUM(D44:O44)</f>
        <v>-4636121.361578593</v>
      </c>
      <c r="R44" s="63"/>
      <c r="S44" s="26">
        <f t="shared" ref="S44:AD44" si="148">(S10*0.35)+-(S52*0.35)</f>
        <v>-442855.06411006389</v>
      </c>
      <c r="T44" s="26">
        <f t="shared" si="148"/>
        <v>-453189.68959959224</v>
      </c>
      <c r="U44" s="26">
        <f t="shared" si="148"/>
        <v>-461523.48904034565</v>
      </c>
      <c r="V44" s="26">
        <f t="shared" si="148"/>
        <v>-469255.41549523897</v>
      </c>
      <c r="W44" s="26">
        <f t="shared" si="148"/>
        <v>-475876.11712729512</v>
      </c>
      <c r="X44" s="26">
        <f t="shared" si="148"/>
        <v>27569.62897375564</v>
      </c>
      <c r="Y44" s="26">
        <f t="shared" si="148"/>
        <v>27569.62897375564</v>
      </c>
      <c r="Z44" s="26">
        <f t="shared" si="148"/>
        <v>27569.62897375564</v>
      </c>
      <c r="AA44" s="26">
        <f t="shared" si="148"/>
        <v>27569.62897375564</v>
      </c>
      <c r="AB44" s="26">
        <f t="shared" si="148"/>
        <v>27569.62897375564</v>
      </c>
      <c r="AC44" s="26">
        <f t="shared" si="148"/>
        <v>27569.62897375564</v>
      </c>
      <c r="AD44" s="26">
        <f t="shared" si="148"/>
        <v>27569.62897375564</v>
      </c>
      <c r="AE44" s="25"/>
      <c r="AF44" s="26">
        <f t="shared" ref="AF44:AF46" si="149">SUM(R44:AD44)</f>
        <v>-2109712.3725562473</v>
      </c>
      <c r="AH44" s="26">
        <f t="shared" ref="AH44:AL44" si="150">(AH10*0.35)+-(AH52*0.35)</f>
        <v>27569.62897375564</v>
      </c>
      <c r="AI44" s="26">
        <f t="shared" si="150"/>
        <v>27569.62897375564</v>
      </c>
      <c r="AJ44" s="26">
        <f t="shared" si="150"/>
        <v>27569.62897375564</v>
      </c>
      <c r="AK44" s="26">
        <f t="shared" si="150"/>
        <v>27569.62897375564</v>
      </c>
      <c r="AL44" s="26">
        <f t="shared" si="150"/>
        <v>27569.62897375564</v>
      </c>
      <c r="AM44" s="25"/>
      <c r="AN44" s="25"/>
      <c r="AO44" s="25"/>
      <c r="AP44" s="25"/>
      <c r="AQ44" s="25"/>
      <c r="AR44" s="25"/>
      <c r="AS44" s="25"/>
      <c r="AT44" s="25"/>
      <c r="AU44" s="25"/>
    </row>
    <row r="45" spans="1:47" s="28" customFormat="1" ht="14.4" customHeight="1">
      <c r="A45" s="63" t="s">
        <v>30</v>
      </c>
      <c r="B45" s="26">
        <f t="shared" ref="B45" si="151">(B11*0.35)+-(B53*0.35)</f>
        <v>0</v>
      </c>
      <c r="C45" s="25"/>
      <c r="D45" s="26">
        <f t="shared" ref="D45:O45" si="152">(D11*0.35)+-(D53*0.35)</f>
        <v>0</v>
      </c>
      <c r="E45" s="26">
        <f t="shared" si="152"/>
        <v>0</v>
      </c>
      <c r="F45" s="26">
        <f t="shared" si="152"/>
        <v>0</v>
      </c>
      <c r="G45" s="26">
        <f t="shared" si="152"/>
        <v>0</v>
      </c>
      <c r="H45" s="26">
        <f t="shared" si="152"/>
        <v>0</v>
      </c>
      <c r="I45" s="26">
        <f t="shared" si="152"/>
        <v>0</v>
      </c>
      <c r="J45" s="26">
        <f t="shared" si="152"/>
        <v>0</v>
      </c>
      <c r="K45" s="26">
        <f t="shared" si="152"/>
        <v>0</v>
      </c>
      <c r="L45" s="26">
        <f t="shared" si="152"/>
        <v>0</v>
      </c>
      <c r="M45" s="26">
        <f t="shared" si="152"/>
        <v>0</v>
      </c>
      <c r="N45" s="26">
        <f t="shared" si="152"/>
        <v>0</v>
      </c>
      <c r="O45" s="26">
        <f t="shared" si="152"/>
        <v>0</v>
      </c>
      <c r="Q45" s="26">
        <f t="shared" si="147"/>
        <v>0</v>
      </c>
      <c r="R45" s="63"/>
      <c r="S45" s="26">
        <f t="shared" ref="S45:AD45" si="153">(S11*0.35)+-(S53*0.35)</f>
        <v>0</v>
      </c>
      <c r="T45" s="26">
        <f t="shared" si="153"/>
        <v>0</v>
      </c>
      <c r="U45" s="26">
        <f t="shared" si="153"/>
        <v>0</v>
      </c>
      <c r="V45" s="26">
        <f t="shared" si="153"/>
        <v>0</v>
      </c>
      <c r="W45" s="26">
        <f t="shared" si="153"/>
        <v>0</v>
      </c>
      <c r="X45" s="26">
        <f t="shared" si="153"/>
        <v>-127085943.54003105</v>
      </c>
      <c r="Y45" s="26">
        <f t="shared" si="153"/>
        <v>-1215890.6564464103</v>
      </c>
      <c r="Z45" s="26">
        <f t="shared" si="153"/>
        <v>-1215890.6564464103</v>
      </c>
      <c r="AA45" s="26">
        <f t="shared" si="153"/>
        <v>-1215890.6564464103</v>
      </c>
      <c r="AB45" s="26">
        <f t="shared" si="153"/>
        <v>-1215890.6564464103</v>
      </c>
      <c r="AC45" s="26">
        <f t="shared" si="153"/>
        <v>-1215890.6564464103</v>
      </c>
      <c r="AD45" s="26">
        <f t="shared" si="153"/>
        <v>-1215890.6564464103</v>
      </c>
      <c r="AF45" s="26">
        <f t="shared" si="149"/>
        <v>-134381287.47870952</v>
      </c>
      <c r="AH45" s="26">
        <f t="shared" ref="AH45:AL45" si="154">(AH11*0.35)+-(AH53*0.35)</f>
        <v>-1439832.1146382666</v>
      </c>
      <c r="AI45" s="26">
        <f t="shared" si="154"/>
        <v>-1439832.1146382666</v>
      </c>
      <c r="AJ45" s="26">
        <f t="shared" si="154"/>
        <v>-1439832.1146382666</v>
      </c>
      <c r="AK45" s="26">
        <f t="shared" si="154"/>
        <v>-1439832.1146382666</v>
      </c>
      <c r="AL45" s="26">
        <f t="shared" si="154"/>
        <v>-1439832.1146382666</v>
      </c>
      <c r="AM45" s="25"/>
      <c r="AN45" s="25"/>
      <c r="AO45" s="25"/>
      <c r="AP45" s="25"/>
      <c r="AQ45" s="25"/>
      <c r="AR45" s="25"/>
      <c r="AS45" s="25"/>
      <c r="AU45" s="25"/>
    </row>
    <row r="46" spans="1:47" s="28" customFormat="1" ht="14.4" customHeight="1">
      <c r="A46" s="63" t="s">
        <v>28</v>
      </c>
      <c r="B46" s="26">
        <f t="shared" ref="B46" si="155">(B12*0.35)+-(B54*0.35)</f>
        <v>8692918.8576544449</v>
      </c>
      <c r="D46" s="26">
        <f t="shared" ref="D46:O46" si="156">(D12*0.35)+-(D54*0.35)</f>
        <v>1018872.537400731</v>
      </c>
      <c r="E46" s="26">
        <f t="shared" si="156"/>
        <v>1055630.2635021447</v>
      </c>
      <c r="F46" s="26">
        <f t="shared" si="156"/>
        <v>1088926.9906539863</v>
      </c>
      <c r="G46" s="26">
        <f t="shared" si="156"/>
        <v>1123445.785584762</v>
      </c>
      <c r="H46" s="26">
        <f t="shared" si="156"/>
        <v>1153854.7734154409</v>
      </c>
      <c r="I46" s="26">
        <f t="shared" si="156"/>
        <v>1178785.061988404</v>
      </c>
      <c r="J46" s="26">
        <f t="shared" si="156"/>
        <v>1200662.46883662</v>
      </c>
      <c r="K46" s="26">
        <f t="shared" si="156"/>
        <v>1221895.7505766165</v>
      </c>
      <c r="L46" s="26">
        <f t="shared" si="156"/>
        <v>1246300.2460850417</v>
      </c>
      <c r="M46" s="26">
        <f t="shared" si="156"/>
        <v>1269963.3140814325</v>
      </c>
      <c r="N46" s="26">
        <f t="shared" si="156"/>
        <v>1293531.8756192073</v>
      </c>
      <c r="O46" s="26">
        <f t="shared" si="156"/>
        <v>1321646.6403658136</v>
      </c>
      <c r="Q46" s="26">
        <f t="shared" si="147"/>
        <v>14173515.7081102</v>
      </c>
      <c r="R46" s="63"/>
      <c r="S46" s="26">
        <f t="shared" ref="S46:AD46" si="157">(S12*0.35)+-(S54*0.35)</f>
        <v>1360621.7536977346</v>
      </c>
      <c r="T46" s="26">
        <f t="shared" si="157"/>
        <v>1393112.9713567654</v>
      </c>
      <c r="U46" s="26">
        <f t="shared" si="157"/>
        <v>1418828.5154550485</v>
      </c>
      <c r="V46" s="26">
        <f t="shared" si="157"/>
        <v>1442479.9156676307</v>
      </c>
      <c r="W46" s="26">
        <f t="shared" si="157"/>
        <v>1462356.4275336741</v>
      </c>
      <c r="X46" s="26">
        <f t="shared" si="157"/>
        <v>-160413.397229333</v>
      </c>
      <c r="Y46" s="26">
        <f t="shared" si="157"/>
        <v>-160413.397229333</v>
      </c>
      <c r="Z46" s="26">
        <f t="shared" si="157"/>
        <v>-160413.397229333</v>
      </c>
      <c r="AA46" s="26">
        <f t="shared" si="157"/>
        <v>-160413.397229333</v>
      </c>
      <c r="AB46" s="26">
        <f t="shared" si="157"/>
        <v>-160413.397229333</v>
      </c>
      <c r="AC46" s="26">
        <f t="shared" si="157"/>
        <v>-160413.397229333</v>
      </c>
      <c r="AD46" s="26">
        <f t="shared" si="157"/>
        <v>-160413.397229333</v>
      </c>
      <c r="AF46" s="26">
        <f t="shared" si="149"/>
        <v>5954505.8031055192</v>
      </c>
      <c r="AH46" s="26">
        <f t="shared" ref="AH46:AL46" si="158">(AH12*0.35)+-(AH54*0.35)</f>
        <v>-180137.1156042197</v>
      </c>
      <c r="AI46" s="26">
        <f t="shared" si="158"/>
        <v>-180137.1156042197</v>
      </c>
      <c r="AJ46" s="26">
        <f t="shared" si="158"/>
        <v>-180137.1156042197</v>
      </c>
      <c r="AK46" s="26">
        <f t="shared" si="158"/>
        <v>-180137.1156042197</v>
      </c>
      <c r="AL46" s="26">
        <f t="shared" si="158"/>
        <v>-180137.1156042197</v>
      </c>
      <c r="AM46" s="25"/>
      <c r="AN46" s="25"/>
      <c r="AO46" s="25"/>
      <c r="AP46" s="25"/>
      <c r="AQ46" s="25"/>
      <c r="AR46" s="25"/>
      <c r="AS46" s="25"/>
      <c r="AU46" s="25"/>
    </row>
    <row r="47" spans="1:47" s="28" customFormat="1" ht="14.4" customHeight="1">
      <c r="A47" s="63"/>
      <c r="B47" s="26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5"/>
      <c r="Q47" s="26"/>
      <c r="R47" s="6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5"/>
      <c r="AF47" s="26"/>
      <c r="AH47" s="26"/>
      <c r="AI47" s="26"/>
      <c r="AJ47" s="26"/>
      <c r="AK47" s="26"/>
      <c r="AL47" s="26"/>
      <c r="AM47" s="25"/>
      <c r="AN47" s="25"/>
      <c r="AO47" s="25"/>
      <c r="AP47" s="25"/>
      <c r="AQ47" s="25"/>
      <c r="AR47" s="25"/>
      <c r="AS47" s="25"/>
      <c r="AT47" s="25"/>
      <c r="AU47" s="25"/>
    </row>
    <row r="48" spans="1:47" s="28" customFormat="1" ht="14.4" customHeight="1" thickBot="1">
      <c r="A48" s="64" t="s">
        <v>33</v>
      </c>
      <c r="B48" s="24">
        <f t="shared" ref="B48" si="159">SUM(B43:B46)</f>
        <v>6251953.701524551</v>
      </c>
      <c r="C48" s="23"/>
      <c r="D48" s="24">
        <f t="shared" ref="D48:O48" si="160">SUM(D43:D46)</f>
        <v>688020.38975490979</v>
      </c>
      <c r="E48" s="24">
        <f t="shared" si="160"/>
        <v>710290.48659314681</v>
      </c>
      <c r="F48" s="24">
        <f t="shared" si="160"/>
        <v>731905.28209230443</v>
      </c>
      <c r="G48" s="24">
        <f t="shared" si="160"/>
        <v>755428.66215875186</v>
      </c>
      <c r="H48" s="24">
        <f t="shared" si="160"/>
        <v>776134.51448301319</v>
      </c>
      <c r="I48" s="24">
        <f t="shared" si="160"/>
        <v>793024.36501366436</v>
      </c>
      <c r="J48" s="24">
        <f t="shared" si="160"/>
        <v>807761.56680436502</v>
      </c>
      <c r="K48" s="24">
        <f t="shared" si="160"/>
        <v>822036.55640285485</v>
      </c>
      <c r="L48" s="24">
        <f t="shared" si="160"/>
        <v>838525.53137817339</v>
      </c>
      <c r="M48" s="24">
        <f t="shared" si="160"/>
        <v>854483.09656580095</v>
      </c>
      <c r="N48" s="24">
        <f t="shared" si="160"/>
        <v>870363.18444957747</v>
      </c>
      <c r="O48" s="24">
        <f t="shared" si="160"/>
        <v>889420.71083504602</v>
      </c>
      <c r="P48" s="23"/>
      <c r="Q48" s="24">
        <f t="shared" ref="Q48" si="161">SUM(Q43:Q46)</f>
        <v>9537394.3465316072</v>
      </c>
      <c r="R48" s="63"/>
      <c r="S48" s="24">
        <f t="shared" ref="S48:AD48" si="162">SUM(S43:S46)</f>
        <v>917766.68958767061</v>
      </c>
      <c r="T48" s="24">
        <f t="shared" si="162"/>
        <v>939923.28175717313</v>
      </c>
      <c r="U48" s="24">
        <f t="shared" si="162"/>
        <v>957305.02641470288</v>
      </c>
      <c r="V48" s="24">
        <f t="shared" si="162"/>
        <v>973224.50017239177</v>
      </c>
      <c r="W48" s="24">
        <f t="shared" si="162"/>
        <v>986480.31040637894</v>
      </c>
      <c r="X48" s="24">
        <f t="shared" si="162"/>
        <v>-126144253.1524245</v>
      </c>
      <c r="Y48" s="24">
        <f t="shared" si="162"/>
        <v>-274174.16549224575</v>
      </c>
      <c r="Z48" s="24">
        <f t="shared" si="162"/>
        <v>-274174.16549224575</v>
      </c>
      <c r="AA48" s="24">
        <f t="shared" si="162"/>
        <v>-274174.16549224575</v>
      </c>
      <c r="AB48" s="24">
        <f t="shared" si="162"/>
        <v>-274174.16549224575</v>
      </c>
      <c r="AC48" s="24">
        <f t="shared" si="162"/>
        <v>-274174.16549224575</v>
      </c>
      <c r="AD48" s="24">
        <f t="shared" si="162"/>
        <v>-274174.16549224575</v>
      </c>
      <c r="AE48" s="23"/>
      <c r="AF48" s="24">
        <f t="shared" ref="AF48" si="163">SUM(AF43:AF46)</f>
        <v>-123014598.33703968</v>
      </c>
      <c r="AH48" s="24">
        <f t="shared" ref="AH48:AL48" si="164">SUM(AH43:AH46)</f>
        <v>-517839.34205898875</v>
      </c>
      <c r="AI48" s="24">
        <f t="shared" si="164"/>
        <v>-517839.34205898875</v>
      </c>
      <c r="AJ48" s="24">
        <f t="shared" si="164"/>
        <v>-517839.34205898875</v>
      </c>
      <c r="AK48" s="24">
        <f t="shared" si="164"/>
        <v>-517839.34205898875</v>
      </c>
      <c r="AL48" s="24">
        <f t="shared" si="164"/>
        <v>-517839.34205898875</v>
      </c>
      <c r="AM48" s="23"/>
      <c r="AN48" s="23"/>
      <c r="AO48" s="23"/>
      <c r="AP48" s="23"/>
      <c r="AQ48" s="23"/>
      <c r="AR48" s="23"/>
      <c r="AS48" s="23"/>
      <c r="AT48" s="23"/>
      <c r="AU48" s="23"/>
    </row>
    <row r="49" spans="1:47" s="28" customFormat="1" ht="14.4" customHeight="1" thickTop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47" s="10" customFormat="1" ht="14.4" customHeight="1">
      <c r="A50" s="11" t="s">
        <v>13</v>
      </c>
      <c r="B50" s="1">
        <f>B8</f>
        <v>43070</v>
      </c>
      <c r="C50" s="30"/>
      <c r="D50" s="1">
        <f t="shared" ref="D50:O50" si="165">D8</f>
        <v>43101</v>
      </c>
      <c r="E50" s="1">
        <f t="shared" si="165"/>
        <v>43132</v>
      </c>
      <c r="F50" s="1">
        <f t="shared" si="165"/>
        <v>43160</v>
      </c>
      <c r="G50" s="1">
        <f t="shared" si="165"/>
        <v>43191</v>
      </c>
      <c r="H50" s="1">
        <f t="shared" si="165"/>
        <v>43221</v>
      </c>
      <c r="I50" s="1">
        <f t="shared" si="165"/>
        <v>43252</v>
      </c>
      <c r="J50" s="1">
        <f t="shared" si="165"/>
        <v>43282</v>
      </c>
      <c r="K50" s="1">
        <f t="shared" si="165"/>
        <v>43313</v>
      </c>
      <c r="L50" s="1">
        <f t="shared" si="165"/>
        <v>43344</v>
      </c>
      <c r="M50" s="1">
        <f t="shared" si="165"/>
        <v>43374</v>
      </c>
      <c r="N50" s="1">
        <f t="shared" si="165"/>
        <v>43405</v>
      </c>
      <c r="O50" s="1">
        <f t="shared" si="165"/>
        <v>43435</v>
      </c>
      <c r="P50" s="30"/>
      <c r="Q50" s="27" t="s">
        <v>1</v>
      </c>
      <c r="R50" s="63"/>
      <c r="S50" s="1">
        <f t="shared" ref="S50:AD50" si="166">S8</f>
        <v>43466</v>
      </c>
      <c r="T50" s="1">
        <f t="shared" si="166"/>
        <v>43497</v>
      </c>
      <c r="U50" s="1">
        <f t="shared" si="166"/>
        <v>43525</v>
      </c>
      <c r="V50" s="1">
        <f t="shared" si="166"/>
        <v>43556</v>
      </c>
      <c r="W50" s="1">
        <f t="shared" si="166"/>
        <v>43586</v>
      </c>
      <c r="X50" s="1">
        <f t="shared" si="166"/>
        <v>43617</v>
      </c>
      <c r="Y50" s="1">
        <f t="shared" si="166"/>
        <v>43647</v>
      </c>
      <c r="Z50" s="1">
        <f t="shared" si="166"/>
        <v>43678</v>
      </c>
      <c r="AA50" s="1">
        <f t="shared" si="166"/>
        <v>43709</v>
      </c>
      <c r="AB50" s="1">
        <f t="shared" si="166"/>
        <v>43739</v>
      </c>
      <c r="AC50" s="1">
        <f t="shared" si="166"/>
        <v>43770</v>
      </c>
      <c r="AD50" s="1">
        <f t="shared" si="166"/>
        <v>43800</v>
      </c>
      <c r="AE50" s="30"/>
      <c r="AF50" s="27" t="s">
        <v>1</v>
      </c>
      <c r="AG50" s="63"/>
      <c r="AH50" s="1">
        <f t="shared" ref="AH50:AL50" si="167">AH8</f>
        <v>43831</v>
      </c>
      <c r="AI50" s="1">
        <f t="shared" si="167"/>
        <v>43862</v>
      </c>
      <c r="AJ50" s="1">
        <f t="shared" si="167"/>
        <v>43891</v>
      </c>
      <c r="AK50" s="1">
        <f t="shared" si="167"/>
        <v>43922</v>
      </c>
      <c r="AL50" s="1">
        <f t="shared" si="167"/>
        <v>43952</v>
      </c>
      <c r="AM50" s="30"/>
      <c r="AN50" s="30"/>
      <c r="AO50" s="30"/>
      <c r="AP50" s="30"/>
      <c r="AQ50" s="30"/>
      <c r="AR50" s="30"/>
      <c r="AS50" s="30"/>
      <c r="AT50" s="30"/>
      <c r="AU50" s="341"/>
    </row>
    <row r="51" spans="1:47" ht="14.4" customHeight="1">
      <c r="A51" s="63" t="s">
        <v>14</v>
      </c>
      <c r="B51" s="26">
        <f t="shared" ref="B51" si="168">B17*0.055</f>
        <v>0</v>
      </c>
      <c r="C51" s="25"/>
      <c r="D51" s="26">
        <f t="shared" ref="D51:O51" si="169">D17*0.055</f>
        <v>0</v>
      </c>
      <c r="E51" s="26">
        <f t="shared" si="169"/>
        <v>0</v>
      </c>
      <c r="F51" s="26">
        <f t="shared" si="169"/>
        <v>0</v>
      </c>
      <c r="G51" s="26">
        <f t="shared" si="169"/>
        <v>0</v>
      </c>
      <c r="H51" s="26">
        <f t="shared" si="169"/>
        <v>0</v>
      </c>
      <c r="I51" s="26">
        <f t="shared" si="169"/>
        <v>0</v>
      </c>
      <c r="J51" s="26">
        <f t="shared" si="169"/>
        <v>0</v>
      </c>
      <c r="K51" s="26">
        <f t="shared" si="169"/>
        <v>0</v>
      </c>
      <c r="L51" s="26">
        <f t="shared" si="169"/>
        <v>0</v>
      </c>
      <c r="M51" s="26">
        <f t="shared" si="169"/>
        <v>0</v>
      </c>
      <c r="N51" s="26">
        <f t="shared" si="169"/>
        <v>0</v>
      </c>
      <c r="O51" s="26">
        <f t="shared" si="169"/>
        <v>0</v>
      </c>
      <c r="Q51" s="26">
        <f>SUM(D51:O51)</f>
        <v>0</v>
      </c>
      <c r="S51" s="26">
        <f t="shared" ref="S51:AD51" si="170">S17*0.055</f>
        <v>0</v>
      </c>
      <c r="T51" s="26">
        <f t="shared" si="170"/>
        <v>0</v>
      </c>
      <c r="U51" s="26">
        <f t="shared" si="170"/>
        <v>0</v>
      </c>
      <c r="V51" s="26">
        <f t="shared" si="170"/>
        <v>0</v>
      </c>
      <c r="W51" s="26">
        <f t="shared" si="170"/>
        <v>0</v>
      </c>
      <c r="X51" s="26">
        <f t="shared" si="170"/>
        <v>178682.9284124453</v>
      </c>
      <c r="Y51" s="26">
        <f t="shared" si="170"/>
        <v>178687.26910517254</v>
      </c>
      <c r="Z51" s="26">
        <f t="shared" si="170"/>
        <v>178687.26910517254</v>
      </c>
      <c r="AA51" s="26">
        <f t="shared" si="170"/>
        <v>178687.26910517254</v>
      </c>
      <c r="AB51" s="26">
        <f t="shared" si="170"/>
        <v>178687.26910517254</v>
      </c>
      <c r="AC51" s="26">
        <f t="shared" si="170"/>
        <v>178687.26910517254</v>
      </c>
      <c r="AD51" s="26">
        <f t="shared" si="170"/>
        <v>178687.26910517254</v>
      </c>
      <c r="AE51" s="28"/>
      <c r="AF51" s="26">
        <f>SUM(R51:AD51)</f>
        <v>1250806.5430434803</v>
      </c>
      <c r="AH51" s="26">
        <f t="shared" ref="AH51:AL51" si="171">AH17*0.055</f>
        <v>178687.26910517254</v>
      </c>
      <c r="AI51" s="26">
        <f t="shared" si="171"/>
        <v>178687.26910517254</v>
      </c>
      <c r="AJ51" s="26">
        <f t="shared" si="171"/>
        <v>178687.26910517254</v>
      </c>
      <c r="AK51" s="26">
        <f t="shared" si="171"/>
        <v>178687.26910517254</v>
      </c>
      <c r="AL51" s="26">
        <f t="shared" si="171"/>
        <v>178687.26910517254</v>
      </c>
      <c r="AM51" s="25"/>
      <c r="AN51" s="25"/>
      <c r="AO51" s="25"/>
      <c r="AP51" s="25"/>
      <c r="AQ51" s="25"/>
      <c r="AR51" s="25"/>
      <c r="AS51" s="25"/>
      <c r="AU51" s="25"/>
    </row>
    <row r="52" spans="1:47" ht="14.4" customHeight="1">
      <c r="A52" s="63" t="s">
        <v>27</v>
      </c>
      <c r="B52" s="26">
        <f t="shared" ref="B52" si="172">B18*0.055</f>
        <v>-405905.01462477446</v>
      </c>
      <c r="C52" s="25"/>
      <c r="D52" s="26">
        <f t="shared" ref="D52:O52" si="173">D18*0.055</f>
        <v>-55016.986003084407</v>
      </c>
      <c r="E52" s="26">
        <f t="shared" si="173"/>
        <v>-57426.115585774402</v>
      </c>
      <c r="F52" s="26">
        <f t="shared" si="173"/>
        <v>-59368.689254399127</v>
      </c>
      <c r="G52" s="26">
        <f t="shared" si="173"/>
        <v>-61197.102912866379</v>
      </c>
      <c r="H52" s="26">
        <f t="shared" si="173"/>
        <v>-62810.625068128582</v>
      </c>
      <c r="I52" s="26">
        <f t="shared" si="173"/>
        <v>-64147.659360878868</v>
      </c>
      <c r="J52" s="26">
        <f t="shared" si="173"/>
        <v>-65334.995046935837</v>
      </c>
      <c r="K52" s="26">
        <f t="shared" si="173"/>
        <v>-66492.080663815243</v>
      </c>
      <c r="L52" s="26">
        <f t="shared" si="173"/>
        <v>-67808.342581640987</v>
      </c>
      <c r="M52" s="26">
        <f t="shared" si="173"/>
        <v>-69089.680917187405</v>
      </c>
      <c r="N52" s="26">
        <f t="shared" si="173"/>
        <v>-70368.187496083556</v>
      </c>
      <c r="O52" s="26">
        <f t="shared" si="173"/>
        <v>-71874.304230361959</v>
      </c>
      <c r="P52" s="25"/>
      <c r="Q52" s="26">
        <f t="shared" ref="Q52:Q54" si="174">SUM(D52:O52)</f>
        <v>-770934.76912115677</v>
      </c>
      <c r="S52" s="26">
        <f t="shared" ref="S52:AD52" si="175">S18*0.055</f>
        <v>-73641.809602580543</v>
      </c>
      <c r="T52" s="26">
        <f t="shared" si="175"/>
        <v>-75360.341430015353</v>
      </c>
      <c r="U52" s="26">
        <f t="shared" si="175"/>
        <v>-76746.158419407438</v>
      </c>
      <c r="V52" s="26">
        <f t="shared" si="175"/>
        <v>-78031.890709714717</v>
      </c>
      <c r="W52" s="26">
        <f t="shared" si="175"/>
        <v>-79132.838826912266</v>
      </c>
      <c r="X52" s="26">
        <f t="shared" si="175"/>
        <v>4584.518801380379</v>
      </c>
      <c r="Y52" s="26">
        <f t="shared" si="175"/>
        <v>4584.518801380379</v>
      </c>
      <c r="Z52" s="26">
        <f t="shared" si="175"/>
        <v>4584.518801380379</v>
      </c>
      <c r="AA52" s="26">
        <f t="shared" si="175"/>
        <v>4584.518801380379</v>
      </c>
      <c r="AB52" s="26">
        <f t="shared" si="175"/>
        <v>4584.518801380379</v>
      </c>
      <c r="AC52" s="26">
        <f t="shared" si="175"/>
        <v>4584.518801380379</v>
      </c>
      <c r="AD52" s="26">
        <f t="shared" si="175"/>
        <v>4584.518801380379</v>
      </c>
      <c r="AE52" s="25"/>
      <c r="AF52" s="26">
        <f t="shared" ref="AF52:AF54" si="176">SUM(R52:AD52)</f>
        <v>-350821.40737896785</v>
      </c>
      <c r="AH52" s="26">
        <f t="shared" ref="AH52:AL52" si="177">AH18*0.055</f>
        <v>4584.518801380379</v>
      </c>
      <c r="AI52" s="26">
        <f t="shared" si="177"/>
        <v>4584.518801380379</v>
      </c>
      <c r="AJ52" s="26">
        <f t="shared" si="177"/>
        <v>4584.518801380379</v>
      </c>
      <c r="AK52" s="26">
        <f t="shared" si="177"/>
        <v>4584.518801380379</v>
      </c>
      <c r="AL52" s="26">
        <f t="shared" si="177"/>
        <v>4584.518801380379</v>
      </c>
      <c r="AM52" s="25"/>
      <c r="AN52" s="25"/>
      <c r="AO52" s="25"/>
      <c r="AP52" s="25"/>
      <c r="AQ52" s="25"/>
      <c r="AR52" s="25"/>
      <c r="AS52" s="25"/>
      <c r="AT52" s="25"/>
      <c r="AU52" s="25"/>
    </row>
    <row r="53" spans="1:47" ht="14.4" customHeight="1">
      <c r="A53" s="63" t="s">
        <v>30</v>
      </c>
      <c r="B53" s="26">
        <f t="shared" ref="B53" si="178">B19*0.055</f>
        <v>0</v>
      </c>
      <c r="C53" s="25"/>
      <c r="D53" s="26">
        <f t="shared" ref="D53:O53" si="179">D19*0.055</f>
        <v>0</v>
      </c>
      <c r="E53" s="26">
        <f t="shared" si="179"/>
        <v>0</v>
      </c>
      <c r="F53" s="26">
        <f t="shared" si="179"/>
        <v>0</v>
      </c>
      <c r="G53" s="26">
        <f t="shared" si="179"/>
        <v>0</v>
      </c>
      <c r="H53" s="26">
        <f t="shared" si="179"/>
        <v>0</v>
      </c>
      <c r="I53" s="26">
        <f t="shared" si="179"/>
        <v>0</v>
      </c>
      <c r="J53" s="26">
        <f t="shared" si="179"/>
        <v>0</v>
      </c>
      <c r="K53" s="26">
        <f t="shared" si="179"/>
        <v>0</v>
      </c>
      <c r="L53" s="26">
        <f t="shared" si="179"/>
        <v>0</v>
      </c>
      <c r="M53" s="26">
        <f t="shared" si="179"/>
        <v>0</v>
      </c>
      <c r="N53" s="26">
        <f t="shared" si="179"/>
        <v>0</v>
      </c>
      <c r="O53" s="26">
        <f t="shared" si="179"/>
        <v>0</v>
      </c>
      <c r="Q53" s="26">
        <f t="shared" si="174"/>
        <v>0</v>
      </c>
      <c r="S53" s="26">
        <f t="shared" ref="S53:AD53" si="180">S19*0.055</f>
        <v>0</v>
      </c>
      <c r="T53" s="26">
        <f t="shared" si="180"/>
        <v>0</v>
      </c>
      <c r="U53" s="26">
        <f t="shared" si="180"/>
        <v>0</v>
      </c>
      <c r="V53" s="26">
        <f t="shared" si="180"/>
        <v>0</v>
      </c>
      <c r="W53" s="26">
        <f t="shared" si="180"/>
        <v>0</v>
      </c>
      <c r="X53" s="26">
        <f t="shared" si="180"/>
        <v>-629347.53900197346</v>
      </c>
      <c r="Y53" s="26">
        <f t="shared" si="180"/>
        <v>-629347.53900197346</v>
      </c>
      <c r="Z53" s="26">
        <f t="shared" si="180"/>
        <v>-629347.53900197346</v>
      </c>
      <c r="AA53" s="26">
        <f t="shared" si="180"/>
        <v>-629347.53900197346</v>
      </c>
      <c r="AB53" s="26">
        <f t="shared" si="180"/>
        <v>-629347.53900197346</v>
      </c>
      <c r="AC53" s="26">
        <f t="shared" si="180"/>
        <v>-629347.53900197346</v>
      </c>
      <c r="AD53" s="26">
        <f t="shared" si="180"/>
        <v>-629347.53900197346</v>
      </c>
      <c r="AE53" s="28"/>
      <c r="AF53" s="26">
        <f t="shared" si="176"/>
        <v>-4405432.7730138144</v>
      </c>
      <c r="AH53" s="26">
        <f t="shared" ref="AH53:AL53" si="181">AH19*0.055</f>
        <v>-488603.72451592505</v>
      </c>
      <c r="AI53" s="26">
        <f t="shared" si="181"/>
        <v>-488603.72451592505</v>
      </c>
      <c r="AJ53" s="26">
        <f t="shared" si="181"/>
        <v>-488603.72451592505</v>
      </c>
      <c r="AK53" s="26">
        <f t="shared" si="181"/>
        <v>-488603.72451592505</v>
      </c>
      <c r="AL53" s="26">
        <f t="shared" si="181"/>
        <v>-488603.72451592505</v>
      </c>
      <c r="AM53" s="25"/>
      <c r="AN53" s="25"/>
      <c r="AO53" s="25"/>
      <c r="AP53" s="25"/>
      <c r="AQ53" s="25"/>
      <c r="AR53" s="25"/>
      <c r="AS53" s="25"/>
      <c r="AU53" s="25"/>
    </row>
    <row r="54" spans="1:47" ht="14.4" customHeight="1">
      <c r="A54" s="63" t="s">
        <v>28</v>
      </c>
      <c r="B54" s="26">
        <f t="shared" ref="B54" si="182">B20*0.055</f>
        <v>1445534.5039183507</v>
      </c>
      <c r="D54" s="26">
        <f t="shared" ref="D54:O54" si="183">D20*0.055</f>
        <v>169427.02813919939</v>
      </c>
      <c r="E54" s="26">
        <f t="shared" si="183"/>
        <v>175539.42401396213</v>
      </c>
      <c r="F54" s="26">
        <f t="shared" si="183"/>
        <v>181076.29474215949</v>
      </c>
      <c r="G54" s="26">
        <f t="shared" si="183"/>
        <v>186816.38157872084</v>
      </c>
      <c r="H54" s="26">
        <f t="shared" si="183"/>
        <v>191873.05378034542</v>
      </c>
      <c r="I54" s="26">
        <f t="shared" si="183"/>
        <v>196018.67999807175</v>
      </c>
      <c r="J54" s="26">
        <f t="shared" si="183"/>
        <v>199656.64636738956</v>
      </c>
      <c r="K54" s="26">
        <f t="shared" si="183"/>
        <v>203187.50198552961</v>
      </c>
      <c r="L54" s="26">
        <f t="shared" si="183"/>
        <v>207245.69473825334</v>
      </c>
      <c r="M54" s="26">
        <f t="shared" si="183"/>
        <v>211180.59644589204</v>
      </c>
      <c r="N54" s="26">
        <f t="shared" si="183"/>
        <v>215099.78279382133</v>
      </c>
      <c r="O54" s="26">
        <f t="shared" si="183"/>
        <v>219774.95153475361</v>
      </c>
      <c r="Q54" s="26">
        <f t="shared" si="174"/>
        <v>2356896.0361180985</v>
      </c>
      <c r="S54" s="26">
        <f t="shared" ref="S54:AD54" si="184">S20*0.055</f>
        <v>226256.07393310784</v>
      </c>
      <c r="T54" s="26">
        <f t="shared" si="184"/>
        <v>231658.9975045264</v>
      </c>
      <c r="U54" s="26">
        <f t="shared" si="184"/>
        <v>235935.20287234371</v>
      </c>
      <c r="V54" s="26">
        <f t="shared" si="184"/>
        <v>239868.16435894088</v>
      </c>
      <c r="W54" s="26">
        <f t="shared" si="184"/>
        <v>243173.40442736834</v>
      </c>
      <c r="X54" s="26">
        <f t="shared" si="184"/>
        <v>-26674.941338211083</v>
      </c>
      <c r="Y54" s="26">
        <f t="shared" si="184"/>
        <v>-26674.941338211083</v>
      </c>
      <c r="Z54" s="26">
        <f t="shared" si="184"/>
        <v>-26674.941338211083</v>
      </c>
      <c r="AA54" s="26">
        <f t="shared" si="184"/>
        <v>-26674.941338211083</v>
      </c>
      <c r="AB54" s="26">
        <f t="shared" si="184"/>
        <v>-26674.941338211083</v>
      </c>
      <c r="AC54" s="26">
        <f t="shared" si="184"/>
        <v>-26674.941338211083</v>
      </c>
      <c r="AD54" s="26">
        <f t="shared" si="184"/>
        <v>-26674.941338211083</v>
      </c>
      <c r="AE54" s="28"/>
      <c r="AF54" s="26">
        <f t="shared" si="176"/>
        <v>990167.25372880977</v>
      </c>
      <c r="AH54" s="26">
        <f t="shared" ref="AH54:AL54" si="185">AH20*0.055</f>
        <v>-29954.773569862686</v>
      </c>
      <c r="AI54" s="26">
        <f t="shared" si="185"/>
        <v>-29954.773569862686</v>
      </c>
      <c r="AJ54" s="26">
        <f t="shared" si="185"/>
        <v>-29954.773569862686</v>
      </c>
      <c r="AK54" s="26">
        <f t="shared" si="185"/>
        <v>-29954.773569862686</v>
      </c>
      <c r="AL54" s="26">
        <f t="shared" si="185"/>
        <v>-29954.773569862686</v>
      </c>
      <c r="AM54" s="25"/>
      <c r="AN54" s="25"/>
      <c r="AO54" s="25"/>
      <c r="AP54" s="25"/>
      <c r="AQ54" s="25"/>
      <c r="AR54" s="25"/>
      <c r="AS54" s="25"/>
      <c r="AU54" s="25"/>
    </row>
    <row r="55" spans="1:47" ht="14.4" customHeight="1">
      <c r="B55" s="26"/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5"/>
      <c r="Q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5"/>
      <c r="AF55" s="26"/>
      <c r="AH55" s="26"/>
      <c r="AI55" s="26"/>
      <c r="AJ55" s="26"/>
      <c r="AK55" s="26"/>
      <c r="AL55" s="26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1:47" ht="14.4" customHeight="1" thickBot="1">
      <c r="A56" s="64" t="s">
        <v>34</v>
      </c>
      <c r="B56" s="24">
        <f t="shared" ref="B56" si="186">SUM(B51:B54)</f>
        <v>1039629.4892935762</v>
      </c>
      <c r="C56" s="23"/>
      <c r="D56" s="24">
        <f t="shared" ref="D56:O56" si="187">SUM(D51:D54)</f>
        <v>114410.04213611499</v>
      </c>
      <c r="E56" s="24">
        <f t="shared" si="187"/>
        <v>118113.30842818772</v>
      </c>
      <c r="F56" s="24">
        <f t="shared" si="187"/>
        <v>121707.60548776036</v>
      </c>
      <c r="G56" s="24">
        <f t="shared" si="187"/>
        <v>125619.27866585446</v>
      </c>
      <c r="H56" s="24">
        <f t="shared" si="187"/>
        <v>129062.42871221685</v>
      </c>
      <c r="I56" s="24">
        <f t="shared" si="187"/>
        <v>131871.02063719288</v>
      </c>
      <c r="J56" s="24">
        <f t="shared" si="187"/>
        <v>134321.65132045373</v>
      </c>
      <c r="K56" s="24">
        <f t="shared" si="187"/>
        <v>136695.42132171436</v>
      </c>
      <c r="L56" s="24">
        <f t="shared" si="187"/>
        <v>139437.35215661235</v>
      </c>
      <c r="M56" s="24">
        <f t="shared" si="187"/>
        <v>142090.91552870465</v>
      </c>
      <c r="N56" s="24">
        <f t="shared" si="187"/>
        <v>144731.59529773777</v>
      </c>
      <c r="O56" s="24">
        <f t="shared" si="187"/>
        <v>147900.64730439166</v>
      </c>
      <c r="P56" s="23"/>
      <c r="Q56" s="24">
        <f t="shared" ref="Q56" si="188">SUM(Q51:Q54)</f>
        <v>1585961.2669969418</v>
      </c>
      <c r="S56" s="24">
        <f t="shared" ref="S56:AD56" si="189">SUM(S51:S54)</f>
        <v>152614.26433052728</v>
      </c>
      <c r="T56" s="24">
        <f t="shared" si="189"/>
        <v>156298.65607451106</v>
      </c>
      <c r="U56" s="24">
        <f t="shared" si="189"/>
        <v>159189.04445293627</v>
      </c>
      <c r="V56" s="24">
        <f t="shared" si="189"/>
        <v>161836.27364922618</v>
      </c>
      <c r="W56" s="24">
        <f t="shared" si="189"/>
        <v>164040.56560045609</v>
      </c>
      <c r="X56" s="24">
        <f t="shared" si="189"/>
        <v>-472755.03312635887</v>
      </c>
      <c r="Y56" s="24">
        <f t="shared" si="189"/>
        <v>-472750.69243363163</v>
      </c>
      <c r="Z56" s="24">
        <f t="shared" si="189"/>
        <v>-472750.69243363163</v>
      </c>
      <c r="AA56" s="24">
        <f t="shared" si="189"/>
        <v>-472750.69243363163</v>
      </c>
      <c r="AB56" s="24">
        <f t="shared" si="189"/>
        <v>-472750.69243363163</v>
      </c>
      <c r="AC56" s="24">
        <f t="shared" si="189"/>
        <v>-472750.69243363163</v>
      </c>
      <c r="AD56" s="24">
        <f t="shared" si="189"/>
        <v>-472750.69243363163</v>
      </c>
      <c r="AE56" s="23"/>
      <c r="AF56" s="24">
        <f t="shared" ref="AF56" si="190">SUM(AF51:AF54)</f>
        <v>-2515280.3836204922</v>
      </c>
      <c r="AH56" s="24">
        <f t="shared" ref="AH56:AL56" si="191">SUM(AH51:AH54)</f>
        <v>-335286.71017923485</v>
      </c>
      <c r="AI56" s="24">
        <f t="shared" si="191"/>
        <v>-335286.71017923485</v>
      </c>
      <c r="AJ56" s="24">
        <f t="shared" si="191"/>
        <v>-335286.71017923485</v>
      </c>
      <c r="AK56" s="24">
        <f t="shared" si="191"/>
        <v>-335286.71017923485</v>
      </c>
      <c r="AL56" s="24">
        <f t="shared" si="191"/>
        <v>-335286.71017923485</v>
      </c>
      <c r="AM56" s="23"/>
      <c r="AN56" s="23"/>
      <c r="AO56" s="23"/>
      <c r="AP56" s="23"/>
      <c r="AQ56" s="23"/>
      <c r="AR56" s="23"/>
      <c r="AS56" s="23"/>
      <c r="AT56" s="23"/>
      <c r="AU56" s="23"/>
    </row>
    <row r="57" spans="1:47" ht="14.4" customHeight="1" thickTop="1"/>
    <row r="58" spans="1:47" ht="14.4" customHeight="1" thickBot="1">
      <c r="A58" s="64" t="s">
        <v>43</v>
      </c>
      <c r="B58" s="24">
        <f t="shared" ref="B58" si="192">B48+B56</f>
        <v>7291583.1908181272</v>
      </c>
      <c r="D58" s="24">
        <f t="shared" ref="D58:O58" si="193">D48+D56</f>
        <v>802430.43189102481</v>
      </c>
      <c r="E58" s="24">
        <f t="shared" si="193"/>
        <v>828403.79502133455</v>
      </c>
      <c r="F58" s="24">
        <f t="shared" si="193"/>
        <v>853612.88758006482</v>
      </c>
      <c r="G58" s="24">
        <f t="shared" si="193"/>
        <v>881047.94082460634</v>
      </c>
      <c r="H58" s="24">
        <f t="shared" si="193"/>
        <v>905196.94319523009</v>
      </c>
      <c r="I58" s="24">
        <f t="shared" si="193"/>
        <v>924895.38565085724</v>
      </c>
      <c r="J58" s="24">
        <f t="shared" si="193"/>
        <v>942083.21812481876</v>
      </c>
      <c r="K58" s="24">
        <f t="shared" si="193"/>
        <v>958731.97772456915</v>
      </c>
      <c r="L58" s="24">
        <f t="shared" si="193"/>
        <v>977962.88353478571</v>
      </c>
      <c r="M58" s="24">
        <f t="shared" si="193"/>
        <v>996574.0120945056</v>
      </c>
      <c r="N58" s="24">
        <f t="shared" si="193"/>
        <v>1015094.7797473152</v>
      </c>
      <c r="O58" s="24">
        <f t="shared" si="193"/>
        <v>1037321.3581394376</v>
      </c>
      <c r="Q58" s="24">
        <f t="shared" ref="Q58" si="194">Q48+Q56</f>
        <v>11123355.61352855</v>
      </c>
      <c r="S58" s="24">
        <f t="shared" ref="S58:AD58" si="195">S48+S56</f>
        <v>1070380.9539181979</v>
      </c>
      <c r="T58" s="24">
        <f t="shared" si="195"/>
        <v>1096221.9378316842</v>
      </c>
      <c r="U58" s="24">
        <f t="shared" si="195"/>
        <v>1116494.070867639</v>
      </c>
      <c r="V58" s="24">
        <f t="shared" si="195"/>
        <v>1135060.7738216179</v>
      </c>
      <c r="W58" s="24">
        <f t="shared" si="195"/>
        <v>1150520.8760068351</v>
      </c>
      <c r="X58" s="24">
        <f t="shared" si="195"/>
        <v>-126617008.18555085</v>
      </c>
      <c r="Y58" s="24">
        <f t="shared" si="195"/>
        <v>-746924.85792587744</v>
      </c>
      <c r="Z58" s="24">
        <f t="shared" si="195"/>
        <v>-746924.85792587744</v>
      </c>
      <c r="AA58" s="24">
        <f t="shared" si="195"/>
        <v>-746924.85792587744</v>
      </c>
      <c r="AB58" s="24">
        <f t="shared" si="195"/>
        <v>-746924.85792587744</v>
      </c>
      <c r="AC58" s="24">
        <f t="shared" si="195"/>
        <v>-746924.85792587744</v>
      </c>
      <c r="AD58" s="24">
        <f t="shared" si="195"/>
        <v>-746924.85792587744</v>
      </c>
      <c r="AE58" s="28"/>
      <c r="AF58" s="24">
        <f t="shared" ref="AF58" si="196">AF48+AF56</f>
        <v>-125529878.72066016</v>
      </c>
      <c r="AH58" s="24">
        <f t="shared" ref="AH58:AL58" si="197">AH48+AH56</f>
        <v>-853126.05223822361</v>
      </c>
      <c r="AI58" s="24">
        <f t="shared" si="197"/>
        <v>-853126.05223822361</v>
      </c>
      <c r="AJ58" s="24">
        <f t="shared" si="197"/>
        <v>-853126.05223822361</v>
      </c>
      <c r="AK58" s="24">
        <f t="shared" si="197"/>
        <v>-853126.05223822361</v>
      </c>
      <c r="AL58" s="24">
        <f t="shared" si="197"/>
        <v>-853126.05223822361</v>
      </c>
      <c r="AM58" s="23"/>
      <c r="AN58" s="23"/>
      <c r="AO58" s="23"/>
      <c r="AP58" s="23"/>
      <c r="AQ58" s="23"/>
      <c r="AR58" s="23"/>
      <c r="AS58" s="23"/>
      <c r="AU58" s="23"/>
    </row>
    <row r="59" spans="1:47" ht="14.4" customHeight="1" thickTop="1">
      <c r="AE59" s="28"/>
    </row>
    <row r="60" spans="1:47" ht="14.4" customHeight="1">
      <c r="AE60" s="28"/>
    </row>
    <row r="61" spans="1:47" ht="14.4" customHeight="1">
      <c r="B61" s="26">
        <f t="shared" ref="B61" si="198">B58-B36</f>
        <v>0</v>
      </c>
      <c r="D61" s="26">
        <f t="shared" ref="D61:O61" si="199">D58-D36</f>
        <v>0</v>
      </c>
      <c r="E61" s="26">
        <f t="shared" si="199"/>
        <v>0</v>
      </c>
      <c r="F61" s="26">
        <f t="shared" si="199"/>
        <v>0</v>
      </c>
      <c r="G61" s="26">
        <f t="shared" si="199"/>
        <v>0</v>
      </c>
      <c r="H61" s="26">
        <f t="shared" si="199"/>
        <v>0</v>
      </c>
      <c r="I61" s="26">
        <f t="shared" si="199"/>
        <v>0</v>
      </c>
      <c r="J61" s="26">
        <f t="shared" si="199"/>
        <v>0</v>
      </c>
      <c r="K61" s="26">
        <f t="shared" si="199"/>
        <v>0</v>
      </c>
      <c r="L61" s="26">
        <f t="shared" si="199"/>
        <v>0</v>
      </c>
      <c r="M61" s="26">
        <f t="shared" si="199"/>
        <v>0</v>
      </c>
      <c r="N61" s="26">
        <f t="shared" si="199"/>
        <v>0</v>
      </c>
      <c r="O61" s="26">
        <f t="shared" si="199"/>
        <v>0</v>
      </c>
      <c r="Q61" s="26">
        <f t="shared" ref="Q61" si="200">Q58-Q36</f>
        <v>0</v>
      </c>
      <c r="S61" s="26">
        <f t="shared" ref="S61:AD61" si="201">S58-S36</f>
        <v>0</v>
      </c>
      <c r="T61" s="26">
        <f t="shared" si="201"/>
        <v>0</v>
      </c>
      <c r="U61" s="26">
        <f t="shared" si="201"/>
        <v>0</v>
      </c>
      <c r="V61" s="26">
        <f t="shared" si="201"/>
        <v>0</v>
      </c>
      <c r="W61" s="26">
        <f t="shared" si="201"/>
        <v>0</v>
      </c>
      <c r="X61" s="26">
        <f t="shared" si="201"/>
        <v>0</v>
      </c>
      <c r="Y61" s="26">
        <f t="shared" si="201"/>
        <v>0</v>
      </c>
      <c r="Z61" s="26">
        <f t="shared" si="201"/>
        <v>0</v>
      </c>
      <c r="AA61" s="26">
        <f t="shared" si="201"/>
        <v>0</v>
      </c>
      <c r="AB61" s="26">
        <f t="shared" si="201"/>
        <v>0</v>
      </c>
      <c r="AC61" s="26">
        <f t="shared" si="201"/>
        <v>0</v>
      </c>
      <c r="AD61" s="26">
        <f t="shared" si="201"/>
        <v>0</v>
      </c>
      <c r="AE61" s="28"/>
      <c r="AF61" s="26">
        <f t="shared" ref="AF61" si="202">AF58-AF36</f>
        <v>0</v>
      </c>
      <c r="AH61" s="26">
        <f t="shared" ref="AH61:AL61" si="203">AH58-AH36</f>
        <v>0</v>
      </c>
      <c r="AI61" s="26">
        <f t="shared" si="203"/>
        <v>0</v>
      </c>
      <c r="AJ61" s="26">
        <f t="shared" si="203"/>
        <v>0</v>
      </c>
      <c r="AK61" s="26">
        <f t="shared" si="203"/>
        <v>0</v>
      </c>
      <c r="AL61" s="26">
        <f t="shared" si="203"/>
        <v>0</v>
      </c>
      <c r="AM61" s="25"/>
      <c r="AN61" s="25"/>
      <c r="AO61" s="25"/>
      <c r="AP61" s="25"/>
      <c r="AQ61" s="25"/>
      <c r="AR61" s="25"/>
      <c r="AS61" s="25"/>
      <c r="AU61" s="25"/>
    </row>
    <row r="62" spans="1:47" ht="14.4" customHeight="1"/>
    <row r="63" spans="1:47" ht="14.4" customHeight="1"/>
    <row r="64" spans="1:47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  <row r="74" ht="14.4" customHeight="1"/>
    <row r="75" ht="14.4" customHeight="1"/>
    <row r="76" ht="14.4" customHeight="1"/>
  </sheetData>
  <printOptions gridLines="1"/>
  <pageMargins left="0.2" right="0" top="0.25" bottom="0.25" header="0.3" footer="0"/>
  <pageSetup scale="71" orientation="landscape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8"/>
  <sheetViews>
    <sheetView workbookViewId="0">
      <selection activeCell="B2" sqref="B1:B2"/>
    </sheetView>
  </sheetViews>
  <sheetFormatPr defaultColWidth="9" defaultRowHeight="13.2"/>
  <cols>
    <col min="1" max="1" width="6.44140625" style="113" customWidth="1"/>
    <col min="2" max="8" width="14.6640625" style="113" customWidth="1"/>
    <col min="9" max="9" width="9.44140625" style="113" bestFit="1" customWidth="1"/>
    <col min="10" max="21" width="10.44140625" style="113" bestFit="1" customWidth="1"/>
    <col min="22" max="22" width="10.109375" style="113" bestFit="1" customWidth="1"/>
    <col min="23" max="16384" width="9" style="113"/>
  </cols>
  <sheetData>
    <row r="1" spans="2:8">
      <c r="B1" s="362" t="s">
        <v>366</v>
      </c>
    </row>
    <row r="2" spans="2:8" ht="14.4" thickBot="1">
      <c r="B2" s="363" t="s">
        <v>363</v>
      </c>
    </row>
    <row r="4" spans="2:8">
      <c r="B4" s="164" t="s">
        <v>230</v>
      </c>
    </row>
    <row r="5" spans="2:8">
      <c r="B5" s="164" t="s">
        <v>190</v>
      </c>
    </row>
    <row r="6" spans="2:8">
      <c r="B6" s="164"/>
    </row>
    <row r="8" spans="2:8" ht="13.8" thickBot="1"/>
    <row r="9" spans="2:8" ht="13.8" thickTop="1">
      <c r="B9" s="165"/>
      <c r="C9" s="166" t="s">
        <v>231</v>
      </c>
      <c r="D9" s="166" t="s">
        <v>232</v>
      </c>
      <c r="E9" s="166" t="s">
        <v>233</v>
      </c>
      <c r="F9" s="166" t="s">
        <v>234</v>
      </c>
      <c r="G9" s="166" t="s">
        <v>235</v>
      </c>
      <c r="H9" s="166" t="s">
        <v>236</v>
      </c>
    </row>
    <row r="10" spans="2:8">
      <c r="C10" s="167"/>
      <c r="D10" s="168" t="s">
        <v>237</v>
      </c>
      <c r="E10" s="168"/>
      <c r="F10" s="168"/>
      <c r="G10" s="168" t="s">
        <v>238</v>
      </c>
      <c r="H10" s="168" t="s">
        <v>239</v>
      </c>
    </row>
    <row r="12" spans="2:8">
      <c r="D12" s="169" t="s">
        <v>240</v>
      </c>
      <c r="E12" s="169"/>
      <c r="F12" s="169" t="s">
        <v>241</v>
      </c>
      <c r="G12" s="169" t="s">
        <v>242</v>
      </c>
      <c r="H12" s="169" t="s">
        <v>240</v>
      </c>
    </row>
    <row r="13" spans="2:8">
      <c r="B13" s="169"/>
      <c r="D13" s="169" t="s">
        <v>243</v>
      </c>
      <c r="E13" s="169" t="s">
        <v>244</v>
      </c>
      <c r="F13" s="169" t="s">
        <v>245</v>
      </c>
      <c r="G13" s="169" t="s">
        <v>246</v>
      </c>
      <c r="H13" s="169" t="s">
        <v>242</v>
      </c>
    </row>
    <row r="14" spans="2:8" ht="13.8" thickBot="1">
      <c r="B14" s="170" t="s">
        <v>247</v>
      </c>
      <c r="C14" s="170" t="s">
        <v>248</v>
      </c>
      <c r="D14" s="170" t="s">
        <v>196</v>
      </c>
      <c r="E14" s="170" t="s">
        <v>249</v>
      </c>
      <c r="F14" s="170" t="s">
        <v>250</v>
      </c>
      <c r="G14" s="170" t="s">
        <v>248</v>
      </c>
      <c r="H14" s="170" t="s">
        <v>196</v>
      </c>
    </row>
    <row r="15" spans="2:8" ht="13.8" thickTop="1">
      <c r="B15" s="169"/>
      <c r="C15" s="169"/>
      <c r="D15" s="169"/>
      <c r="E15" s="169"/>
      <c r="F15" s="169"/>
      <c r="G15" s="169"/>
      <c r="H15" s="169"/>
    </row>
    <row r="16" spans="2:8">
      <c r="B16" s="169"/>
      <c r="C16" s="169"/>
      <c r="D16" s="169"/>
      <c r="E16" s="169"/>
      <c r="F16" s="169"/>
      <c r="G16" s="169"/>
      <c r="H16" s="169"/>
    </row>
    <row r="17" spans="2:22">
      <c r="B17" s="113" t="s">
        <v>359</v>
      </c>
      <c r="D17" s="114">
        <f>'13 Month Avg'!B35</f>
        <v>23983617.416792654</v>
      </c>
      <c r="H17" s="114">
        <f>D17</f>
        <v>23983617.416792654</v>
      </c>
    </row>
    <row r="19" spans="2:22">
      <c r="B19" s="333">
        <v>43646</v>
      </c>
      <c r="C19" s="114">
        <f>'13 Month Avg'!B36-'13 Month Avg'!B35</f>
        <v>-126617008.18555087</v>
      </c>
      <c r="D19" s="114">
        <f>D17+C19</f>
        <v>-102633390.76875821</v>
      </c>
      <c r="E19" s="171">
        <v>30</v>
      </c>
      <c r="F19" s="171">
        <f>SUM(E20:$E$30)+1</f>
        <v>336</v>
      </c>
      <c r="G19" s="114">
        <f t="shared" ref="G19:G30" si="0">C19*(F19/$E$31)</f>
        <v>-116557026.71327423</v>
      </c>
      <c r="H19" s="114">
        <f>H17+G19</f>
        <v>-92573409.29648158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</row>
    <row r="20" spans="2:22">
      <c r="B20" s="333">
        <f>EDATE(B19,1)</f>
        <v>43676</v>
      </c>
      <c r="C20" s="114">
        <f>'13 Month Avg'!B37-'13 Month Avg'!B36</f>
        <v>-746924.85792587698</v>
      </c>
      <c r="D20" s="114">
        <f>D19+C20</f>
        <v>-103380315.62668408</v>
      </c>
      <c r="E20" s="171">
        <v>31</v>
      </c>
      <c r="F20" s="171">
        <f>SUM(E21:$E$30)+1</f>
        <v>305</v>
      </c>
      <c r="G20" s="114">
        <f t="shared" si="0"/>
        <v>-624142.68949970545</v>
      </c>
      <c r="H20" s="114">
        <f>H19+G20</f>
        <v>-93197551.985981286</v>
      </c>
    </row>
    <row r="21" spans="2:22">
      <c r="B21" s="333">
        <f t="shared" ref="B21:B30" si="1">EDATE(B20,1)</f>
        <v>43707</v>
      </c>
      <c r="C21" s="114">
        <f>'13 Month Avg'!B38-'13 Month Avg'!B37</f>
        <v>-746924.85792587698</v>
      </c>
      <c r="D21" s="114">
        <f t="shared" ref="D21:D30" si="2">D20+C21</f>
        <v>-104127240.48460996</v>
      </c>
      <c r="E21" s="171">
        <v>31</v>
      </c>
      <c r="F21" s="171">
        <f>SUM(E22:$E$30)+1</f>
        <v>274</v>
      </c>
      <c r="G21" s="114">
        <f t="shared" si="0"/>
        <v>-560705.23581285018</v>
      </c>
      <c r="H21" s="114">
        <f t="shared" ref="H21:H30" si="3">H20+G21</f>
        <v>-93758257.221794128</v>
      </c>
    </row>
    <row r="22" spans="2:22">
      <c r="B22" s="333">
        <f t="shared" si="1"/>
        <v>43738</v>
      </c>
      <c r="C22" s="114">
        <f>'13 Month Avg'!B39-'13 Month Avg'!B38</f>
        <v>-746924.85792587698</v>
      </c>
      <c r="D22" s="114">
        <f t="shared" si="2"/>
        <v>-104874165.34253584</v>
      </c>
      <c r="E22" s="171">
        <v>30</v>
      </c>
      <c r="F22" s="171">
        <f>SUM(E23:$E$30)+1</f>
        <v>244</v>
      </c>
      <c r="G22" s="114">
        <f t="shared" si="0"/>
        <v>-499314.15159976436</v>
      </c>
      <c r="H22" s="114">
        <f t="shared" si="3"/>
        <v>-94257571.373393893</v>
      </c>
    </row>
    <row r="23" spans="2:22">
      <c r="B23" s="333">
        <f t="shared" si="1"/>
        <v>43768</v>
      </c>
      <c r="C23" s="114">
        <f>'13 Month Avg'!B40-'13 Month Avg'!B39</f>
        <v>-746924.85792587698</v>
      </c>
      <c r="D23" s="114">
        <f t="shared" si="2"/>
        <v>-105621090.20046172</v>
      </c>
      <c r="E23" s="171">
        <v>31</v>
      </c>
      <c r="F23" s="171">
        <f>SUM(E24:$E$30)+1</f>
        <v>213</v>
      </c>
      <c r="G23" s="114">
        <f t="shared" si="0"/>
        <v>-435876.69791290909</v>
      </c>
      <c r="H23" s="114">
        <f t="shared" si="3"/>
        <v>-94693448.071306795</v>
      </c>
    </row>
    <row r="24" spans="2:22">
      <c r="B24" s="333">
        <f t="shared" si="1"/>
        <v>43799</v>
      </c>
      <c r="C24" s="114">
        <f>'13 Month Avg'!B41-'13 Month Avg'!B40</f>
        <v>-746924.85792587698</v>
      </c>
      <c r="D24" s="114">
        <f t="shared" si="2"/>
        <v>-106368015.05838759</v>
      </c>
      <c r="E24" s="171">
        <v>30</v>
      </c>
      <c r="F24" s="171">
        <f>SUM(E25:$E$30)+1</f>
        <v>183</v>
      </c>
      <c r="G24" s="114">
        <f t="shared" si="0"/>
        <v>-374485.61369982327</v>
      </c>
      <c r="H24" s="114">
        <f t="shared" si="3"/>
        <v>-95067933.685006618</v>
      </c>
    </row>
    <row r="25" spans="2:22">
      <c r="B25" s="333">
        <f t="shared" si="1"/>
        <v>43829</v>
      </c>
      <c r="C25" s="114">
        <f>'13 Month Avg'!B42-'13 Month Avg'!B41</f>
        <v>-746924.85792587698</v>
      </c>
      <c r="D25" s="114">
        <f t="shared" si="2"/>
        <v>-107114939.91631347</v>
      </c>
      <c r="E25" s="171">
        <v>31</v>
      </c>
      <c r="F25" s="171">
        <f>SUM(E26:$E$30)+1</f>
        <v>152</v>
      </c>
      <c r="G25" s="114">
        <f t="shared" si="0"/>
        <v>-311048.16001296794</v>
      </c>
      <c r="H25" s="114">
        <f t="shared" si="3"/>
        <v>-95378981.845019594</v>
      </c>
    </row>
    <row r="26" spans="2:22">
      <c r="B26" s="333">
        <f t="shared" si="1"/>
        <v>43860</v>
      </c>
      <c r="C26" s="114">
        <f>'13 Month Avg'!B43-'13 Month Avg'!B42</f>
        <v>-853126.05223822594</v>
      </c>
      <c r="D26" s="114">
        <f t="shared" si="2"/>
        <v>-107968065.9685517</v>
      </c>
      <c r="E26" s="171">
        <v>31</v>
      </c>
      <c r="F26" s="171">
        <f>SUM(E27:$E$30)+1</f>
        <v>121</v>
      </c>
      <c r="G26" s="114">
        <f t="shared" si="0"/>
        <v>-282817.12964609684</v>
      </c>
      <c r="H26" s="114">
        <f t="shared" si="3"/>
        <v>-95661798.974665686</v>
      </c>
    </row>
    <row r="27" spans="2:22">
      <c r="B27" s="333">
        <f t="shared" si="1"/>
        <v>43890</v>
      </c>
      <c r="C27" s="114">
        <f>'13 Month Avg'!B44-'13 Month Avg'!B43</f>
        <v>-853126.05223822594</v>
      </c>
      <c r="D27" s="114">
        <f t="shared" si="2"/>
        <v>-108821192.02078992</v>
      </c>
      <c r="E27" s="171">
        <v>28</v>
      </c>
      <c r="F27" s="171">
        <f>SUM(E28:$E$30)+1</f>
        <v>93</v>
      </c>
      <c r="G27" s="114">
        <f t="shared" si="0"/>
        <v>-217371.84344700005</v>
      </c>
      <c r="H27" s="114">
        <f t="shared" si="3"/>
        <v>-95879170.818112686</v>
      </c>
    </row>
    <row r="28" spans="2:22">
      <c r="B28" s="333">
        <f t="shared" si="1"/>
        <v>43919</v>
      </c>
      <c r="C28" s="114">
        <f>'13 Month Avg'!B45-'13 Month Avg'!B44</f>
        <v>-853126.05223822594</v>
      </c>
      <c r="D28" s="114">
        <f t="shared" si="2"/>
        <v>-109674318.07302815</v>
      </c>
      <c r="E28" s="171">
        <v>31</v>
      </c>
      <c r="F28" s="171">
        <f>SUM(E29:$E$30)+1</f>
        <v>62</v>
      </c>
      <c r="G28" s="114">
        <f t="shared" si="0"/>
        <v>-144914.562298</v>
      </c>
      <c r="H28" s="114">
        <f t="shared" si="3"/>
        <v>-96024085.380410686</v>
      </c>
    </row>
    <row r="29" spans="2:22">
      <c r="B29" s="333">
        <f t="shared" si="1"/>
        <v>43950</v>
      </c>
      <c r="C29" s="114">
        <f>'13 Month Avg'!B46-'13 Month Avg'!B45</f>
        <v>-853126.05223822594</v>
      </c>
      <c r="D29" s="114">
        <f t="shared" si="2"/>
        <v>-110527444.12526637</v>
      </c>
      <c r="E29" s="171">
        <v>30</v>
      </c>
      <c r="F29" s="171">
        <f>SUM(E30:$E$30)+1</f>
        <v>32</v>
      </c>
      <c r="G29" s="114">
        <f t="shared" si="0"/>
        <v>-74794.612798967748</v>
      </c>
      <c r="H29" s="114">
        <f t="shared" si="3"/>
        <v>-96098879.99320966</v>
      </c>
    </row>
    <row r="30" spans="2:22">
      <c r="B30" s="333">
        <f t="shared" si="1"/>
        <v>43980</v>
      </c>
      <c r="C30" s="114">
        <f>'13 Month Avg'!B47-'13 Month Avg'!B46</f>
        <v>-853126.05223822594</v>
      </c>
      <c r="D30" s="114">
        <f t="shared" si="2"/>
        <v>-111380570.1775046</v>
      </c>
      <c r="E30" s="171">
        <v>31</v>
      </c>
      <c r="F30" s="171">
        <v>1</v>
      </c>
      <c r="G30" s="114">
        <f t="shared" si="0"/>
        <v>-2337.3316499677421</v>
      </c>
      <c r="H30" s="114">
        <f t="shared" si="3"/>
        <v>-96101217.324859634</v>
      </c>
    </row>
    <row r="31" spans="2:22">
      <c r="B31" s="172" t="s">
        <v>1</v>
      </c>
      <c r="C31" s="115">
        <f>SUM(C19:C30)</f>
        <v>-135364187.59429726</v>
      </c>
      <c r="E31" s="173">
        <f>SUM(E19:E30)</f>
        <v>365</v>
      </c>
    </row>
    <row r="34" spans="2:8" ht="13.8" thickBot="1">
      <c r="B34" s="113" t="s">
        <v>38</v>
      </c>
      <c r="D34" s="174">
        <f>SUM(D17:D30)/13</f>
        <v>-96808240.795853749</v>
      </c>
      <c r="H34" s="174">
        <f>SUM(H17:H30)/13</f>
        <v>-85746822.196419209</v>
      </c>
    </row>
    <row r="35" spans="2:8" ht="13.8" thickTop="1">
      <c r="D35" s="114"/>
    </row>
    <row r="36" spans="2:8" ht="13.8" thickBot="1">
      <c r="B36" s="175" t="s">
        <v>264</v>
      </c>
      <c r="C36" s="175"/>
      <c r="D36" s="175"/>
      <c r="E36" s="175"/>
      <c r="F36" s="175"/>
      <c r="G36" s="175"/>
      <c r="H36" s="176">
        <f>H34-D34</f>
        <v>11061418.59943454</v>
      </c>
    </row>
    <row r="37" spans="2:8" ht="13.8" thickTop="1"/>
    <row r="38" spans="2:8">
      <c r="H38" s="177"/>
    </row>
    <row r="47" spans="2:8">
      <c r="B47" s="113" t="s">
        <v>256</v>
      </c>
      <c r="E47" s="171">
        <v>30</v>
      </c>
    </row>
    <row r="48" spans="2:8">
      <c r="B48" s="113" t="s">
        <v>257</v>
      </c>
      <c r="E48" s="171">
        <v>31</v>
      </c>
    </row>
    <row r="49" spans="2:5">
      <c r="B49" s="113" t="s">
        <v>258</v>
      </c>
      <c r="E49" s="171">
        <v>31</v>
      </c>
    </row>
    <row r="50" spans="2:5">
      <c r="B50" s="113" t="s">
        <v>259</v>
      </c>
      <c r="E50" s="171">
        <v>30</v>
      </c>
    </row>
    <row r="51" spans="2:5">
      <c r="B51" s="113" t="s">
        <v>260</v>
      </c>
      <c r="E51" s="171">
        <v>31</v>
      </c>
    </row>
    <row r="52" spans="2:5">
      <c r="B52" s="113" t="s">
        <v>261</v>
      </c>
      <c r="E52" s="171">
        <v>30</v>
      </c>
    </row>
    <row r="53" spans="2:5">
      <c r="B53" s="113" t="s">
        <v>262</v>
      </c>
      <c r="E53" s="171">
        <v>31</v>
      </c>
    </row>
    <row r="54" spans="2:5">
      <c r="B54" s="113" t="s">
        <v>251</v>
      </c>
      <c r="E54" s="171">
        <v>31</v>
      </c>
    </row>
    <row r="55" spans="2:5">
      <c r="B55" s="113" t="s">
        <v>252</v>
      </c>
      <c r="E55" s="171">
        <v>28</v>
      </c>
    </row>
    <row r="56" spans="2:5" ht="409.6">
      <c r="B56" s="113" t="s">
        <v>253</v>
      </c>
      <c r="E56" s="171">
        <v>31</v>
      </c>
    </row>
    <row r="57" spans="2:5" ht="409.6">
      <c r="B57" s="113" t="s">
        <v>254</v>
      </c>
      <c r="E57" s="171">
        <v>30</v>
      </c>
    </row>
    <row r="58" spans="2:5">
      <c r="B58" s="113" t="s">
        <v>255</v>
      </c>
      <c r="E58" s="171">
        <v>31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W798"/>
  <sheetViews>
    <sheetView zoomScaleNormal="100" zoomScaleSheetLayoutView="75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A2" sqref="A1:A2"/>
    </sheetView>
  </sheetViews>
  <sheetFormatPr defaultRowHeight="11.4"/>
  <cols>
    <col min="1" max="1" width="14.88671875" style="51" customWidth="1"/>
    <col min="2" max="2" width="12.88671875" style="51" customWidth="1"/>
    <col min="3" max="3" width="11.44140625" style="51" customWidth="1"/>
    <col min="4" max="4" width="12.6640625" style="51" customWidth="1"/>
    <col min="5" max="5" width="8.6640625" style="51" customWidth="1"/>
    <col min="6" max="6" width="12.109375" style="51" bestFit="1" customWidth="1"/>
    <col min="7" max="12" width="10.5546875" style="51" customWidth="1"/>
    <col min="13" max="15" width="10.44140625" style="51" customWidth="1"/>
    <col min="16" max="17" width="12.109375" style="51" customWidth="1"/>
    <col min="18" max="24" width="11.33203125" style="51" customWidth="1"/>
    <col min="25" max="60" width="9.6640625" style="51" customWidth="1"/>
    <col min="61" max="229" width="9.109375" style="51"/>
    <col min="230" max="230" width="13" style="51" customWidth="1"/>
    <col min="231" max="231" width="13.6640625" style="51" customWidth="1"/>
    <col min="232" max="232" width="13.33203125" style="51" bestFit="1" customWidth="1"/>
    <col min="233" max="233" width="8.6640625" style="51" customWidth="1"/>
    <col min="234" max="234" width="13.88671875" style="51" bestFit="1" customWidth="1"/>
    <col min="235" max="253" width="13" style="51" customWidth="1"/>
    <col min="254" max="254" width="10.109375" style="51" customWidth="1"/>
    <col min="255" max="255" width="9.88671875" style="51" customWidth="1"/>
    <col min="256" max="260" width="0" style="51" hidden="1" customWidth="1"/>
    <col min="261" max="261" width="6.33203125" style="51" customWidth="1"/>
    <col min="262" max="263" width="13" style="51" customWidth="1"/>
    <col min="264" max="264" width="13.33203125" style="51" bestFit="1" customWidth="1"/>
    <col min="265" max="266" width="15.33203125" style="51" customWidth="1"/>
    <col min="267" max="267" width="9.109375" style="51"/>
    <col min="268" max="268" width="15.6640625" style="51" bestFit="1" customWidth="1"/>
    <col min="269" max="270" width="13.33203125" style="51" bestFit="1" customWidth="1"/>
    <col min="271" max="271" width="13.44140625" style="51" bestFit="1" customWidth="1"/>
    <col min="272" max="272" width="13.33203125" style="51" bestFit="1" customWidth="1"/>
    <col min="273" max="273" width="12.33203125" style="51" bestFit="1" customWidth="1"/>
    <col min="274" max="274" width="13.33203125" style="51" bestFit="1" customWidth="1"/>
    <col min="275" max="485" width="9.109375" style="51"/>
    <col min="486" max="486" width="13" style="51" customWidth="1"/>
    <col min="487" max="487" width="13.6640625" style="51" customWidth="1"/>
    <col min="488" max="488" width="13.33203125" style="51" bestFit="1" customWidth="1"/>
    <col min="489" max="489" width="8.6640625" style="51" customWidth="1"/>
    <col min="490" max="490" width="13.88671875" style="51" bestFit="1" customWidth="1"/>
    <col min="491" max="509" width="13" style="51" customWidth="1"/>
    <col min="510" max="510" width="10.109375" style="51" customWidth="1"/>
    <col min="511" max="511" width="9.88671875" style="51" customWidth="1"/>
    <col min="512" max="516" width="0" style="51" hidden="1" customWidth="1"/>
    <col min="517" max="517" width="6.33203125" style="51" customWidth="1"/>
    <col min="518" max="519" width="13" style="51" customWidth="1"/>
    <col min="520" max="520" width="13.33203125" style="51" bestFit="1" customWidth="1"/>
    <col min="521" max="522" width="15.33203125" style="51" customWidth="1"/>
    <col min="523" max="523" width="9.109375" style="51"/>
    <col min="524" max="524" width="15.6640625" style="51" bestFit="1" customWidth="1"/>
    <col min="525" max="526" width="13.33203125" style="51" bestFit="1" customWidth="1"/>
    <col min="527" max="527" width="13.44140625" style="51" bestFit="1" customWidth="1"/>
    <col min="528" max="528" width="13.33203125" style="51" bestFit="1" customWidth="1"/>
    <col min="529" max="529" width="12.33203125" style="51" bestFit="1" customWidth="1"/>
    <col min="530" max="530" width="13.33203125" style="51" bestFit="1" customWidth="1"/>
    <col min="531" max="741" width="9.109375" style="51"/>
    <col min="742" max="742" width="13" style="51" customWidth="1"/>
    <col min="743" max="743" width="13.6640625" style="51" customWidth="1"/>
    <col min="744" max="744" width="13.33203125" style="51" bestFit="1" customWidth="1"/>
    <col min="745" max="745" width="8.6640625" style="51" customWidth="1"/>
    <col min="746" max="746" width="13.88671875" style="51" bestFit="1" customWidth="1"/>
    <col min="747" max="765" width="13" style="51" customWidth="1"/>
    <col min="766" max="766" width="10.109375" style="51" customWidth="1"/>
    <col min="767" max="767" width="9.88671875" style="51" customWidth="1"/>
    <col min="768" max="772" width="0" style="51" hidden="1" customWidth="1"/>
    <col min="773" max="773" width="6.33203125" style="51" customWidth="1"/>
    <col min="774" max="775" width="13" style="51" customWidth="1"/>
    <col min="776" max="776" width="13.33203125" style="51" bestFit="1" customWidth="1"/>
    <col min="777" max="778" width="15.33203125" style="51" customWidth="1"/>
    <col min="779" max="779" width="9.109375" style="51"/>
    <col min="780" max="780" width="15.6640625" style="51" bestFit="1" customWidth="1"/>
    <col min="781" max="782" width="13.33203125" style="51" bestFit="1" customWidth="1"/>
    <col min="783" max="783" width="13.44140625" style="51" bestFit="1" customWidth="1"/>
    <col min="784" max="784" width="13.33203125" style="51" bestFit="1" customWidth="1"/>
    <col min="785" max="785" width="12.33203125" style="51" bestFit="1" customWidth="1"/>
    <col min="786" max="786" width="13.33203125" style="51" bestFit="1" customWidth="1"/>
    <col min="787" max="997" width="9.109375" style="51"/>
    <col min="998" max="998" width="13" style="51" customWidth="1"/>
    <col min="999" max="999" width="13.6640625" style="51" customWidth="1"/>
    <col min="1000" max="1000" width="13.33203125" style="51" bestFit="1" customWidth="1"/>
    <col min="1001" max="1001" width="8.6640625" style="51" customWidth="1"/>
    <col min="1002" max="1002" width="13.88671875" style="51" bestFit="1" customWidth="1"/>
    <col min="1003" max="1021" width="13" style="51" customWidth="1"/>
    <col min="1022" max="1022" width="10.109375" style="51" customWidth="1"/>
    <col min="1023" max="1023" width="9.88671875" style="51" customWidth="1"/>
    <col min="1024" max="1028" width="0" style="51" hidden="1" customWidth="1"/>
    <col min="1029" max="1029" width="6.33203125" style="51" customWidth="1"/>
    <col min="1030" max="1031" width="13" style="51" customWidth="1"/>
    <col min="1032" max="1032" width="13.33203125" style="51" bestFit="1" customWidth="1"/>
    <col min="1033" max="1034" width="15.33203125" style="51" customWidth="1"/>
    <col min="1035" max="1035" width="9.109375" style="51"/>
    <col min="1036" max="1036" width="15.6640625" style="51" bestFit="1" customWidth="1"/>
    <col min="1037" max="1038" width="13.33203125" style="51" bestFit="1" customWidth="1"/>
    <col min="1039" max="1039" width="13.44140625" style="51" bestFit="1" customWidth="1"/>
    <col min="1040" max="1040" width="13.33203125" style="51" bestFit="1" customWidth="1"/>
    <col min="1041" max="1041" width="12.33203125" style="51" bestFit="1" customWidth="1"/>
    <col min="1042" max="1042" width="13.33203125" style="51" bestFit="1" customWidth="1"/>
    <col min="1043" max="1253" width="9.109375" style="51"/>
    <col min="1254" max="1254" width="13" style="51" customWidth="1"/>
    <col min="1255" max="1255" width="13.6640625" style="51" customWidth="1"/>
    <col min="1256" max="1256" width="13.33203125" style="51" bestFit="1" customWidth="1"/>
    <col min="1257" max="1257" width="8.6640625" style="51" customWidth="1"/>
    <col min="1258" max="1258" width="13.88671875" style="51" bestFit="1" customWidth="1"/>
    <col min="1259" max="1277" width="13" style="51" customWidth="1"/>
    <col min="1278" max="1278" width="10.109375" style="51" customWidth="1"/>
    <col min="1279" max="1279" width="9.88671875" style="51" customWidth="1"/>
    <col min="1280" max="1284" width="0" style="51" hidden="1" customWidth="1"/>
    <col min="1285" max="1285" width="6.33203125" style="51" customWidth="1"/>
    <col min="1286" max="1287" width="13" style="51" customWidth="1"/>
    <col min="1288" max="1288" width="13.33203125" style="51" bestFit="1" customWidth="1"/>
    <col min="1289" max="1290" width="15.33203125" style="51" customWidth="1"/>
    <col min="1291" max="1291" width="9.109375" style="51"/>
    <col min="1292" max="1292" width="15.6640625" style="51" bestFit="1" customWidth="1"/>
    <col min="1293" max="1294" width="13.33203125" style="51" bestFit="1" customWidth="1"/>
    <col min="1295" max="1295" width="13.44140625" style="51" bestFit="1" customWidth="1"/>
    <col min="1296" max="1296" width="13.33203125" style="51" bestFit="1" customWidth="1"/>
    <col min="1297" max="1297" width="12.33203125" style="51" bestFit="1" customWidth="1"/>
    <col min="1298" max="1298" width="13.33203125" style="51" bestFit="1" customWidth="1"/>
    <col min="1299" max="1509" width="9.109375" style="51"/>
    <col min="1510" max="1510" width="13" style="51" customWidth="1"/>
    <col min="1511" max="1511" width="13.6640625" style="51" customWidth="1"/>
    <col min="1512" max="1512" width="13.33203125" style="51" bestFit="1" customWidth="1"/>
    <col min="1513" max="1513" width="8.6640625" style="51" customWidth="1"/>
    <col min="1514" max="1514" width="13.88671875" style="51" bestFit="1" customWidth="1"/>
    <col min="1515" max="1533" width="13" style="51" customWidth="1"/>
    <col min="1534" max="1534" width="10.109375" style="51" customWidth="1"/>
    <col min="1535" max="1535" width="9.88671875" style="51" customWidth="1"/>
    <col min="1536" max="1540" width="0" style="51" hidden="1" customWidth="1"/>
    <col min="1541" max="1541" width="6.33203125" style="51" customWidth="1"/>
    <col min="1542" max="1543" width="13" style="51" customWidth="1"/>
    <col min="1544" max="1544" width="13.33203125" style="51" bestFit="1" customWidth="1"/>
    <col min="1545" max="1546" width="15.33203125" style="51" customWidth="1"/>
    <col min="1547" max="1547" width="9.109375" style="51"/>
    <col min="1548" max="1548" width="15.6640625" style="51" bestFit="1" customWidth="1"/>
    <col min="1549" max="1550" width="13.33203125" style="51" bestFit="1" customWidth="1"/>
    <col min="1551" max="1551" width="13.44140625" style="51" bestFit="1" customWidth="1"/>
    <col min="1552" max="1552" width="13.33203125" style="51" bestFit="1" customWidth="1"/>
    <col min="1553" max="1553" width="12.33203125" style="51" bestFit="1" customWidth="1"/>
    <col min="1554" max="1554" width="13.33203125" style="51" bestFit="1" customWidth="1"/>
    <col min="1555" max="1765" width="9.109375" style="51"/>
    <col min="1766" max="1766" width="13" style="51" customWidth="1"/>
    <col min="1767" max="1767" width="13.6640625" style="51" customWidth="1"/>
    <col min="1768" max="1768" width="13.33203125" style="51" bestFit="1" customWidth="1"/>
    <col min="1769" max="1769" width="8.6640625" style="51" customWidth="1"/>
    <col min="1770" max="1770" width="13.88671875" style="51" bestFit="1" customWidth="1"/>
    <col min="1771" max="1789" width="13" style="51" customWidth="1"/>
    <col min="1790" max="1790" width="10.109375" style="51" customWidth="1"/>
    <col min="1791" max="1791" width="9.88671875" style="51" customWidth="1"/>
    <col min="1792" max="1796" width="0" style="51" hidden="1" customWidth="1"/>
    <col min="1797" max="1797" width="6.33203125" style="51" customWidth="1"/>
    <col min="1798" max="1799" width="13" style="51" customWidth="1"/>
    <col min="1800" max="1800" width="13.33203125" style="51" bestFit="1" customWidth="1"/>
    <col min="1801" max="1802" width="15.33203125" style="51" customWidth="1"/>
    <col min="1803" max="1803" width="9.109375" style="51"/>
    <col min="1804" max="1804" width="15.6640625" style="51" bestFit="1" customWidth="1"/>
    <col min="1805" max="1806" width="13.33203125" style="51" bestFit="1" customWidth="1"/>
    <col min="1807" max="1807" width="13.44140625" style="51" bestFit="1" customWidth="1"/>
    <col min="1808" max="1808" width="13.33203125" style="51" bestFit="1" customWidth="1"/>
    <col min="1809" max="1809" width="12.33203125" style="51" bestFit="1" customWidth="1"/>
    <col min="1810" max="1810" width="13.33203125" style="51" bestFit="1" customWidth="1"/>
    <col min="1811" max="2021" width="9.109375" style="51"/>
    <col min="2022" max="2022" width="13" style="51" customWidth="1"/>
    <col min="2023" max="2023" width="13.6640625" style="51" customWidth="1"/>
    <col min="2024" max="2024" width="13.33203125" style="51" bestFit="1" customWidth="1"/>
    <col min="2025" max="2025" width="8.6640625" style="51" customWidth="1"/>
    <col min="2026" max="2026" width="13.88671875" style="51" bestFit="1" customWidth="1"/>
    <col min="2027" max="2045" width="13" style="51" customWidth="1"/>
    <col min="2046" max="2046" width="10.109375" style="51" customWidth="1"/>
    <col min="2047" max="2047" width="9.88671875" style="51" customWidth="1"/>
    <col min="2048" max="2052" width="0" style="51" hidden="1" customWidth="1"/>
    <col min="2053" max="2053" width="6.33203125" style="51" customWidth="1"/>
    <col min="2054" max="2055" width="13" style="51" customWidth="1"/>
    <col min="2056" max="2056" width="13.33203125" style="51" bestFit="1" customWidth="1"/>
    <col min="2057" max="2058" width="15.33203125" style="51" customWidth="1"/>
    <col min="2059" max="2059" width="9.109375" style="51"/>
    <col min="2060" max="2060" width="15.6640625" style="51" bestFit="1" customWidth="1"/>
    <col min="2061" max="2062" width="13.33203125" style="51" bestFit="1" customWidth="1"/>
    <col min="2063" max="2063" width="13.44140625" style="51" bestFit="1" customWidth="1"/>
    <col min="2064" max="2064" width="13.33203125" style="51" bestFit="1" customWidth="1"/>
    <col min="2065" max="2065" width="12.33203125" style="51" bestFit="1" customWidth="1"/>
    <col min="2066" max="2066" width="13.33203125" style="51" bestFit="1" customWidth="1"/>
    <col min="2067" max="2277" width="9.109375" style="51"/>
    <col min="2278" max="2278" width="13" style="51" customWidth="1"/>
    <col min="2279" max="2279" width="13.6640625" style="51" customWidth="1"/>
    <col min="2280" max="2280" width="13.33203125" style="51" bestFit="1" customWidth="1"/>
    <col min="2281" max="2281" width="8.6640625" style="51" customWidth="1"/>
    <col min="2282" max="2282" width="13.88671875" style="51" bestFit="1" customWidth="1"/>
    <col min="2283" max="2301" width="13" style="51" customWidth="1"/>
    <col min="2302" max="2302" width="10.109375" style="51" customWidth="1"/>
    <col min="2303" max="2303" width="9.88671875" style="51" customWidth="1"/>
    <col min="2304" max="2308" width="0" style="51" hidden="1" customWidth="1"/>
    <col min="2309" max="2309" width="6.33203125" style="51" customWidth="1"/>
    <col min="2310" max="2311" width="13" style="51" customWidth="1"/>
    <col min="2312" max="2312" width="13.33203125" style="51" bestFit="1" customWidth="1"/>
    <col min="2313" max="2314" width="15.33203125" style="51" customWidth="1"/>
    <col min="2315" max="2315" width="9.109375" style="51"/>
    <col min="2316" max="2316" width="15.6640625" style="51" bestFit="1" customWidth="1"/>
    <col min="2317" max="2318" width="13.33203125" style="51" bestFit="1" customWidth="1"/>
    <col min="2319" max="2319" width="13.44140625" style="51" bestFit="1" customWidth="1"/>
    <col min="2320" max="2320" width="13.33203125" style="51" bestFit="1" customWidth="1"/>
    <col min="2321" max="2321" width="12.33203125" style="51" bestFit="1" customWidth="1"/>
    <col min="2322" max="2322" width="13.33203125" style="51" bestFit="1" customWidth="1"/>
    <col min="2323" max="2533" width="9.109375" style="51"/>
    <col min="2534" max="2534" width="13" style="51" customWidth="1"/>
    <col min="2535" max="2535" width="13.6640625" style="51" customWidth="1"/>
    <col min="2536" max="2536" width="13.33203125" style="51" bestFit="1" customWidth="1"/>
    <col min="2537" max="2537" width="8.6640625" style="51" customWidth="1"/>
    <col min="2538" max="2538" width="13.88671875" style="51" bestFit="1" customWidth="1"/>
    <col min="2539" max="2557" width="13" style="51" customWidth="1"/>
    <col min="2558" max="2558" width="10.109375" style="51" customWidth="1"/>
    <col min="2559" max="2559" width="9.88671875" style="51" customWidth="1"/>
    <col min="2560" max="2564" width="0" style="51" hidden="1" customWidth="1"/>
    <col min="2565" max="2565" width="6.33203125" style="51" customWidth="1"/>
    <col min="2566" max="2567" width="13" style="51" customWidth="1"/>
    <col min="2568" max="2568" width="13.33203125" style="51" bestFit="1" customWidth="1"/>
    <col min="2569" max="2570" width="15.33203125" style="51" customWidth="1"/>
    <col min="2571" max="2571" width="9.109375" style="51"/>
    <col min="2572" max="2572" width="15.6640625" style="51" bestFit="1" customWidth="1"/>
    <col min="2573" max="2574" width="13.33203125" style="51" bestFit="1" customWidth="1"/>
    <col min="2575" max="2575" width="13.44140625" style="51" bestFit="1" customWidth="1"/>
    <col min="2576" max="2576" width="13.33203125" style="51" bestFit="1" customWidth="1"/>
    <col min="2577" max="2577" width="12.33203125" style="51" bestFit="1" customWidth="1"/>
    <col min="2578" max="2578" width="13.33203125" style="51" bestFit="1" customWidth="1"/>
    <col min="2579" max="2789" width="9.109375" style="51"/>
    <col min="2790" max="2790" width="13" style="51" customWidth="1"/>
    <col min="2791" max="2791" width="13.6640625" style="51" customWidth="1"/>
    <col min="2792" max="2792" width="13.33203125" style="51" bestFit="1" customWidth="1"/>
    <col min="2793" max="2793" width="8.6640625" style="51" customWidth="1"/>
    <col min="2794" max="2794" width="13.88671875" style="51" bestFit="1" customWidth="1"/>
    <col min="2795" max="2813" width="13" style="51" customWidth="1"/>
    <col min="2814" max="2814" width="10.109375" style="51" customWidth="1"/>
    <col min="2815" max="2815" width="9.88671875" style="51" customWidth="1"/>
    <col min="2816" max="2820" width="0" style="51" hidden="1" customWidth="1"/>
    <col min="2821" max="2821" width="6.33203125" style="51" customWidth="1"/>
    <col min="2822" max="2823" width="13" style="51" customWidth="1"/>
    <col min="2824" max="2824" width="13.33203125" style="51" bestFit="1" customWidth="1"/>
    <col min="2825" max="2826" width="15.33203125" style="51" customWidth="1"/>
    <col min="2827" max="2827" width="9.109375" style="51"/>
    <col min="2828" max="2828" width="15.6640625" style="51" bestFit="1" customWidth="1"/>
    <col min="2829" max="2830" width="13.33203125" style="51" bestFit="1" customWidth="1"/>
    <col min="2831" max="2831" width="13.44140625" style="51" bestFit="1" customWidth="1"/>
    <col min="2832" max="2832" width="13.33203125" style="51" bestFit="1" customWidth="1"/>
    <col min="2833" max="2833" width="12.33203125" style="51" bestFit="1" customWidth="1"/>
    <col min="2834" max="2834" width="13.33203125" style="51" bestFit="1" customWidth="1"/>
    <col min="2835" max="3045" width="9.109375" style="51"/>
    <col min="3046" max="3046" width="13" style="51" customWidth="1"/>
    <col min="3047" max="3047" width="13.6640625" style="51" customWidth="1"/>
    <col min="3048" max="3048" width="13.33203125" style="51" bestFit="1" customWidth="1"/>
    <col min="3049" max="3049" width="8.6640625" style="51" customWidth="1"/>
    <col min="3050" max="3050" width="13.88671875" style="51" bestFit="1" customWidth="1"/>
    <col min="3051" max="3069" width="13" style="51" customWidth="1"/>
    <col min="3070" max="3070" width="10.109375" style="51" customWidth="1"/>
    <col min="3071" max="3071" width="9.88671875" style="51" customWidth="1"/>
    <col min="3072" max="3076" width="0" style="51" hidden="1" customWidth="1"/>
    <col min="3077" max="3077" width="6.33203125" style="51" customWidth="1"/>
    <col min="3078" max="3079" width="13" style="51" customWidth="1"/>
    <col min="3080" max="3080" width="13.33203125" style="51" bestFit="1" customWidth="1"/>
    <col min="3081" max="3082" width="15.33203125" style="51" customWidth="1"/>
    <col min="3083" max="3083" width="9.109375" style="51"/>
    <col min="3084" max="3084" width="15.6640625" style="51" bestFit="1" customWidth="1"/>
    <col min="3085" max="3086" width="13.33203125" style="51" bestFit="1" customWidth="1"/>
    <col min="3087" max="3087" width="13.44140625" style="51" bestFit="1" customWidth="1"/>
    <col min="3088" max="3088" width="13.33203125" style="51" bestFit="1" customWidth="1"/>
    <col min="3089" max="3089" width="12.33203125" style="51" bestFit="1" customWidth="1"/>
    <col min="3090" max="3090" width="13.33203125" style="51" bestFit="1" customWidth="1"/>
    <col min="3091" max="3301" width="9.109375" style="51"/>
    <col min="3302" max="3302" width="13" style="51" customWidth="1"/>
    <col min="3303" max="3303" width="13.6640625" style="51" customWidth="1"/>
    <col min="3304" max="3304" width="13.33203125" style="51" bestFit="1" customWidth="1"/>
    <col min="3305" max="3305" width="8.6640625" style="51" customWidth="1"/>
    <col min="3306" max="3306" width="13.88671875" style="51" bestFit="1" customWidth="1"/>
    <col min="3307" max="3325" width="13" style="51" customWidth="1"/>
    <col min="3326" max="3326" width="10.109375" style="51" customWidth="1"/>
    <col min="3327" max="3327" width="9.88671875" style="51" customWidth="1"/>
    <col min="3328" max="3332" width="0" style="51" hidden="1" customWidth="1"/>
    <col min="3333" max="3333" width="6.33203125" style="51" customWidth="1"/>
    <col min="3334" max="3335" width="13" style="51" customWidth="1"/>
    <col min="3336" max="3336" width="13.33203125" style="51" bestFit="1" customWidth="1"/>
    <col min="3337" max="3338" width="15.33203125" style="51" customWidth="1"/>
    <col min="3339" max="3339" width="9.109375" style="51"/>
    <col min="3340" max="3340" width="15.6640625" style="51" bestFit="1" customWidth="1"/>
    <col min="3341" max="3342" width="13.33203125" style="51" bestFit="1" customWidth="1"/>
    <col min="3343" max="3343" width="13.44140625" style="51" bestFit="1" customWidth="1"/>
    <col min="3344" max="3344" width="13.33203125" style="51" bestFit="1" customWidth="1"/>
    <col min="3345" max="3345" width="12.33203125" style="51" bestFit="1" customWidth="1"/>
    <col min="3346" max="3346" width="13.33203125" style="51" bestFit="1" customWidth="1"/>
    <col min="3347" max="3557" width="9.109375" style="51"/>
    <col min="3558" max="3558" width="13" style="51" customWidth="1"/>
    <col min="3559" max="3559" width="13.6640625" style="51" customWidth="1"/>
    <col min="3560" max="3560" width="13.33203125" style="51" bestFit="1" customWidth="1"/>
    <col min="3561" max="3561" width="8.6640625" style="51" customWidth="1"/>
    <col min="3562" max="3562" width="13.88671875" style="51" bestFit="1" customWidth="1"/>
    <col min="3563" max="3581" width="13" style="51" customWidth="1"/>
    <col min="3582" max="3582" width="10.109375" style="51" customWidth="1"/>
    <col min="3583" max="3583" width="9.88671875" style="51" customWidth="1"/>
    <col min="3584" max="3588" width="0" style="51" hidden="1" customWidth="1"/>
    <col min="3589" max="3589" width="6.33203125" style="51" customWidth="1"/>
    <col min="3590" max="3591" width="13" style="51" customWidth="1"/>
    <col min="3592" max="3592" width="13.33203125" style="51" bestFit="1" customWidth="1"/>
    <col min="3593" max="3594" width="15.33203125" style="51" customWidth="1"/>
    <col min="3595" max="3595" width="9.109375" style="51"/>
    <col min="3596" max="3596" width="15.6640625" style="51" bestFit="1" customWidth="1"/>
    <col min="3597" max="3598" width="13.33203125" style="51" bestFit="1" customWidth="1"/>
    <col min="3599" max="3599" width="13.44140625" style="51" bestFit="1" customWidth="1"/>
    <col min="3600" max="3600" width="13.33203125" style="51" bestFit="1" customWidth="1"/>
    <col min="3601" max="3601" width="12.33203125" style="51" bestFit="1" customWidth="1"/>
    <col min="3602" max="3602" width="13.33203125" style="51" bestFit="1" customWidth="1"/>
    <col min="3603" max="3813" width="9.109375" style="51"/>
    <col min="3814" max="3814" width="13" style="51" customWidth="1"/>
    <col min="3815" max="3815" width="13.6640625" style="51" customWidth="1"/>
    <col min="3816" max="3816" width="13.33203125" style="51" bestFit="1" customWidth="1"/>
    <col min="3817" max="3817" width="8.6640625" style="51" customWidth="1"/>
    <col min="3818" max="3818" width="13.88671875" style="51" bestFit="1" customWidth="1"/>
    <col min="3819" max="3837" width="13" style="51" customWidth="1"/>
    <col min="3838" max="3838" width="10.109375" style="51" customWidth="1"/>
    <col min="3839" max="3839" width="9.88671875" style="51" customWidth="1"/>
    <col min="3840" max="3844" width="0" style="51" hidden="1" customWidth="1"/>
    <col min="3845" max="3845" width="6.33203125" style="51" customWidth="1"/>
    <col min="3846" max="3847" width="13" style="51" customWidth="1"/>
    <col min="3848" max="3848" width="13.33203125" style="51" bestFit="1" customWidth="1"/>
    <col min="3849" max="3850" width="15.33203125" style="51" customWidth="1"/>
    <col min="3851" max="3851" width="9.109375" style="51"/>
    <col min="3852" max="3852" width="15.6640625" style="51" bestFit="1" customWidth="1"/>
    <col min="3853" max="3854" width="13.33203125" style="51" bestFit="1" customWidth="1"/>
    <col min="3855" max="3855" width="13.44140625" style="51" bestFit="1" customWidth="1"/>
    <col min="3856" max="3856" width="13.33203125" style="51" bestFit="1" customWidth="1"/>
    <col min="3857" max="3857" width="12.33203125" style="51" bestFit="1" customWidth="1"/>
    <col min="3858" max="3858" width="13.33203125" style="51" bestFit="1" customWidth="1"/>
    <col min="3859" max="4069" width="9.109375" style="51"/>
    <col min="4070" max="4070" width="13" style="51" customWidth="1"/>
    <col min="4071" max="4071" width="13.6640625" style="51" customWidth="1"/>
    <col min="4072" max="4072" width="13.33203125" style="51" bestFit="1" customWidth="1"/>
    <col min="4073" max="4073" width="8.6640625" style="51" customWidth="1"/>
    <col min="4074" max="4074" width="13.88671875" style="51" bestFit="1" customWidth="1"/>
    <col min="4075" max="4093" width="13" style="51" customWidth="1"/>
    <col min="4094" max="4094" width="10.109375" style="51" customWidth="1"/>
    <col min="4095" max="4095" width="9.88671875" style="51" customWidth="1"/>
    <col min="4096" max="4100" width="0" style="51" hidden="1" customWidth="1"/>
    <col min="4101" max="4101" width="6.33203125" style="51" customWidth="1"/>
    <col min="4102" max="4103" width="13" style="51" customWidth="1"/>
    <col min="4104" max="4104" width="13.33203125" style="51" bestFit="1" customWidth="1"/>
    <col min="4105" max="4106" width="15.33203125" style="51" customWidth="1"/>
    <col min="4107" max="4107" width="9.109375" style="51"/>
    <col min="4108" max="4108" width="15.6640625" style="51" bestFit="1" customWidth="1"/>
    <col min="4109" max="4110" width="13.33203125" style="51" bestFit="1" customWidth="1"/>
    <col min="4111" max="4111" width="13.44140625" style="51" bestFit="1" customWidth="1"/>
    <col min="4112" max="4112" width="13.33203125" style="51" bestFit="1" customWidth="1"/>
    <col min="4113" max="4113" width="12.33203125" style="51" bestFit="1" customWidth="1"/>
    <col min="4114" max="4114" width="13.33203125" style="51" bestFit="1" customWidth="1"/>
    <col min="4115" max="4325" width="9.109375" style="51"/>
    <col min="4326" max="4326" width="13" style="51" customWidth="1"/>
    <col min="4327" max="4327" width="13.6640625" style="51" customWidth="1"/>
    <col min="4328" max="4328" width="13.33203125" style="51" bestFit="1" customWidth="1"/>
    <col min="4329" max="4329" width="8.6640625" style="51" customWidth="1"/>
    <col min="4330" max="4330" width="13.88671875" style="51" bestFit="1" customWidth="1"/>
    <col min="4331" max="4349" width="13" style="51" customWidth="1"/>
    <col min="4350" max="4350" width="10.109375" style="51" customWidth="1"/>
    <col min="4351" max="4351" width="9.88671875" style="51" customWidth="1"/>
    <col min="4352" max="4356" width="0" style="51" hidden="1" customWidth="1"/>
    <col min="4357" max="4357" width="6.33203125" style="51" customWidth="1"/>
    <col min="4358" max="4359" width="13" style="51" customWidth="1"/>
    <col min="4360" max="4360" width="13.33203125" style="51" bestFit="1" customWidth="1"/>
    <col min="4361" max="4362" width="15.33203125" style="51" customWidth="1"/>
    <col min="4363" max="4363" width="9.109375" style="51"/>
    <col min="4364" max="4364" width="15.6640625" style="51" bestFit="1" customWidth="1"/>
    <col min="4365" max="4366" width="13.33203125" style="51" bestFit="1" customWidth="1"/>
    <col min="4367" max="4367" width="13.44140625" style="51" bestFit="1" customWidth="1"/>
    <col min="4368" max="4368" width="13.33203125" style="51" bestFit="1" customWidth="1"/>
    <col min="4369" max="4369" width="12.33203125" style="51" bestFit="1" customWidth="1"/>
    <col min="4370" max="4370" width="13.33203125" style="51" bestFit="1" customWidth="1"/>
    <col min="4371" max="4581" width="9.109375" style="51"/>
    <col min="4582" max="4582" width="13" style="51" customWidth="1"/>
    <col min="4583" max="4583" width="13.6640625" style="51" customWidth="1"/>
    <col min="4584" max="4584" width="13.33203125" style="51" bestFit="1" customWidth="1"/>
    <col min="4585" max="4585" width="8.6640625" style="51" customWidth="1"/>
    <col min="4586" max="4586" width="13.88671875" style="51" bestFit="1" customWidth="1"/>
    <col min="4587" max="4605" width="13" style="51" customWidth="1"/>
    <col min="4606" max="4606" width="10.109375" style="51" customWidth="1"/>
    <col min="4607" max="4607" width="9.88671875" style="51" customWidth="1"/>
    <col min="4608" max="4612" width="0" style="51" hidden="1" customWidth="1"/>
    <col min="4613" max="4613" width="6.33203125" style="51" customWidth="1"/>
    <col min="4614" max="4615" width="13" style="51" customWidth="1"/>
    <col min="4616" max="4616" width="13.33203125" style="51" bestFit="1" customWidth="1"/>
    <col min="4617" max="4618" width="15.33203125" style="51" customWidth="1"/>
    <col min="4619" max="4619" width="9.109375" style="51"/>
    <col min="4620" max="4620" width="15.6640625" style="51" bestFit="1" customWidth="1"/>
    <col min="4621" max="4622" width="13.33203125" style="51" bestFit="1" customWidth="1"/>
    <col min="4623" max="4623" width="13.44140625" style="51" bestFit="1" customWidth="1"/>
    <col min="4624" max="4624" width="13.33203125" style="51" bestFit="1" customWidth="1"/>
    <col min="4625" max="4625" width="12.33203125" style="51" bestFit="1" customWidth="1"/>
    <col min="4626" max="4626" width="13.33203125" style="51" bestFit="1" customWidth="1"/>
    <col min="4627" max="4837" width="9.109375" style="51"/>
    <col min="4838" max="4838" width="13" style="51" customWidth="1"/>
    <col min="4839" max="4839" width="13.6640625" style="51" customWidth="1"/>
    <col min="4840" max="4840" width="13.33203125" style="51" bestFit="1" customWidth="1"/>
    <col min="4841" max="4841" width="8.6640625" style="51" customWidth="1"/>
    <col min="4842" max="4842" width="13.88671875" style="51" bestFit="1" customWidth="1"/>
    <col min="4843" max="4861" width="13" style="51" customWidth="1"/>
    <col min="4862" max="4862" width="10.109375" style="51" customWidth="1"/>
    <col min="4863" max="4863" width="9.88671875" style="51" customWidth="1"/>
    <col min="4864" max="4868" width="0" style="51" hidden="1" customWidth="1"/>
    <col min="4869" max="4869" width="6.33203125" style="51" customWidth="1"/>
    <col min="4870" max="4871" width="13" style="51" customWidth="1"/>
    <col min="4872" max="4872" width="13.33203125" style="51" bestFit="1" customWidth="1"/>
    <col min="4873" max="4874" width="15.33203125" style="51" customWidth="1"/>
    <col min="4875" max="4875" width="9.109375" style="51"/>
    <col min="4876" max="4876" width="15.6640625" style="51" bestFit="1" customWidth="1"/>
    <col min="4877" max="4878" width="13.33203125" style="51" bestFit="1" customWidth="1"/>
    <col min="4879" max="4879" width="13.44140625" style="51" bestFit="1" customWidth="1"/>
    <col min="4880" max="4880" width="13.33203125" style="51" bestFit="1" customWidth="1"/>
    <col min="4881" max="4881" width="12.33203125" style="51" bestFit="1" customWidth="1"/>
    <col min="4882" max="4882" width="13.33203125" style="51" bestFit="1" customWidth="1"/>
    <col min="4883" max="5093" width="9.109375" style="51"/>
    <col min="5094" max="5094" width="13" style="51" customWidth="1"/>
    <col min="5095" max="5095" width="13.6640625" style="51" customWidth="1"/>
    <col min="5096" max="5096" width="13.33203125" style="51" bestFit="1" customWidth="1"/>
    <col min="5097" max="5097" width="8.6640625" style="51" customWidth="1"/>
    <col min="5098" max="5098" width="13.88671875" style="51" bestFit="1" customWidth="1"/>
    <col min="5099" max="5117" width="13" style="51" customWidth="1"/>
    <col min="5118" max="5118" width="10.109375" style="51" customWidth="1"/>
    <col min="5119" max="5119" width="9.88671875" style="51" customWidth="1"/>
    <col min="5120" max="5124" width="0" style="51" hidden="1" customWidth="1"/>
    <col min="5125" max="5125" width="6.33203125" style="51" customWidth="1"/>
    <col min="5126" max="5127" width="13" style="51" customWidth="1"/>
    <col min="5128" max="5128" width="13.33203125" style="51" bestFit="1" customWidth="1"/>
    <col min="5129" max="5130" width="15.33203125" style="51" customWidth="1"/>
    <col min="5131" max="5131" width="9.109375" style="51"/>
    <col min="5132" max="5132" width="15.6640625" style="51" bestFit="1" customWidth="1"/>
    <col min="5133" max="5134" width="13.33203125" style="51" bestFit="1" customWidth="1"/>
    <col min="5135" max="5135" width="13.44140625" style="51" bestFit="1" customWidth="1"/>
    <col min="5136" max="5136" width="13.33203125" style="51" bestFit="1" customWidth="1"/>
    <col min="5137" max="5137" width="12.33203125" style="51" bestFit="1" customWidth="1"/>
    <col min="5138" max="5138" width="13.33203125" style="51" bestFit="1" customWidth="1"/>
    <col min="5139" max="5349" width="9.109375" style="51"/>
    <col min="5350" max="5350" width="13" style="51" customWidth="1"/>
    <col min="5351" max="5351" width="13.6640625" style="51" customWidth="1"/>
    <col min="5352" max="5352" width="13.33203125" style="51" bestFit="1" customWidth="1"/>
    <col min="5353" max="5353" width="8.6640625" style="51" customWidth="1"/>
    <col min="5354" max="5354" width="13.88671875" style="51" bestFit="1" customWidth="1"/>
    <col min="5355" max="5373" width="13" style="51" customWidth="1"/>
    <col min="5374" max="5374" width="10.109375" style="51" customWidth="1"/>
    <col min="5375" max="5375" width="9.88671875" style="51" customWidth="1"/>
    <col min="5376" max="5380" width="0" style="51" hidden="1" customWidth="1"/>
    <col min="5381" max="5381" width="6.33203125" style="51" customWidth="1"/>
    <col min="5382" max="5383" width="13" style="51" customWidth="1"/>
    <col min="5384" max="5384" width="13.33203125" style="51" bestFit="1" customWidth="1"/>
    <col min="5385" max="5386" width="15.33203125" style="51" customWidth="1"/>
    <col min="5387" max="5387" width="9.109375" style="51"/>
    <col min="5388" max="5388" width="15.6640625" style="51" bestFit="1" customWidth="1"/>
    <col min="5389" max="5390" width="13.33203125" style="51" bestFit="1" customWidth="1"/>
    <col min="5391" max="5391" width="13.44140625" style="51" bestFit="1" customWidth="1"/>
    <col min="5392" max="5392" width="13.33203125" style="51" bestFit="1" customWidth="1"/>
    <col min="5393" max="5393" width="12.33203125" style="51" bestFit="1" customWidth="1"/>
    <col min="5394" max="5394" width="13.33203125" style="51" bestFit="1" customWidth="1"/>
    <col min="5395" max="5605" width="9.109375" style="51"/>
    <col min="5606" max="5606" width="13" style="51" customWidth="1"/>
    <col min="5607" max="5607" width="13.6640625" style="51" customWidth="1"/>
    <col min="5608" max="5608" width="13.33203125" style="51" bestFit="1" customWidth="1"/>
    <col min="5609" max="5609" width="8.6640625" style="51" customWidth="1"/>
    <col min="5610" max="5610" width="13.88671875" style="51" bestFit="1" customWidth="1"/>
    <col min="5611" max="5629" width="13" style="51" customWidth="1"/>
    <col min="5630" max="5630" width="10.109375" style="51" customWidth="1"/>
    <col min="5631" max="5631" width="9.88671875" style="51" customWidth="1"/>
    <col min="5632" max="5636" width="0" style="51" hidden="1" customWidth="1"/>
    <col min="5637" max="5637" width="6.33203125" style="51" customWidth="1"/>
    <col min="5638" max="5639" width="13" style="51" customWidth="1"/>
    <col min="5640" max="5640" width="13.33203125" style="51" bestFit="1" customWidth="1"/>
    <col min="5641" max="5642" width="15.33203125" style="51" customWidth="1"/>
    <col min="5643" max="5643" width="9.109375" style="51"/>
    <col min="5644" max="5644" width="15.6640625" style="51" bestFit="1" customWidth="1"/>
    <col min="5645" max="5646" width="13.33203125" style="51" bestFit="1" customWidth="1"/>
    <col min="5647" max="5647" width="13.44140625" style="51" bestFit="1" customWidth="1"/>
    <col min="5648" max="5648" width="13.33203125" style="51" bestFit="1" customWidth="1"/>
    <col min="5649" max="5649" width="12.33203125" style="51" bestFit="1" customWidth="1"/>
    <col min="5650" max="5650" width="13.33203125" style="51" bestFit="1" customWidth="1"/>
    <col min="5651" max="5861" width="9.109375" style="51"/>
    <col min="5862" max="5862" width="13" style="51" customWidth="1"/>
    <col min="5863" max="5863" width="13.6640625" style="51" customWidth="1"/>
    <col min="5864" max="5864" width="13.33203125" style="51" bestFit="1" customWidth="1"/>
    <col min="5865" max="5865" width="8.6640625" style="51" customWidth="1"/>
    <col min="5866" max="5866" width="13.88671875" style="51" bestFit="1" customWidth="1"/>
    <col min="5867" max="5885" width="13" style="51" customWidth="1"/>
    <col min="5886" max="5886" width="10.109375" style="51" customWidth="1"/>
    <col min="5887" max="5887" width="9.88671875" style="51" customWidth="1"/>
    <col min="5888" max="5892" width="0" style="51" hidden="1" customWidth="1"/>
    <col min="5893" max="5893" width="6.33203125" style="51" customWidth="1"/>
    <col min="5894" max="5895" width="13" style="51" customWidth="1"/>
    <col min="5896" max="5896" width="13.33203125" style="51" bestFit="1" customWidth="1"/>
    <col min="5897" max="5898" width="15.33203125" style="51" customWidth="1"/>
    <col min="5899" max="5899" width="9.109375" style="51"/>
    <col min="5900" max="5900" width="15.6640625" style="51" bestFit="1" customWidth="1"/>
    <col min="5901" max="5902" width="13.33203125" style="51" bestFit="1" customWidth="1"/>
    <col min="5903" max="5903" width="13.44140625" style="51" bestFit="1" customWidth="1"/>
    <col min="5904" max="5904" width="13.33203125" style="51" bestFit="1" customWidth="1"/>
    <col min="5905" max="5905" width="12.33203125" style="51" bestFit="1" customWidth="1"/>
    <col min="5906" max="5906" width="13.33203125" style="51" bestFit="1" customWidth="1"/>
    <col min="5907" max="6117" width="9.109375" style="51"/>
    <col min="6118" max="6118" width="13" style="51" customWidth="1"/>
    <col min="6119" max="6119" width="13.6640625" style="51" customWidth="1"/>
    <col min="6120" max="6120" width="13.33203125" style="51" bestFit="1" customWidth="1"/>
    <col min="6121" max="6121" width="8.6640625" style="51" customWidth="1"/>
    <col min="6122" max="6122" width="13.88671875" style="51" bestFit="1" customWidth="1"/>
    <col min="6123" max="6141" width="13" style="51" customWidth="1"/>
    <col min="6142" max="6142" width="10.109375" style="51" customWidth="1"/>
    <col min="6143" max="6143" width="9.88671875" style="51" customWidth="1"/>
    <col min="6144" max="6148" width="0" style="51" hidden="1" customWidth="1"/>
    <col min="6149" max="6149" width="6.33203125" style="51" customWidth="1"/>
    <col min="6150" max="6151" width="13" style="51" customWidth="1"/>
    <col min="6152" max="6152" width="13.33203125" style="51" bestFit="1" customWidth="1"/>
    <col min="6153" max="6154" width="15.33203125" style="51" customWidth="1"/>
    <col min="6155" max="6155" width="9.109375" style="51"/>
    <col min="6156" max="6156" width="15.6640625" style="51" bestFit="1" customWidth="1"/>
    <col min="6157" max="6158" width="13.33203125" style="51" bestFit="1" customWidth="1"/>
    <col min="6159" max="6159" width="13.44140625" style="51" bestFit="1" customWidth="1"/>
    <col min="6160" max="6160" width="13.33203125" style="51" bestFit="1" customWidth="1"/>
    <col min="6161" max="6161" width="12.33203125" style="51" bestFit="1" customWidth="1"/>
    <col min="6162" max="6162" width="13.33203125" style="51" bestFit="1" customWidth="1"/>
    <col min="6163" max="6373" width="9.109375" style="51"/>
    <col min="6374" max="6374" width="13" style="51" customWidth="1"/>
    <col min="6375" max="6375" width="13.6640625" style="51" customWidth="1"/>
    <col min="6376" max="6376" width="13.33203125" style="51" bestFit="1" customWidth="1"/>
    <col min="6377" max="6377" width="8.6640625" style="51" customWidth="1"/>
    <col min="6378" max="6378" width="13.88671875" style="51" bestFit="1" customWidth="1"/>
    <col min="6379" max="6397" width="13" style="51" customWidth="1"/>
    <col min="6398" max="6398" width="10.109375" style="51" customWidth="1"/>
    <col min="6399" max="6399" width="9.88671875" style="51" customWidth="1"/>
    <col min="6400" max="6404" width="0" style="51" hidden="1" customWidth="1"/>
    <col min="6405" max="6405" width="6.33203125" style="51" customWidth="1"/>
    <col min="6406" max="6407" width="13" style="51" customWidth="1"/>
    <col min="6408" max="6408" width="13.33203125" style="51" bestFit="1" customWidth="1"/>
    <col min="6409" max="6410" width="15.33203125" style="51" customWidth="1"/>
    <col min="6411" max="6411" width="9.109375" style="51"/>
    <col min="6412" max="6412" width="15.6640625" style="51" bestFit="1" customWidth="1"/>
    <col min="6413" max="6414" width="13.33203125" style="51" bestFit="1" customWidth="1"/>
    <col min="6415" max="6415" width="13.44140625" style="51" bestFit="1" customWidth="1"/>
    <col min="6416" max="6416" width="13.33203125" style="51" bestFit="1" customWidth="1"/>
    <col min="6417" max="6417" width="12.33203125" style="51" bestFit="1" customWidth="1"/>
    <col min="6418" max="6418" width="13.33203125" style="51" bestFit="1" customWidth="1"/>
    <col min="6419" max="6629" width="9.109375" style="51"/>
    <col min="6630" max="6630" width="13" style="51" customWidth="1"/>
    <col min="6631" max="6631" width="13.6640625" style="51" customWidth="1"/>
    <col min="6632" max="6632" width="13.33203125" style="51" bestFit="1" customWidth="1"/>
    <col min="6633" max="6633" width="8.6640625" style="51" customWidth="1"/>
    <col min="6634" max="6634" width="13.88671875" style="51" bestFit="1" customWidth="1"/>
    <col min="6635" max="6653" width="13" style="51" customWidth="1"/>
    <col min="6654" max="6654" width="10.109375" style="51" customWidth="1"/>
    <col min="6655" max="6655" width="9.88671875" style="51" customWidth="1"/>
    <col min="6656" max="6660" width="0" style="51" hidden="1" customWidth="1"/>
    <col min="6661" max="6661" width="6.33203125" style="51" customWidth="1"/>
    <col min="6662" max="6663" width="13" style="51" customWidth="1"/>
    <col min="6664" max="6664" width="13.33203125" style="51" bestFit="1" customWidth="1"/>
    <col min="6665" max="6666" width="15.33203125" style="51" customWidth="1"/>
    <col min="6667" max="6667" width="9.109375" style="51"/>
    <col min="6668" max="6668" width="15.6640625" style="51" bestFit="1" customWidth="1"/>
    <col min="6669" max="6670" width="13.33203125" style="51" bestFit="1" customWidth="1"/>
    <col min="6671" max="6671" width="13.44140625" style="51" bestFit="1" customWidth="1"/>
    <col min="6672" max="6672" width="13.33203125" style="51" bestFit="1" customWidth="1"/>
    <col min="6673" max="6673" width="12.33203125" style="51" bestFit="1" customWidth="1"/>
    <col min="6674" max="6674" width="13.33203125" style="51" bestFit="1" customWidth="1"/>
    <col min="6675" max="6885" width="9.109375" style="51"/>
    <col min="6886" max="6886" width="13" style="51" customWidth="1"/>
    <col min="6887" max="6887" width="13.6640625" style="51" customWidth="1"/>
    <col min="6888" max="6888" width="13.33203125" style="51" bestFit="1" customWidth="1"/>
    <col min="6889" max="6889" width="8.6640625" style="51" customWidth="1"/>
    <col min="6890" max="6890" width="13.88671875" style="51" bestFit="1" customWidth="1"/>
    <col min="6891" max="6909" width="13" style="51" customWidth="1"/>
    <col min="6910" max="6910" width="10.109375" style="51" customWidth="1"/>
    <col min="6911" max="6911" width="9.88671875" style="51" customWidth="1"/>
    <col min="6912" max="6916" width="0" style="51" hidden="1" customWidth="1"/>
    <col min="6917" max="6917" width="6.33203125" style="51" customWidth="1"/>
    <col min="6918" max="6919" width="13" style="51" customWidth="1"/>
    <col min="6920" max="6920" width="13.33203125" style="51" bestFit="1" customWidth="1"/>
    <col min="6921" max="6922" width="15.33203125" style="51" customWidth="1"/>
    <col min="6923" max="6923" width="9.109375" style="51"/>
    <col min="6924" max="6924" width="15.6640625" style="51" bestFit="1" customWidth="1"/>
    <col min="6925" max="6926" width="13.33203125" style="51" bestFit="1" customWidth="1"/>
    <col min="6927" max="6927" width="13.44140625" style="51" bestFit="1" customWidth="1"/>
    <col min="6928" max="6928" width="13.33203125" style="51" bestFit="1" customWidth="1"/>
    <col min="6929" max="6929" width="12.33203125" style="51" bestFit="1" customWidth="1"/>
    <col min="6930" max="6930" width="13.33203125" style="51" bestFit="1" customWidth="1"/>
    <col min="6931" max="7141" width="9.109375" style="51"/>
    <col min="7142" max="7142" width="13" style="51" customWidth="1"/>
    <col min="7143" max="7143" width="13.6640625" style="51" customWidth="1"/>
    <col min="7144" max="7144" width="13.33203125" style="51" bestFit="1" customWidth="1"/>
    <col min="7145" max="7145" width="8.6640625" style="51" customWidth="1"/>
    <col min="7146" max="7146" width="13.88671875" style="51" bestFit="1" customWidth="1"/>
    <col min="7147" max="7165" width="13" style="51" customWidth="1"/>
    <col min="7166" max="7166" width="10.109375" style="51" customWidth="1"/>
    <col min="7167" max="7167" width="9.88671875" style="51" customWidth="1"/>
    <col min="7168" max="7172" width="0" style="51" hidden="1" customWidth="1"/>
    <col min="7173" max="7173" width="6.33203125" style="51" customWidth="1"/>
    <col min="7174" max="7175" width="13" style="51" customWidth="1"/>
    <col min="7176" max="7176" width="13.33203125" style="51" bestFit="1" customWidth="1"/>
    <col min="7177" max="7178" width="15.33203125" style="51" customWidth="1"/>
    <col min="7179" max="7179" width="9.109375" style="51"/>
    <col min="7180" max="7180" width="15.6640625" style="51" bestFit="1" customWidth="1"/>
    <col min="7181" max="7182" width="13.33203125" style="51" bestFit="1" customWidth="1"/>
    <col min="7183" max="7183" width="13.44140625" style="51" bestFit="1" customWidth="1"/>
    <col min="7184" max="7184" width="13.33203125" style="51" bestFit="1" customWidth="1"/>
    <col min="7185" max="7185" width="12.33203125" style="51" bestFit="1" customWidth="1"/>
    <col min="7186" max="7186" width="13.33203125" style="51" bestFit="1" customWidth="1"/>
    <col min="7187" max="7397" width="9.109375" style="51"/>
    <col min="7398" max="7398" width="13" style="51" customWidth="1"/>
    <col min="7399" max="7399" width="13.6640625" style="51" customWidth="1"/>
    <col min="7400" max="7400" width="13.33203125" style="51" bestFit="1" customWidth="1"/>
    <col min="7401" max="7401" width="8.6640625" style="51" customWidth="1"/>
    <col min="7402" max="7402" width="13.88671875" style="51" bestFit="1" customWidth="1"/>
    <col min="7403" max="7421" width="13" style="51" customWidth="1"/>
    <col min="7422" max="7422" width="10.109375" style="51" customWidth="1"/>
    <col min="7423" max="7423" width="9.88671875" style="51" customWidth="1"/>
    <col min="7424" max="7428" width="0" style="51" hidden="1" customWidth="1"/>
    <col min="7429" max="7429" width="6.33203125" style="51" customWidth="1"/>
    <col min="7430" max="7431" width="13" style="51" customWidth="1"/>
    <col min="7432" max="7432" width="13.33203125" style="51" bestFit="1" customWidth="1"/>
    <col min="7433" max="7434" width="15.33203125" style="51" customWidth="1"/>
    <col min="7435" max="7435" width="9.109375" style="51"/>
    <col min="7436" max="7436" width="15.6640625" style="51" bestFit="1" customWidth="1"/>
    <col min="7437" max="7438" width="13.33203125" style="51" bestFit="1" customWidth="1"/>
    <col min="7439" max="7439" width="13.44140625" style="51" bestFit="1" customWidth="1"/>
    <col min="7440" max="7440" width="13.33203125" style="51" bestFit="1" customWidth="1"/>
    <col min="7441" max="7441" width="12.33203125" style="51" bestFit="1" customWidth="1"/>
    <col min="7442" max="7442" width="13.33203125" style="51" bestFit="1" customWidth="1"/>
    <col min="7443" max="7653" width="9.109375" style="51"/>
    <col min="7654" max="7654" width="13" style="51" customWidth="1"/>
    <col min="7655" max="7655" width="13.6640625" style="51" customWidth="1"/>
    <col min="7656" max="7656" width="13.33203125" style="51" bestFit="1" customWidth="1"/>
    <col min="7657" max="7657" width="8.6640625" style="51" customWidth="1"/>
    <col min="7658" max="7658" width="13.88671875" style="51" bestFit="1" customWidth="1"/>
    <col min="7659" max="7677" width="13" style="51" customWidth="1"/>
    <col min="7678" max="7678" width="10.109375" style="51" customWidth="1"/>
    <col min="7679" max="7679" width="9.88671875" style="51" customWidth="1"/>
    <col min="7680" max="7684" width="0" style="51" hidden="1" customWidth="1"/>
    <col min="7685" max="7685" width="6.33203125" style="51" customWidth="1"/>
    <col min="7686" max="7687" width="13" style="51" customWidth="1"/>
    <col min="7688" max="7688" width="13.33203125" style="51" bestFit="1" customWidth="1"/>
    <col min="7689" max="7690" width="15.33203125" style="51" customWidth="1"/>
    <col min="7691" max="7691" width="9.109375" style="51"/>
    <col min="7692" max="7692" width="15.6640625" style="51" bestFit="1" customWidth="1"/>
    <col min="7693" max="7694" width="13.33203125" style="51" bestFit="1" customWidth="1"/>
    <col min="7695" max="7695" width="13.44140625" style="51" bestFit="1" customWidth="1"/>
    <col min="7696" max="7696" width="13.33203125" style="51" bestFit="1" customWidth="1"/>
    <col min="7697" max="7697" width="12.33203125" style="51" bestFit="1" customWidth="1"/>
    <col min="7698" max="7698" width="13.33203125" style="51" bestFit="1" customWidth="1"/>
    <col min="7699" max="7909" width="9.109375" style="51"/>
    <col min="7910" max="7910" width="13" style="51" customWidth="1"/>
    <col min="7911" max="7911" width="13.6640625" style="51" customWidth="1"/>
    <col min="7912" max="7912" width="13.33203125" style="51" bestFit="1" customWidth="1"/>
    <col min="7913" max="7913" width="8.6640625" style="51" customWidth="1"/>
    <col min="7914" max="7914" width="13.88671875" style="51" bestFit="1" customWidth="1"/>
    <col min="7915" max="7933" width="13" style="51" customWidth="1"/>
    <col min="7934" max="7934" width="10.109375" style="51" customWidth="1"/>
    <col min="7935" max="7935" width="9.88671875" style="51" customWidth="1"/>
    <col min="7936" max="7940" width="0" style="51" hidden="1" customWidth="1"/>
    <col min="7941" max="7941" width="6.33203125" style="51" customWidth="1"/>
    <col min="7942" max="7943" width="13" style="51" customWidth="1"/>
    <col min="7944" max="7944" width="13.33203125" style="51" bestFit="1" customWidth="1"/>
    <col min="7945" max="7946" width="15.33203125" style="51" customWidth="1"/>
    <col min="7947" max="7947" width="9.109375" style="51"/>
    <col min="7948" max="7948" width="15.6640625" style="51" bestFit="1" customWidth="1"/>
    <col min="7949" max="7950" width="13.33203125" style="51" bestFit="1" customWidth="1"/>
    <col min="7951" max="7951" width="13.44140625" style="51" bestFit="1" customWidth="1"/>
    <col min="7952" max="7952" width="13.33203125" style="51" bestFit="1" customWidth="1"/>
    <col min="7953" max="7953" width="12.33203125" style="51" bestFit="1" customWidth="1"/>
    <col min="7954" max="7954" width="13.33203125" style="51" bestFit="1" customWidth="1"/>
    <col min="7955" max="8165" width="9.109375" style="51"/>
    <col min="8166" max="8166" width="13" style="51" customWidth="1"/>
    <col min="8167" max="8167" width="13.6640625" style="51" customWidth="1"/>
    <col min="8168" max="8168" width="13.33203125" style="51" bestFit="1" customWidth="1"/>
    <col min="8169" max="8169" width="8.6640625" style="51" customWidth="1"/>
    <col min="8170" max="8170" width="13.88671875" style="51" bestFit="1" customWidth="1"/>
    <col min="8171" max="8189" width="13" style="51" customWidth="1"/>
    <col min="8190" max="8190" width="10.109375" style="51" customWidth="1"/>
    <col min="8191" max="8191" width="9.88671875" style="51" customWidth="1"/>
    <col min="8192" max="8196" width="0" style="51" hidden="1" customWidth="1"/>
    <col min="8197" max="8197" width="6.33203125" style="51" customWidth="1"/>
    <col min="8198" max="8199" width="13" style="51" customWidth="1"/>
    <col min="8200" max="8200" width="13.33203125" style="51" bestFit="1" customWidth="1"/>
    <col min="8201" max="8202" width="15.33203125" style="51" customWidth="1"/>
    <col min="8203" max="8203" width="9.109375" style="51"/>
    <col min="8204" max="8204" width="15.6640625" style="51" bestFit="1" customWidth="1"/>
    <col min="8205" max="8206" width="13.33203125" style="51" bestFit="1" customWidth="1"/>
    <col min="8207" max="8207" width="13.44140625" style="51" bestFit="1" customWidth="1"/>
    <col min="8208" max="8208" width="13.33203125" style="51" bestFit="1" customWidth="1"/>
    <col min="8209" max="8209" width="12.33203125" style="51" bestFit="1" customWidth="1"/>
    <col min="8210" max="8210" width="13.33203125" style="51" bestFit="1" customWidth="1"/>
    <col min="8211" max="8421" width="9.109375" style="51"/>
    <col min="8422" max="8422" width="13" style="51" customWidth="1"/>
    <col min="8423" max="8423" width="13.6640625" style="51" customWidth="1"/>
    <col min="8424" max="8424" width="13.33203125" style="51" bestFit="1" customWidth="1"/>
    <col min="8425" max="8425" width="8.6640625" style="51" customWidth="1"/>
    <col min="8426" max="8426" width="13.88671875" style="51" bestFit="1" customWidth="1"/>
    <col min="8427" max="8445" width="13" style="51" customWidth="1"/>
    <col min="8446" max="8446" width="10.109375" style="51" customWidth="1"/>
    <col min="8447" max="8447" width="9.88671875" style="51" customWidth="1"/>
    <col min="8448" max="8452" width="0" style="51" hidden="1" customWidth="1"/>
    <col min="8453" max="8453" width="6.33203125" style="51" customWidth="1"/>
    <col min="8454" max="8455" width="13" style="51" customWidth="1"/>
    <col min="8456" max="8456" width="13.33203125" style="51" bestFit="1" customWidth="1"/>
    <col min="8457" max="8458" width="15.33203125" style="51" customWidth="1"/>
    <col min="8459" max="8459" width="9.109375" style="51"/>
    <col min="8460" max="8460" width="15.6640625" style="51" bestFit="1" customWidth="1"/>
    <col min="8461" max="8462" width="13.33203125" style="51" bestFit="1" customWidth="1"/>
    <col min="8463" max="8463" width="13.44140625" style="51" bestFit="1" customWidth="1"/>
    <col min="8464" max="8464" width="13.33203125" style="51" bestFit="1" customWidth="1"/>
    <col min="8465" max="8465" width="12.33203125" style="51" bestFit="1" customWidth="1"/>
    <col min="8466" max="8466" width="13.33203125" style="51" bestFit="1" customWidth="1"/>
    <col min="8467" max="8677" width="9.109375" style="51"/>
    <col min="8678" max="8678" width="13" style="51" customWidth="1"/>
    <col min="8679" max="8679" width="13.6640625" style="51" customWidth="1"/>
    <col min="8680" max="8680" width="13.33203125" style="51" bestFit="1" customWidth="1"/>
    <col min="8681" max="8681" width="8.6640625" style="51" customWidth="1"/>
    <col min="8682" max="8682" width="13.88671875" style="51" bestFit="1" customWidth="1"/>
    <col min="8683" max="8701" width="13" style="51" customWidth="1"/>
    <col min="8702" max="8702" width="10.109375" style="51" customWidth="1"/>
    <col min="8703" max="8703" width="9.88671875" style="51" customWidth="1"/>
    <col min="8704" max="8708" width="0" style="51" hidden="1" customWidth="1"/>
    <col min="8709" max="8709" width="6.33203125" style="51" customWidth="1"/>
    <col min="8710" max="8711" width="13" style="51" customWidth="1"/>
    <col min="8712" max="8712" width="13.33203125" style="51" bestFit="1" customWidth="1"/>
    <col min="8713" max="8714" width="15.33203125" style="51" customWidth="1"/>
    <col min="8715" max="8715" width="9.109375" style="51"/>
    <col min="8716" max="8716" width="15.6640625" style="51" bestFit="1" customWidth="1"/>
    <col min="8717" max="8718" width="13.33203125" style="51" bestFit="1" customWidth="1"/>
    <col min="8719" max="8719" width="13.44140625" style="51" bestFit="1" customWidth="1"/>
    <col min="8720" max="8720" width="13.33203125" style="51" bestFit="1" customWidth="1"/>
    <col min="8721" max="8721" width="12.33203125" style="51" bestFit="1" customWidth="1"/>
    <col min="8722" max="8722" width="13.33203125" style="51" bestFit="1" customWidth="1"/>
    <col min="8723" max="8933" width="9.109375" style="51"/>
    <col min="8934" max="8934" width="13" style="51" customWidth="1"/>
    <col min="8935" max="8935" width="13.6640625" style="51" customWidth="1"/>
    <col min="8936" max="8936" width="13.33203125" style="51" bestFit="1" customWidth="1"/>
    <col min="8937" max="8937" width="8.6640625" style="51" customWidth="1"/>
    <col min="8938" max="8938" width="13.88671875" style="51" bestFit="1" customWidth="1"/>
    <col min="8939" max="8957" width="13" style="51" customWidth="1"/>
    <col min="8958" max="8958" width="10.109375" style="51" customWidth="1"/>
    <col min="8959" max="8959" width="9.88671875" style="51" customWidth="1"/>
    <col min="8960" max="8964" width="0" style="51" hidden="1" customWidth="1"/>
    <col min="8965" max="8965" width="6.33203125" style="51" customWidth="1"/>
    <col min="8966" max="8967" width="13" style="51" customWidth="1"/>
    <col min="8968" max="8968" width="13.33203125" style="51" bestFit="1" customWidth="1"/>
    <col min="8969" max="8970" width="15.33203125" style="51" customWidth="1"/>
    <col min="8971" max="8971" width="9.109375" style="51"/>
    <col min="8972" max="8972" width="15.6640625" style="51" bestFit="1" customWidth="1"/>
    <col min="8973" max="8974" width="13.33203125" style="51" bestFit="1" customWidth="1"/>
    <col min="8975" max="8975" width="13.44140625" style="51" bestFit="1" customWidth="1"/>
    <col min="8976" max="8976" width="13.33203125" style="51" bestFit="1" customWidth="1"/>
    <col min="8977" max="8977" width="12.33203125" style="51" bestFit="1" customWidth="1"/>
    <col min="8978" max="8978" width="13.33203125" style="51" bestFit="1" customWidth="1"/>
    <col min="8979" max="9189" width="9.109375" style="51"/>
    <col min="9190" max="9190" width="13" style="51" customWidth="1"/>
    <col min="9191" max="9191" width="13.6640625" style="51" customWidth="1"/>
    <col min="9192" max="9192" width="13.33203125" style="51" bestFit="1" customWidth="1"/>
    <col min="9193" max="9193" width="8.6640625" style="51" customWidth="1"/>
    <col min="9194" max="9194" width="13.88671875" style="51" bestFit="1" customWidth="1"/>
    <col min="9195" max="9213" width="13" style="51" customWidth="1"/>
    <col min="9214" max="9214" width="10.109375" style="51" customWidth="1"/>
    <col min="9215" max="9215" width="9.88671875" style="51" customWidth="1"/>
    <col min="9216" max="9220" width="0" style="51" hidden="1" customWidth="1"/>
    <col min="9221" max="9221" width="6.33203125" style="51" customWidth="1"/>
    <col min="9222" max="9223" width="13" style="51" customWidth="1"/>
    <col min="9224" max="9224" width="13.33203125" style="51" bestFit="1" customWidth="1"/>
    <col min="9225" max="9226" width="15.33203125" style="51" customWidth="1"/>
    <col min="9227" max="9227" width="9.109375" style="51"/>
    <col min="9228" max="9228" width="15.6640625" style="51" bestFit="1" customWidth="1"/>
    <col min="9229" max="9230" width="13.33203125" style="51" bestFit="1" customWidth="1"/>
    <col min="9231" max="9231" width="13.44140625" style="51" bestFit="1" customWidth="1"/>
    <col min="9232" max="9232" width="13.33203125" style="51" bestFit="1" customWidth="1"/>
    <col min="9233" max="9233" width="12.33203125" style="51" bestFit="1" customWidth="1"/>
    <col min="9234" max="9234" width="13.33203125" style="51" bestFit="1" customWidth="1"/>
    <col min="9235" max="9445" width="9.109375" style="51"/>
    <col min="9446" max="9446" width="13" style="51" customWidth="1"/>
    <col min="9447" max="9447" width="13.6640625" style="51" customWidth="1"/>
    <col min="9448" max="9448" width="13.33203125" style="51" bestFit="1" customWidth="1"/>
    <col min="9449" max="9449" width="8.6640625" style="51" customWidth="1"/>
    <col min="9450" max="9450" width="13.88671875" style="51" bestFit="1" customWidth="1"/>
    <col min="9451" max="9469" width="13" style="51" customWidth="1"/>
    <col min="9470" max="9470" width="10.109375" style="51" customWidth="1"/>
    <col min="9471" max="9471" width="9.88671875" style="51" customWidth="1"/>
    <col min="9472" max="9476" width="0" style="51" hidden="1" customWidth="1"/>
    <col min="9477" max="9477" width="6.33203125" style="51" customWidth="1"/>
    <col min="9478" max="9479" width="13" style="51" customWidth="1"/>
    <col min="9480" max="9480" width="13.33203125" style="51" bestFit="1" customWidth="1"/>
    <col min="9481" max="9482" width="15.33203125" style="51" customWidth="1"/>
    <col min="9483" max="9483" width="9.109375" style="51"/>
    <col min="9484" max="9484" width="15.6640625" style="51" bestFit="1" customWidth="1"/>
    <col min="9485" max="9486" width="13.33203125" style="51" bestFit="1" customWidth="1"/>
    <col min="9487" max="9487" width="13.44140625" style="51" bestFit="1" customWidth="1"/>
    <col min="9488" max="9488" width="13.33203125" style="51" bestFit="1" customWidth="1"/>
    <col min="9489" max="9489" width="12.33203125" style="51" bestFit="1" customWidth="1"/>
    <col min="9490" max="9490" width="13.33203125" style="51" bestFit="1" customWidth="1"/>
    <col min="9491" max="9701" width="9.109375" style="51"/>
    <col min="9702" max="9702" width="13" style="51" customWidth="1"/>
    <col min="9703" max="9703" width="13.6640625" style="51" customWidth="1"/>
    <col min="9704" max="9704" width="13.33203125" style="51" bestFit="1" customWidth="1"/>
    <col min="9705" max="9705" width="8.6640625" style="51" customWidth="1"/>
    <col min="9706" max="9706" width="13.88671875" style="51" bestFit="1" customWidth="1"/>
    <col min="9707" max="9725" width="13" style="51" customWidth="1"/>
    <col min="9726" max="9726" width="10.109375" style="51" customWidth="1"/>
    <col min="9727" max="9727" width="9.88671875" style="51" customWidth="1"/>
    <col min="9728" max="9732" width="0" style="51" hidden="1" customWidth="1"/>
    <col min="9733" max="9733" width="6.33203125" style="51" customWidth="1"/>
    <col min="9734" max="9735" width="13" style="51" customWidth="1"/>
    <col min="9736" max="9736" width="13.33203125" style="51" bestFit="1" customWidth="1"/>
    <col min="9737" max="9738" width="15.33203125" style="51" customWidth="1"/>
    <col min="9739" max="9739" width="9.109375" style="51"/>
    <col min="9740" max="9740" width="15.6640625" style="51" bestFit="1" customWidth="1"/>
    <col min="9741" max="9742" width="13.33203125" style="51" bestFit="1" customWidth="1"/>
    <col min="9743" max="9743" width="13.44140625" style="51" bestFit="1" customWidth="1"/>
    <col min="9744" max="9744" width="13.33203125" style="51" bestFit="1" customWidth="1"/>
    <col min="9745" max="9745" width="12.33203125" style="51" bestFit="1" customWidth="1"/>
    <col min="9746" max="9746" width="13.33203125" style="51" bestFit="1" customWidth="1"/>
    <col min="9747" max="9957" width="9.109375" style="51"/>
    <col min="9958" max="9958" width="13" style="51" customWidth="1"/>
    <col min="9959" max="9959" width="13.6640625" style="51" customWidth="1"/>
    <col min="9960" max="9960" width="13.33203125" style="51" bestFit="1" customWidth="1"/>
    <col min="9961" max="9961" width="8.6640625" style="51" customWidth="1"/>
    <col min="9962" max="9962" width="13.88671875" style="51" bestFit="1" customWidth="1"/>
    <col min="9963" max="9981" width="13" style="51" customWidth="1"/>
    <col min="9982" max="9982" width="10.109375" style="51" customWidth="1"/>
    <col min="9983" max="9983" width="9.88671875" style="51" customWidth="1"/>
    <col min="9984" max="9988" width="0" style="51" hidden="1" customWidth="1"/>
    <col min="9989" max="9989" width="6.33203125" style="51" customWidth="1"/>
    <col min="9990" max="9991" width="13" style="51" customWidth="1"/>
    <col min="9992" max="9992" width="13.33203125" style="51" bestFit="1" customWidth="1"/>
    <col min="9993" max="9994" width="15.33203125" style="51" customWidth="1"/>
    <col min="9995" max="9995" width="9.109375" style="51"/>
    <col min="9996" max="9996" width="15.6640625" style="51" bestFit="1" customWidth="1"/>
    <col min="9997" max="9998" width="13.33203125" style="51" bestFit="1" customWidth="1"/>
    <col min="9999" max="9999" width="13.44140625" style="51" bestFit="1" customWidth="1"/>
    <col min="10000" max="10000" width="13.33203125" style="51" bestFit="1" customWidth="1"/>
    <col min="10001" max="10001" width="12.33203125" style="51" bestFit="1" customWidth="1"/>
    <col min="10002" max="10002" width="13.33203125" style="51" bestFit="1" customWidth="1"/>
    <col min="10003" max="10213" width="9.109375" style="51"/>
    <col min="10214" max="10214" width="13" style="51" customWidth="1"/>
    <col min="10215" max="10215" width="13.6640625" style="51" customWidth="1"/>
    <col min="10216" max="10216" width="13.33203125" style="51" bestFit="1" customWidth="1"/>
    <col min="10217" max="10217" width="8.6640625" style="51" customWidth="1"/>
    <col min="10218" max="10218" width="13.88671875" style="51" bestFit="1" customWidth="1"/>
    <col min="10219" max="10237" width="13" style="51" customWidth="1"/>
    <col min="10238" max="10238" width="10.109375" style="51" customWidth="1"/>
    <col min="10239" max="10239" width="9.88671875" style="51" customWidth="1"/>
    <col min="10240" max="10244" width="0" style="51" hidden="1" customWidth="1"/>
    <col min="10245" max="10245" width="6.33203125" style="51" customWidth="1"/>
    <col min="10246" max="10247" width="13" style="51" customWidth="1"/>
    <col min="10248" max="10248" width="13.33203125" style="51" bestFit="1" customWidth="1"/>
    <col min="10249" max="10250" width="15.33203125" style="51" customWidth="1"/>
    <col min="10251" max="10251" width="9.109375" style="51"/>
    <col min="10252" max="10252" width="15.6640625" style="51" bestFit="1" customWidth="1"/>
    <col min="10253" max="10254" width="13.33203125" style="51" bestFit="1" customWidth="1"/>
    <col min="10255" max="10255" width="13.44140625" style="51" bestFit="1" customWidth="1"/>
    <col min="10256" max="10256" width="13.33203125" style="51" bestFit="1" customWidth="1"/>
    <col min="10257" max="10257" width="12.33203125" style="51" bestFit="1" customWidth="1"/>
    <col min="10258" max="10258" width="13.33203125" style="51" bestFit="1" customWidth="1"/>
    <col min="10259" max="10469" width="9.109375" style="51"/>
    <col min="10470" max="10470" width="13" style="51" customWidth="1"/>
    <col min="10471" max="10471" width="13.6640625" style="51" customWidth="1"/>
    <col min="10472" max="10472" width="13.33203125" style="51" bestFit="1" customWidth="1"/>
    <col min="10473" max="10473" width="8.6640625" style="51" customWidth="1"/>
    <col min="10474" max="10474" width="13.88671875" style="51" bestFit="1" customWidth="1"/>
    <col min="10475" max="10493" width="13" style="51" customWidth="1"/>
    <col min="10494" max="10494" width="10.109375" style="51" customWidth="1"/>
    <col min="10495" max="10495" width="9.88671875" style="51" customWidth="1"/>
    <col min="10496" max="10500" width="0" style="51" hidden="1" customWidth="1"/>
    <col min="10501" max="10501" width="6.33203125" style="51" customWidth="1"/>
    <col min="10502" max="10503" width="13" style="51" customWidth="1"/>
    <col min="10504" max="10504" width="13.33203125" style="51" bestFit="1" customWidth="1"/>
    <col min="10505" max="10506" width="15.33203125" style="51" customWidth="1"/>
    <col min="10507" max="10507" width="9.109375" style="51"/>
    <col min="10508" max="10508" width="15.6640625" style="51" bestFit="1" customWidth="1"/>
    <col min="10509" max="10510" width="13.33203125" style="51" bestFit="1" customWidth="1"/>
    <col min="10511" max="10511" width="13.44140625" style="51" bestFit="1" customWidth="1"/>
    <col min="10512" max="10512" width="13.33203125" style="51" bestFit="1" customWidth="1"/>
    <col min="10513" max="10513" width="12.33203125" style="51" bestFit="1" customWidth="1"/>
    <col min="10514" max="10514" width="13.33203125" style="51" bestFit="1" customWidth="1"/>
    <col min="10515" max="10725" width="9.109375" style="51"/>
    <col min="10726" max="10726" width="13" style="51" customWidth="1"/>
    <col min="10727" max="10727" width="13.6640625" style="51" customWidth="1"/>
    <col min="10728" max="10728" width="13.33203125" style="51" bestFit="1" customWidth="1"/>
    <col min="10729" max="10729" width="8.6640625" style="51" customWidth="1"/>
    <col min="10730" max="10730" width="13.88671875" style="51" bestFit="1" customWidth="1"/>
    <col min="10731" max="10749" width="13" style="51" customWidth="1"/>
    <col min="10750" max="10750" width="10.109375" style="51" customWidth="1"/>
    <col min="10751" max="10751" width="9.88671875" style="51" customWidth="1"/>
    <col min="10752" max="10756" width="0" style="51" hidden="1" customWidth="1"/>
    <col min="10757" max="10757" width="6.33203125" style="51" customWidth="1"/>
    <col min="10758" max="10759" width="13" style="51" customWidth="1"/>
    <col min="10760" max="10760" width="13.33203125" style="51" bestFit="1" customWidth="1"/>
    <col min="10761" max="10762" width="15.33203125" style="51" customWidth="1"/>
    <col min="10763" max="10763" width="9.109375" style="51"/>
    <col min="10764" max="10764" width="15.6640625" style="51" bestFit="1" customWidth="1"/>
    <col min="10765" max="10766" width="13.33203125" style="51" bestFit="1" customWidth="1"/>
    <col min="10767" max="10767" width="13.44140625" style="51" bestFit="1" customWidth="1"/>
    <col min="10768" max="10768" width="13.33203125" style="51" bestFit="1" customWidth="1"/>
    <col min="10769" max="10769" width="12.33203125" style="51" bestFit="1" customWidth="1"/>
    <col min="10770" max="10770" width="13.33203125" style="51" bestFit="1" customWidth="1"/>
    <col min="10771" max="10981" width="9.109375" style="51"/>
    <col min="10982" max="10982" width="13" style="51" customWidth="1"/>
    <col min="10983" max="10983" width="13.6640625" style="51" customWidth="1"/>
    <col min="10984" max="10984" width="13.33203125" style="51" bestFit="1" customWidth="1"/>
    <col min="10985" max="10985" width="8.6640625" style="51" customWidth="1"/>
    <col min="10986" max="10986" width="13.88671875" style="51" bestFit="1" customWidth="1"/>
    <col min="10987" max="11005" width="13" style="51" customWidth="1"/>
    <col min="11006" max="11006" width="10.109375" style="51" customWidth="1"/>
    <col min="11007" max="11007" width="9.88671875" style="51" customWidth="1"/>
    <col min="11008" max="11012" width="0" style="51" hidden="1" customWidth="1"/>
    <col min="11013" max="11013" width="6.33203125" style="51" customWidth="1"/>
    <col min="11014" max="11015" width="13" style="51" customWidth="1"/>
    <col min="11016" max="11016" width="13.33203125" style="51" bestFit="1" customWidth="1"/>
    <col min="11017" max="11018" width="15.33203125" style="51" customWidth="1"/>
    <col min="11019" max="11019" width="9.109375" style="51"/>
    <col min="11020" max="11020" width="15.6640625" style="51" bestFit="1" customWidth="1"/>
    <col min="11021" max="11022" width="13.33203125" style="51" bestFit="1" customWidth="1"/>
    <col min="11023" max="11023" width="13.44140625" style="51" bestFit="1" customWidth="1"/>
    <col min="11024" max="11024" width="13.33203125" style="51" bestFit="1" customWidth="1"/>
    <col min="11025" max="11025" width="12.33203125" style="51" bestFit="1" customWidth="1"/>
    <col min="11026" max="11026" width="13.33203125" style="51" bestFit="1" customWidth="1"/>
    <col min="11027" max="11237" width="9.109375" style="51"/>
    <col min="11238" max="11238" width="13" style="51" customWidth="1"/>
    <col min="11239" max="11239" width="13.6640625" style="51" customWidth="1"/>
    <col min="11240" max="11240" width="13.33203125" style="51" bestFit="1" customWidth="1"/>
    <col min="11241" max="11241" width="8.6640625" style="51" customWidth="1"/>
    <col min="11242" max="11242" width="13.88671875" style="51" bestFit="1" customWidth="1"/>
    <col min="11243" max="11261" width="13" style="51" customWidth="1"/>
    <col min="11262" max="11262" width="10.109375" style="51" customWidth="1"/>
    <col min="11263" max="11263" width="9.88671875" style="51" customWidth="1"/>
    <col min="11264" max="11268" width="0" style="51" hidden="1" customWidth="1"/>
    <col min="11269" max="11269" width="6.33203125" style="51" customWidth="1"/>
    <col min="11270" max="11271" width="13" style="51" customWidth="1"/>
    <col min="11272" max="11272" width="13.33203125" style="51" bestFit="1" customWidth="1"/>
    <col min="11273" max="11274" width="15.33203125" style="51" customWidth="1"/>
    <col min="11275" max="11275" width="9.109375" style="51"/>
    <col min="11276" max="11276" width="15.6640625" style="51" bestFit="1" customWidth="1"/>
    <col min="11277" max="11278" width="13.33203125" style="51" bestFit="1" customWidth="1"/>
    <col min="11279" max="11279" width="13.44140625" style="51" bestFit="1" customWidth="1"/>
    <col min="11280" max="11280" width="13.33203125" style="51" bestFit="1" customWidth="1"/>
    <col min="11281" max="11281" width="12.33203125" style="51" bestFit="1" customWidth="1"/>
    <col min="11282" max="11282" width="13.33203125" style="51" bestFit="1" customWidth="1"/>
    <col min="11283" max="11493" width="9.109375" style="51"/>
    <col min="11494" max="11494" width="13" style="51" customWidth="1"/>
    <col min="11495" max="11495" width="13.6640625" style="51" customWidth="1"/>
    <col min="11496" max="11496" width="13.33203125" style="51" bestFit="1" customWidth="1"/>
    <col min="11497" max="11497" width="8.6640625" style="51" customWidth="1"/>
    <col min="11498" max="11498" width="13.88671875" style="51" bestFit="1" customWidth="1"/>
    <col min="11499" max="11517" width="13" style="51" customWidth="1"/>
    <col min="11518" max="11518" width="10.109375" style="51" customWidth="1"/>
    <col min="11519" max="11519" width="9.88671875" style="51" customWidth="1"/>
    <col min="11520" max="11524" width="0" style="51" hidden="1" customWidth="1"/>
    <col min="11525" max="11525" width="6.33203125" style="51" customWidth="1"/>
    <col min="11526" max="11527" width="13" style="51" customWidth="1"/>
    <col min="11528" max="11528" width="13.33203125" style="51" bestFit="1" customWidth="1"/>
    <col min="11529" max="11530" width="15.33203125" style="51" customWidth="1"/>
    <col min="11531" max="11531" width="9.109375" style="51"/>
    <col min="11532" max="11532" width="15.6640625" style="51" bestFit="1" customWidth="1"/>
    <col min="11533" max="11534" width="13.33203125" style="51" bestFit="1" customWidth="1"/>
    <col min="11535" max="11535" width="13.44140625" style="51" bestFit="1" customWidth="1"/>
    <col min="11536" max="11536" width="13.33203125" style="51" bestFit="1" customWidth="1"/>
    <col min="11537" max="11537" width="12.33203125" style="51" bestFit="1" customWidth="1"/>
    <col min="11538" max="11538" width="13.33203125" style="51" bestFit="1" customWidth="1"/>
    <col min="11539" max="11749" width="9.109375" style="51"/>
    <col min="11750" max="11750" width="13" style="51" customWidth="1"/>
    <col min="11751" max="11751" width="13.6640625" style="51" customWidth="1"/>
    <col min="11752" max="11752" width="13.33203125" style="51" bestFit="1" customWidth="1"/>
    <col min="11753" max="11753" width="8.6640625" style="51" customWidth="1"/>
    <col min="11754" max="11754" width="13.88671875" style="51" bestFit="1" customWidth="1"/>
    <col min="11755" max="11773" width="13" style="51" customWidth="1"/>
    <col min="11774" max="11774" width="10.109375" style="51" customWidth="1"/>
    <col min="11775" max="11775" width="9.88671875" style="51" customWidth="1"/>
    <col min="11776" max="11780" width="0" style="51" hidden="1" customWidth="1"/>
    <col min="11781" max="11781" width="6.33203125" style="51" customWidth="1"/>
    <col min="11782" max="11783" width="13" style="51" customWidth="1"/>
    <col min="11784" max="11784" width="13.33203125" style="51" bestFit="1" customWidth="1"/>
    <col min="11785" max="11786" width="15.33203125" style="51" customWidth="1"/>
    <col min="11787" max="11787" width="9.109375" style="51"/>
    <col min="11788" max="11788" width="15.6640625" style="51" bestFit="1" customWidth="1"/>
    <col min="11789" max="11790" width="13.33203125" style="51" bestFit="1" customWidth="1"/>
    <col min="11791" max="11791" width="13.44140625" style="51" bestFit="1" customWidth="1"/>
    <col min="11792" max="11792" width="13.33203125" style="51" bestFit="1" customWidth="1"/>
    <col min="11793" max="11793" width="12.33203125" style="51" bestFit="1" customWidth="1"/>
    <col min="11794" max="11794" width="13.33203125" style="51" bestFit="1" customWidth="1"/>
    <col min="11795" max="12005" width="9.109375" style="51"/>
    <col min="12006" max="12006" width="13" style="51" customWidth="1"/>
    <col min="12007" max="12007" width="13.6640625" style="51" customWidth="1"/>
    <col min="12008" max="12008" width="13.33203125" style="51" bestFit="1" customWidth="1"/>
    <col min="12009" max="12009" width="8.6640625" style="51" customWidth="1"/>
    <col min="12010" max="12010" width="13.88671875" style="51" bestFit="1" customWidth="1"/>
    <col min="12011" max="12029" width="13" style="51" customWidth="1"/>
    <col min="12030" max="12030" width="10.109375" style="51" customWidth="1"/>
    <col min="12031" max="12031" width="9.88671875" style="51" customWidth="1"/>
    <col min="12032" max="12036" width="0" style="51" hidden="1" customWidth="1"/>
    <col min="12037" max="12037" width="6.33203125" style="51" customWidth="1"/>
    <col min="12038" max="12039" width="13" style="51" customWidth="1"/>
    <col min="12040" max="12040" width="13.33203125" style="51" bestFit="1" customWidth="1"/>
    <col min="12041" max="12042" width="15.33203125" style="51" customWidth="1"/>
    <col min="12043" max="12043" width="9.109375" style="51"/>
    <col min="12044" max="12044" width="15.6640625" style="51" bestFit="1" customWidth="1"/>
    <col min="12045" max="12046" width="13.33203125" style="51" bestFit="1" customWidth="1"/>
    <col min="12047" max="12047" width="13.44140625" style="51" bestFit="1" customWidth="1"/>
    <col min="12048" max="12048" width="13.33203125" style="51" bestFit="1" customWidth="1"/>
    <col min="12049" max="12049" width="12.33203125" style="51" bestFit="1" customWidth="1"/>
    <col min="12050" max="12050" width="13.33203125" style="51" bestFit="1" customWidth="1"/>
    <col min="12051" max="12261" width="9.109375" style="51"/>
    <col min="12262" max="12262" width="13" style="51" customWidth="1"/>
    <col min="12263" max="12263" width="13.6640625" style="51" customWidth="1"/>
    <col min="12264" max="12264" width="13.33203125" style="51" bestFit="1" customWidth="1"/>
    <col min="12265" max="12265" width="8.6640625" style="51" customWidth="1"/>
    <col min="12266" max="12266" width="13.88671875" style="51" bestFit="1" customWidth="1"/>
    <col min="12267" max="12285" width="13" style="51" customWidth="1"/>
    <col min="12286" max="12286" width="10.109375" style="51" customWidth="1"/>
    <col min="12287" max="12287" width="9.88671875" style="51" customWidth="1"/>
    <col min="12288" max="12292" width="0" style="51" hidden="1" customWidth="1"/>
    <col min="12293" max="12293" width="6.33203125" style="51" customWidth="1"/>
    <col min="12294" max="12295" width="13" style="51" customWidth="1"/>
    <col min="12296" max="12296" width="13.33203125" style="51" bestFit="1" customWidth="1"/>
    <col min="12297" max="12298" width="15.33203125" style="51" customWidth="1"/>
    <col min="12299" max="12299" width="9.109375" style="51"/>
    <col min="12300" max="12300" width="15.6640625" style="51" bestFit="1" customWidth="1"/>
    <col min="12301" max="12302" width="13.33203125" style="51" bestFit="1" customWidth="1"/>
    <col min="12303" max="12303" width="13.44140625" style="51" bestFit="1" customWidth="1"/>
    <col min="12304" max="12304" width="13.33203125" style="51" bestFit="1" customWidth="1"/>
    <col min="12305" max="12305" width="12.33203125" style="51" bestFit="1" customWidth="1"/>
    <col min="12306" max="12306" width="13.33203125" style="51" bestFit="1" customWidth="1"/>
    <col min="12307" max="12517" width="9.109375" style="51"/>
    <col min="12518" max="12518" width="13" style="51" customWidth="1"/>
    <col min="12519" max="12519" width="13.6640625" style="51" customWidth="1"/>
    <col min="12520" max="12520" width="13.33203125" style="51" bestFit="1" customWidth="1"/>
    <col min="12521" max="12521" width="8.6640625" style="51" customWidth="1"/>
    <col min="12522" max="12522" width="13.88671875" style="51" bestFit="1" customWidth="1"/>
    <col min="12523" max="12541" width="13" style="51" customWidth="1"/>
    <col min="12542" max="12542" width="10.109375" style="51" customWidth="1"/>
    <col min="12543" max="12543" width="9.88671875" style="51" customWidth="1"/>
    <col min="12544" max="12548" width="0" style="51" hidden="1" customWidth="1"/>
    <col min="12549" max="12549" width="6.33203125" style="51" customWidth="1"/>
    <col min="12550" max="12551" width="13" style="51" customWidth="1"/>
    <col min="12552" max="12552" width="13.33203125" style="51" bestFit="1" customWidth="1"/>
    <col min="12553" max="12554" width="15.33203125" style="51" customWidth="1"/>
    <col min="12555" max="12555" width="9.109375" style="51"/>
    <col min="12556" max="12556" width="15.6640625" style="51" bestFit="1" customWidth="1"/>
    <col min="12557" max="12558" width="13.33203125" style="51" bestFit="1" customWidth="1"/>
    <col min="12559" max="12559" width="13.44140625" style="51" bestFit="1" customWidth="1"/>
    <col min="12560" max="12560" width="13.33203125" style="51" bestFit="1" customWidth="1"/>
    <col min="12561" max="12561" width="12.33203125" style="51" bestFit="1" customWidth="1"/>
    <col min="12562" max="12562" width="13.33203125" style="51" bestFit="1" customWidth="1"/>
    <col min="12563" max="12773" width="9.109375" style="51"/>
    <col min="12774" max="12774" width="13" style="51" customWidth="1"/>
    <col min="12775" max="12775" width="13.6640625" style="51" customWidth="1"/>
    <col min="12776" max="12776" width="13.33203125" style="51" bestFit="1" customWidth="1"/>
    <col min="12777" max="12777" width="8.6640625" style="51" customWidth="1"/>
    <col min="12778" max="12778" width="13.88671875" style="51" bestFit="1" customWidth="1"/>
    <col min="12779" max="12797" width="13" style="51" customWidth="1"/>
    <col min="12798" max="12798" width="10.109375" style="51" customWidth="1"/>
    <col min="12799" max="12799" width="9.88671875" style="51" customWidth="1"/>
    <col min="12800" max="12804" width="0" style="51" hidden="1" customWidth="1"/>
    <col min="12805" max="12805" width="6.33203125" style="51" customWidth="1"/>
    <col min="12806" max="12807" width="13" style="51" customWidth="1"/>
    <col min="12808" max="12808" width="13.33203125" style="51" bestFit="1" customWidth="1"/>
    <col min="12809" max="12810" width="15.33203125" style="51" customWidth="1"/>
    <col min="12811" max="12811" width="9.109375" style="51"/>
    <col min="12812" max="12812" width="15.6640625" style="51" bestFit="1" customWidth="1"/>
    <col min="12813" max="12814" width="13.33203125" style="51" bestFit="1" customWidth="1"/>
    <col min="12815" max="12815" width="13.44140625" style="51" bestFit="1" customWidth="1"/>
    <col min="12816" max="12816" width="13.33203125" style="51" bestFit="1" customWidth="1"/>
    <col min="12817" max="12817" width="12.33203125" style="51" bestFit="1" customWidth="1"/>
    <col min="12818" max="12818" width="13.33203125" style="51" bestFit="1" customWidth="1"/>
    <col min="12819" max="13029" width="9.109375" style="51"/>
    <col min="13030" max="13030" width="13" style="51" customWidth="1"/>
    <col min="13031" max="13031" width="13.6640625" style="51" customWidth="1"/>
    <col min="13032" max="13032" width="13.33203125" style="51" bestFit="1" customWidth="1"/>
    <col min="13033" max="13033" width="8.6640625" style="51" customWidth="1"/>
    <col min="13034" max="13034" width="13.88671875" style="51" bestFit="1" customWidth="1"/>
    <col min="13035" max="13053" width="13" style="51" customWidth="1"/>
    <col min="13054" max="13054" width="10.109375" style="51" customWidth="1"/>
    <col min="13055" max="13055" width="9.88671875" style="51" customWidth="1"/>
    <col min="13056" max="13060" width="0" style="51" hidden="1" customWidth="1"/>
    <col min="13061" max="13061" width="6.33203125" style="51" customWidth="1"/>
    <col min="13062" max="13063" width="13" style="51" customWidth="1"/>
    <col min="13064" max="13064" width="13.33203125" style="51" bestFit="1" customWidth="1"/>
    <col min="13065" max="13066" width="15.33203125" style="51" customWidth="1"/>
    <col min="13067" max="13067" width="9.109375" style="51"/>
    <col min="13068" max="13068" width="15.6640625" style="51" bestFit="1" customWidth="1"/>
    <col min="13069" max="13070" width="13.33203125" style="51" bestFit="1" customWidth="1"/>
    <col min="13071" max="13071" width="13.44140625" style="51" bestFit="1" customWidth="1"/>
    <col min="13072" max="13072" width="13.33203125" style="51" bestFit="1" customWidth="1"/>
    <col min="13073" max="13073" width="12.33203125" style="51" bestFit="1" customWidth="1"/>
    <col min="13074" max="13074" width="13.33203125" style="51" bestFit="1" customWidth="1"/>
    <col min="13075" max="13285" width="9.109375" style="51"/>
    <col min="13286" max="13286" width="13" style="51" customWidth="1"/>
    <col min="13287" max="13287" width="13.6640625" style="51" customWidth="1"/>
    <col min="13288" max="13288" width="13.33203125" style="51" bestFit="1" customWidth="1"/>
    <col min="13289" max="13289" width="8.6640625" style="51" customWidth="1"/>
    <col min="13290" max="13290" width="13.88671875" style="51" bestFit="1" customWidth="1"/>
    <col min="13291" max="13309" width="13" style="51" customWidth="1"/>
    <col min="13310" max="13310" width="10.109375" style="51" customWidth="1"/>
    <col min="13311" max="13311" width="9.88671875" style="51" customWidth="1"/>
    <col min="13312" max="13316" width="0" style="51" hidden="1" customWidth="1"/>
    <col min="13317" max="13317" width="6.33203125" style="51" customWidth="1"/>
    <col min="13318" max="13319" width="13" style="51" customWidth="1"/>
    <col min="13320" max="13320" width="13.33203125" style="51" bestFit="1" customWidth="1"/>
    <col min="13321" max="13322" width="15.33203125" style="51" customWidth="1"/>
    <col min="13323" max="13323" width="9.109375" style="51"/>
    <col min="13324" max="13324" width="15.6640625" style="51" bestFit="1" customWidth="1"/>
    <col min="13325" max="13326" width="13.33203125" style="51" bestFit="1" customWidth="1"/>
    <col min="13327" max="13327" width="13.44140625" style="51" bestFit="1" customWidth="1"/>
    <col min="13328" max="13328" width="13.33203125" style="51" bestFit="1" customWidth="1"/>
    <col min="13329" max="13329" width="12.33203125" style="51" bestFit="1" customWidth="1"/>
    <col min="13330" max="13330" width="13.33203125" style="51" bestFit="1" customWidth="1"/>
    <col min="13331" max="13541" width="9.109375" style="51"/>
    <col min="13542" max="13542" width="13" style="51" customWidth="1"/>
    <col min="13543" max="13543" width="13.6640625" style="51" customWidth="1"/>
    <col min="13544" max="13544" width="13.33203125" style="51" bestFit="1" customWidth="1"/>
    <col min="13545" max="13545" width="8.6640625" style="51" customWidth="1"/>
    <col min="13546" max="13546" width="13.88671875" style="51" bestFit="1" customWidth="1"/>
    <col min="13547" max="13565" width="13" style="51" customWidth="1"/>
    <col min="13566" max="13566" width="10.109375" style="51" customWidth="1"/>
    <col min="13567" max="13567" width="9.88671875" style="51" customWidth="1"/>
    <col min="13568" max="13572" width="0" style="51" hidden="1" customWidth="1"/>
    <col min="13573" max="13573" width="6.33203125" style="51" customWidth="1"/>
    <col min="13574" max="13575" width="13" style="51" customWidth="1"/>
    <col min="13576" max="13576" width="13.33203125" style="51" bestFit="1" customWidth="1"/>
    <col min="13577" max="13578" width="15.33203125" style="51" customWidth="1"/>
    <col min="13579" max="13579" width="9.109375" style="51"/>
    <col min="13580" max="13580" width="15.6640625" style="51" bestFit="1" customWidth="1"/>
    <col min="13581" max="13582" width="13.33203125" style="51" bestFit="1" customWidth="1"/>
    <col min="13583" max="13583" width="13.44140625" style="51" bestFit="1" customWidth="1"/>
    <col min="13584" max="13584" width="13.33203125" style="51" bestFit="1" customWidth="1"/>
    <col min="13585" max="13585" width="12.33203125" style="51" bestFit="1" customWidth="1"/>
    <col min="13586" max="13586" width="13.33203125" style="51" bestFit="1" customWidth="1"/>
    <col min="13587" max="13797" width="9.109375" style="51"/>
    <col min="13798" max="13798" width="13" style="51" customWidth="1"/>
    <col min="13799" max="13799" width="13.6640625" style="51" customWidth="1"/>
    <col min="13800" max="13800" width="13.33203125" style="51" bestFit="1" customWidth="1"/>
    <col min="13801" max="13801" width="8.6640625" style="51" customWidth="1"/>
    <col min="13802" max="13802" width="13.88671875" style="51" bestFit="1" customWidth="1"/>
    <col min="13803" max="13821" width="13" style="51" customWidth="1"/>
    <col min="13822" max="13822" width="10.109375" style="51" customWidth="1"/>
    <col min="13823" max="13823" width="9.88671875" style="51" customWidth="1"/>
    <col min="13824" max="13828" width="0" style="51" hidden="1" customWidth="1"/>
    <col min="13829" max="13829" width="6.33203125" style="51" customWidth="1"/>
    <col min="13830" max="13831" width="13" style="51" customWidth="1"/>
    <col min="13832" max="13832" width="13.33203125" style="51" bestFit="1" customWidth="1"/>
    <col min="13833" max="13834" width="15.33203125" style="51" customWidth="1"/>
    <col min="13835" max="13835" width="9.109375" style="51"/>
    <col min="13836" max="13836" width="15.6640625" style="51" bestFit="1" customWidth="1"/>
    <col min="13837" max="13838" width="13.33203125" style="51" bestFit="1" customWidth="1"/>
    <col min="13839" max="13839" width="13.44140625" style="51" bestFit="1" customWidth="1"/>
    <col min="13840" max="13840" width="13.33203125" style="51" bestFit="1" customWidth="1"/>
    <col min="13841" max="13841" width="12.33203125" style="51" bestFit="1" customWidth="1"/>
    <col min="13842" max="13842" width="13.33203125" style="51" bestFit="1" customWidth="1"/>
    <col min="13843" max="14053" width="9.109375" style="51"/>
    <col min="14054" max="14054" width="13" style="51" customWidth="1"/>
    <col min="14055" max="14055" width="13.6640625" style="51" customWidth="1"/>
    <col min="14056" max="14056" width="13.33203125" style="51" bestFit="1" customWidth="1"/>
    <col min="14057" max="14057" width="8.6640625" style="51" customWidth="1"/>
    <col min="14058" max="14058" width="13.88671875" style="51" bestFit="1" customWidth="1"/>
    <col min="14059" max="14077" width="13" style="51" customWidth="1"/>
    <col min="14078" max="14078" width="10.109375" style="51" customWidth="1"/>
    <col min="14079" max="14079" width="9.88671875" style="51" customWidth="1"/>
    <col min="14080" max="14084" width="0" style="51" hidden="1" customWidth="1"/>
    <col min="14085" max="14085" width="6.33203125" style="51" customWidth="1"/>
    <col min="14086" max="14087" width="13" style="51" customWidth="1"/>
    <col min="14088" max="14088" width="13.33203125" style="51" bestFit="1" customWidth="1"/>
    <col min="14089" max="14090" width="15.33203125" style="51" customWidth="1"/>
    <col min="14091" max="14091" width="9.109375" style="51"/>
    <col min="14092" max="14092" width="15.6640625" style="51" bestFit="1" customWidth="1"/>
    <col min="14093" max="14094" width="13.33203125" style="51" bestFit="1" customWidth="1"/>
    <col min="14095" max="14095" width="13.44140625" style="51" bestFit="1" customWidth="1"/>
    <col min="14096" max="14096" width="13.33203125" style="51" bestFit="1" customWidth="1"/>
    <col min="14097" max="14097" width="12.33203125" style="51" bestFit="1" customWidth="1"/>
    <col min="14098" max="14098" width="13.33203125" style="51" bestFit="1" customWidth="1"/>
    <col min="14099" max="14309" width="9.109375" style="51"/>
    <col min="14310" max="14310" width="13" style="51" customWidth="1"/>
    <col min="14311" max="14311" width="13.6640625" style="51" customWidth="1"/>
    <col min="14312" max="14312" width="13.33203125" style="51" bestFit="1" customWidth="1"/>
    <col min="14313" max="14313" width="8.6640625" style="51" customWidth="1"/>
    <col min="14314" max="14314" width="13.88671875" style="51" bestFit="1" customWidth="1"/>
    <col min="14315" max="14333" width="13" style="51" customWidth="1"/>
    <col min="14334" max="14334" width="10.109375" style="51" customWidth="1"/>
    <col min="14335" max="14335" width="9.88671875" style="51" customWidth="1"/>
    <col min="14336" max="14340" width="0" style="51" hidden="1" customWidth="1"/>
    <col min="14341" max="14341" width="6.33203125" style="51" customWidth="1"/>
    <col min="14342" max="14343" width="13" style="51" customWidth="1"/>
    <col min="14344" max="14344" width="13.33203125" style="51" bestFit="1" customWidth="1"/>
    <col min="14345" max="14346" width="15.33203125" style="51" customWidth="1"/>
    <col min="14347" max="14347" width="9.109375" style="51"/>
    <col min="14348" max="14348" width="15.6640625" style="51" bestFit="1" customWidth="1"/>
    <col min="14349" max="14350" width="13.33203125" style="51" bestFit="1" customWidth="1"/>
    <col min="14351" max="14351" width="13.44140625" style="51" bestFit="1" customWidth="1"/>
    <col min="14352" max="14352" width="13.33203125" style="51" bestFit="1" customWidth="1"/>
    <col min="14353" max="14353" width="12.33203125" style="51" bestFit="1" customWidth="1"/>
    <col min="14354" max="14354" width="13.33203125" style="51" bestFit="1" customWidth="1"/>
    <col min="14355" max="14565" width="9.109375" style="51"/>
    <col min="14566" max="14566" width="13" style="51" customWidth="1"/>
    <col min="14567" max="14567" width="13.6640625" style="51" customWidth="1"/>
    <col min="14568" max="14568" width="13.33203125" style="51" bestFit="1" customWidth="1"/>
    <col min="14569" max="14569" width="8.6640625" style="51" customWidth="1"/>
    <col min="14570" max="14570" width="13.88671875" style="51" bestFit="1" customWidth="1"/>
    <col min="14571" max="14589" width="13" style="51" customWidth="1"/>
    <col min="14590" max="14590" width="10.109375" style="51" customWidth="1"/>
    <col min="14591" max="14591" width="9.88671875" style="51" customWidth="1"/>
    <col min="14592" max="14596" width="0" style="51" hidden="1" customWidth="1"/>
    <col min="14597" max="14597" width="6.33203125" style="51" customWidth="1"/>
    <col min="14598" max="14599" width="13" style="51" customWidth="1"/>
    <col min="14600" max="14600" width="13.33203125" style="51" bestFit="1" customWidth="1"/>
    <col min="14601" max="14602" width="15.33203125" style="51" customWidth="1"/>
    <col min="14603" max="14603" width="9.109375" style="51"/>
    <col min="14604" max="14604" width="15.6640625" style="51" bestFit="1" customWidth="1"/>
    <col min="14605" max="14606" width="13.33203125" style="51" bestFit="1" customWidth="1"/>
    <col min="14607" max="14607" width="13.44140625" style="51" bestFit="1" customWidth="1"/>
    <col min="14608" max="14608" width="13.33203125" style="51" bestFit="1" customWidth="1"/>
    <col min="14609" max="14609" width="12.33203125" style="51" bestFit="1" customWidth="1"/>
    <col min="14610" max="14610" width="13.33203125" style="51" bestFit="1" customWidth="1"/>
    <col min="14611" max="14821" width="9.109375" style="51"/>
    <col min="14822" max="14822" width="13" style="51" customWidth="1"/>
    <col min="14823" max="14823" width="13.6640625" style="51" customWidth="1"/>
    <col min="14824" max="14824" width="13.33203125" style="51" bestFit="1" customWidth="1"/>
    <col min="14825" max="14825" width="8.6640625" style="51" customWidth="1"/>
    <col min="14826" max="14826" width="13.88671875" style="51" bestFit="1" customWidth="1"/>
    <col min="14827" max="14845" width="13" style="51" customWidth="1"/>
    <col min="14846" max="14846" width="10.109375" style="51" customWidth="1"/>
    <col min="14847" max="14847" width="9.88671875" style="51" customWidth="1"/>
    <col min="14848" max="14852" width="0" style="51" hidden="1" customWidth="1"/>
    <col min="14853" max="14853" width="6.33203125" style="51" customWidth="1"/>
    <col min="14854" max="14855" width="13" style="51" customWidth="1"/>
    <col min="14856" max="14856" width="13.33203125" style="51" bestFit="1" customWidth="1"/>
    <col min="14857" max="14858" width="15.33203125" style="51" customWidth="1"/>
    <col min="14859" max="14859" width="9.109375" style="51"/>
    <col min="14860" max="14860" width="15.6640625" style="51" bestFit="1" customWidth="1"/>
    <col min="14861" max="14862" width="13.33203125" style="51" bestFit="1" customWidth="1"/>
    <col min="14863" max="14863" width="13.44140625" style="51" bestFit="1" customWidth="1"/>
    <col min="14864" max="14864" width="13.33203125" style="51" bestFit="1" customWidth="1"/>
    <col min="14865" max="14865" width="12.33203125" style="51" bestFit="1" customWidth="1"/>
    <col min="14866" max="14866" width="13.33203125" style="51" bestFit="1" customWidth="1"/>
    <col min="14867" max="15077" width="9.109375" style="51"/>
    <col min="15078" max="15078" width="13" style="51" customWidth="1"/>
    <col min="15079" max="15079" width="13.6640625" style="51" customWidth="1"/>
    <col min="15080" max="15080" width="13.33203125" style="51" bestFit="1" customWidth="1"/>
    <col min="15081" max="15081" width="8.6640625" style="51" customWidth="1"/>
    <col min="15082" max="15082" width="13.88671875" style="51" bestFit="1" customWidth="1"/>
    <col min="15083" max="15101" width="13" style="51" customWidth="1"/>
    <col min="15102" max="15102" width="10.109375" style="51" customWidth="1"/>
    <col min="15103" max="15103" width="9.88671875" style="51" customWidth="1"/>
    <col min="15104" max="15108" width="0" style="51" hidden="1" customWidth="1"/>
    <col min="15109" max="15109" width="6.33203125" style="51" customWidth="1"/>
    <col min="15110" max="15111" width="13" style="51" customWidth="1"/>
    <col min="15112" max="15112" width="13.33203125" style="51" bestFit="1" customWidth="1"/>
    <col min="15113" max="15114" width="15.33203125" style="51" customWidth="1"/>
    <col min="15115" max="15115" width="9.109375" style="51"/>
    <col min="15116" max="15116" width="15.6640625" style="51" bestFit="1" customWidth="1"/>
    <col min="15117" max="15118" width="13.33203125" style="51" bestFit="1" customWidth="1"/>
    <col min="15119" max="15119" width="13.44140625" style="51" bestFit="1" customWidth="1"/>
    <col min="15120" max="15120" width="13.33203125" style="51" bestFit="1" customWidth="1"/>
    <col min="15121" max="15121" width="12.33203125" style="51" bestFit="1" customWidth="1"/>
    <col min="15122" max="15122" width="13.33203125" style="51" bestFit="1" customWidth="1"/>
    <col min="15123" max="15333" width="9.109375" style="51"/>
    <col min="15334" max="15334" width="13" style="51" customWidth="1"/>
    <col min="15335" max="15335" width="13.6640625" style="51" customWidth="1"/>
    <col min="15336" max="15336" width="13.33203125" style="51" bestFit="1" customWidth="1"/>
    <col min="15337" max="15337" width="8.6640625" style="51" customWidth="1"/>
    <col min="15338" max="15338" width="13.88671875" style="51" bestFit="1" customWidth="1"/>
    <col min="15339" max="15357" width="13" style="51" customWidth="1"/>
    <col min="15358" max="15358" width="10.109375" style="51" customWidth="1"/>
    <col min="15359" max="15359" width="9.88671875" style="51" customWidth="1"/>
    <col min="15360" max="15364" width="0" style="51" hidden="1" customWidth="1"/>
    <col min="15365" max="15365" width="6.33203125" style="51" customWidth="1"/>
    <col min="15366" max="15367" width="13" style="51" customWidth="1"/>
    <col min="15368" max="15368" width="13.33203125" style="51" bestFit="1" customWidth="1"/>
    <col min="15369" max="15370" width="15.33203125" style="51" customWidth="1"/>
    <col min="15371" max="15371" width="9.109375" style="51"/>
    <col min="15372" max="15372" width="15.6640625" style="51" bestFit="1" customWidth="1"/>
    <col min="15373" max="15374" width="13.33203125" style="51" bestFit="1" customWidth="1"/>
    <col min="15375" max="15375" width="13.44140625" style="51" bestFit="1" customWidth="1"/>
    <col min="15376" max="15376" width="13.33203125" style="51" bestFit="1" customWidth="1"/>
    <col min="15377" max="15377" width="12.33203125" style="51" bestFit="1" customWidth="1"/>
    <col min="15378" max="15378" width="13.33203125" style="51" bestFit="1" customWidth="1"/>
    <col min="15379" max="15589" width="9.109375" style="51"/>
    <col min="15590" max="15590" width="13" style="51" customWidth="1"/>
    <col min="15591" max="15591" width="13.6640625" style="51" customWidth="1"/>
    <col min="15592" max="15592" width="13.33203125" style="51" bestFit="1" customWidth="1"/>
    <col min="15593" max="15593" width="8.6640625" style="51" customWidth="1"/>
    <col min="15594" max="15594" width="13.88671875" style="51" bestFit="1" customWidth="1"/>
    <col min="15595" max="15613" width="13" style="51" customWidth="1"/>
    <col min="15614" max="15614" width="10.109375" style="51" customWidth="1"/>
    <col min="15615" max="15615" width="9.88671875" style="51" customWidth="1"/>
    <col min="15616" max="15620" width="0" style="51" hidden="1" customWidth="1"/>
    <col min="15621" max="15621" width="6.33203125" style="51" customWidth="1"/>
    <col min="15622" max="15623" width="13" style="51" customWidth="1"/>
    <col min="15624" max="15624" width="13.33203125" style="51" bestFit="1" customWidth="1"/>
    <col min="15625" max="15626" width="15.33203125" style="51" customWidth="1"/>
    <col min="15627" max="15627" width="9.109375" style="51"/>
    <col min="15628" max="15628" width="15.6640625" style="51" bestFit="1" customWidth="1"/>
    <col min="15629" max="15630" width="13.33203125" style="51" bestFit="1" customWidth="1"/>
    <col min="15631" max="15631" width="13.44140625" style="51" bestFit="1" customWidth="1"/>
    <col min="15632" max="15632" width="13.33203125" style="51" bestFit="1" customWidth="1"/>
    <col min="15633" max="15633" width="12.33203125" style="51" bestFit="1" customWidth="1"/>
    <col min="15634" max="15634" width="13.33203125" style="51" bestFit="1" customWidth="1"/>
    <col min="15635" max="15845" width="9.109375" style="51"/>
    <col min="15846" max="15846" width="13" style="51" customWidth="1"/>
    <col min="15847" max="15847" width="13.6640625" style="51" customWidth="1"/>
    <col min="15848" max="15848" width="13.33203125" style="51" bestFit="1" customWidth="1"/>
    <col min="15849" max="15849" width="8.6640625" style="51" customWidth="1"/>
    <col min="15850" max="15850" width="13.88671875" style="51" bestFit="1" customWidth="1"/>
    <col min="15851" max="15869" width="13" style="51" customWidth="1"/>
    <col min="15870" max="15870" width="10.109375" style="51" customWidth="1"/>
    <col min="15871" max="15871" width="9.88671875" style="51" customWidth="1"/>
    <col min="15872" max="15876" width="0" style="51" hidden="1" customWidth="1"/>
    <col min="15877" max="15877" width="6.33203125" style="51" customWidth="1"/>
    <col min="15878" max="15879" width="13" style="51" customWidth="1"/>
    <col min="15880" max="15880" width="13.33203125" style="51" bestFit="1" customWidth="1"/>
    <col min="15881" max="15882" width="15.33203125" style="51" customWidth="1"/>
    <col min="15883" max="15883" width="9.109375" style="51"/>
    <col min="15884" max="15884" width="15.6640625" style="51" bestFit="1" customWidth="1"/>
    <col min="15885" max="15886" width="13.33203125" style="51" bestFit="1" customWidth="1"/>
    <col min="15887" max="15887" width="13.44140625" style="51" bestFit="1" customWidth="1"/>
    <col min="15888" max="15888" width="13.33203125" style="51" bestFit="1" customWidth="1"/>
    <col min="15889" max="15889" width="12.33203125" style="51" bestFit="1" customWidth="1"/>
    <col min="15890" max="15890" width="13.33203125" style="51" bestFit="1" customWidth="1"/>
    <col min="15891" max="16101" width="9.109375" style="51"/>
    <col min="16102" max="16102" width="13" style="51" customWidth="1"/>
    <col min="16103" max="16103" width="13.6640625" style="51" customWidth="1"/>
    <col min="16104" max="16104" width="13.33203125" style="51" bestFit="1" customWidth="1"/>
    <col min="16105" max="16105" width="8.6640625" style="51" customWidth="1"/>
    <col min="16106" max="16106" width="13.88671875" style="51" bestFit="1" customWidth="1"/>
    <col min="16107" max="16125" width="13" style="51" customWidth="1"/>
    <col min="16126" max="16126" width="10.109375" style="51" customWidth="1"/>
    <col min="16127" max="16127" width="9.88671875" style="51" customWidth="1"/>
    <col min="16128" max="16132" width="0" style="51" hidden="1" customWidth="1"/>
    <col min="16133" max="16133" width="6.33203125" style="51" customWidth="1"/>
    <col min="16134" max="16135" width="13" style="51" customWidth="1"/>
    <col min="16136" max="16136" width="13.33203125" style="51" bestFit="1" customWidth="1"/>
    <col min="16137" max="16138" width="15.33203125" style="51" customWidth="1"/>
    <col min="16139" max="16139" width="9.109375" style="51"/>
    <col min="16140" max="16140" width="15.6640625" style="51" bestFit="1" customWidth="1"/>
    <col min="16141" max="16142" width="13.33203125" style="51" bestFit="1" customWidth="1"/>
    <col min="16143" max="16143" width="13.44140625" style="51" bestFit="1" customWidth="1"/>
    <col min="16144" max="16144" width="13.33203125" style="51" bestFit="1" customWidth="1"/>
    <col min="16145" max="16145" width="12.33203125" style="51" bestFit="1" customWidth="1"/>
    <col min="16146" max="16146" width="13.33203125" style="51" bestFit="1" customWidth="1"/>
    <col min="16147" max="16383" width="9.109375" style="51"/>
    <col min="16384" max="16384" width="9.109375" style="51" customWidth="1"/>
  </cols>
  <sheetData>
    <row r="1" spans="1:49" ht="13.2">
      <c r="A1" s="362" t="s">
        <v>367</v>
      </c>
    </row>
    <row r="2" spans="1:49" s="57" customFormat="1" ht="15" customHeight="1" thickBot="1">
      <c r="A2" s="363" t="s">
        <v>363</v>
      </c>
      <c r="F2" s="60"/>
      <c r="G2" s="60"/>
      <c r="H2" s="60"/>
      <c r="I2" s="60"/>
      <c r="J2" s="60"/>
      <c r="K2" s="60"/>
      <c r="L2" s="60"/>
      <c r="M2" s="60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s="57" customFormat="1" ht="15" customHeight="1">
      <c r="A3" s="58"/>
      <c r="F3" s="54">
        <v>1</v>
      </c>
      <c r="G3" s="54">
        <f>+F3+1</f>
        <v>2</v>
      </c>
      <c r="H3" s="54">
        <f t="shared" ref="H3:Z3" si="0">+G3+1</f>
        <v>3</v>
      </c>
      <c r="I3" s="54">
        <f t="shared" si="0"/>
        <v>4</v>
      </c>
      <c r="J3" s="54">
        <f t="shared" si="0"/>
        <v>5</v>
      </c>
      <c r="K3" s="54">
        <f t="shared" si="0"/>
        <v>6</v>
      </c>
      <c r="L3" s="54">
        <f t="shared" si="0"/>
        <v>7</v>
      </c>
      <c r="M3" s="54">
        <f t="shared" si="0"/>
        <v>8</v>
      </c>
      <c r="N3" s="54">
        <f t="shared" si="0"/>
        <v>9</v>
      </c>
      <c r="O3" s="54">
        <f t="shared" si="0"/>
        <v>10</v>
      </c>
      <c r="P3" s="54">
        <f t="shared" si="0"/>
        <v>11</v>
      </c>
      <c r="Q3" s="54">
        <f t="shared" si="0"/>
        <v>12</v>
      </c>
      <c r="R3" s="54">
        <f t="shared" si="0"/>
        <v>13</v>
      </c>
      <c r="S3" s="54">
        <f t="shared" si="0"/>
        <v>14</v>
      </c>
      <c r="T3" s="54">
        <f t="shared" si="0"/>
        <v>15</v>
      </c>
      <c r="U3" s="54">
        <f t="shared" si="0"/>
        <v>16</v>
      </c>
      <c r="V3" s="54">
        <f t="shared" si="0"/>
        <v>17</v>
      </c>
      <c r="W3" s="54">
        <f t="shared" si="0"/>
        <v>18</v>
      </c>
      <c r="X3" s="54">
        <f t="shared" si="0"/>
        <v>19</v>
      </c>
      <c r="Y3" s="54">
        <f t="shared" si="0"/>
        <v>20</v>
      </c>
      <c r="Z3" s="54">
        <f t="shared" si="0"/>
        <v>21</v>
      </c>
      <c r="AA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</row>
    <row r="4" spans="1:49" s="57" customFormat="1" ht="15" customHeight="1">
      <c r="A4" s="50"/>
      <c r="B4" s="56"/>
      <c r="C4" s="56"/>
      <c r="D4" s="4" t="s">
        <v>15</v>
      </c>
      <c r="E4" s="4"/>
      <c r="F4" s="60">
        <v>3.7499999999999999E-2</v>
      </c>
      <c r="G4" s="60">
        <v>7.2190000000000004E-2</v>
      </c>
      <c r="H4" s="60">
        <v>6.6769999999999996E-2</v>
      </c>
      <c r="I4" s="60">
        <v>6.1769999999999999E-2</v>
      </c>
      <c r="J4" s="60">
        <v>5.713E-2</v>
      </c>
      <c r="K4" s="60">
        <v>5.2850000000000001E-2</v>
      </c>
      <c r="L4" s="60">
        <v>4.888E-2</v>
      </c>
      <c r="M4" s="60">
        <v>4.5220000000000003E-2</v>
      </c>
      <c r="N4" s="60">
        <v>4.462E-2</v>
      </c>
      <c r="O4" s="60">
        <v>4.4609999999999997E-2</v>
      </c>
      <c r="P4" s="60">
        <v>4.462E-2</v>
      </c>
      <c r="Q4" s="60">
        <v>4.4609999999999997E-2</v>
      </c>
      <c r="R4" s="60">
        <v>4.462E-2</v>
      </c>
      <c r="S4" s="60">
        <v>4.4609999999999997E-2</v>
      </c>
      <c r="T4" s="60">
        <v>4.462E-2</v>
      </c>
      <c r="U4" s="60">
        <v>4.4609999999999997E-2</v>
      </c>
      <c r="V4" s="60">
        <v>4.462E-2</v>
      </c>
      <c r="W4" s="60">
        <v>4.4609999999999997E-2</v>
      </c>
      <c r="X4" s="60">
        <v>4.462E-2</v>
      </c>
      <c r="Y4" s="60">
        <v>4.4609999999999997E-2</v>
      </c>
      <c r="Z4" s="60">
        <v>2.231E-2</v>
      </c>
      <c r="AA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</row>
    <row r="5" spans="1:49" s="57" customFormat="1" ht="15" customHeight="1">
      <c r="A5" s="50"/>
      <c r="B5" s="56"/>
      <c r="C5" s="56"/>
      <c r="D5" s="4" t="s">
        <v>39</v>
      </c>
      <c r="E5" s="4"/>
      <c r="F5" s="60">
        <v>0.05</v>
      </c>
      <c r="G5" s="60">
        <v>9.5000000000000001E-2</v>
      </c>
      <c r="H5" s="60">
        <v>8.5500000000000007E-2</v>
      </c>
      <c r="I5" s="60">
        <v>7.6999999999999999E-2</v>
      </c>
      <c r="J5" s="60">
        <v>6.93E-2</v>
      </c>
      <c r="K5" s="60">
        <v>6.2300000000000001E-2</v>
      </c>
      <c r="L5" s="60">
        <v>5.8999999999999997E-2</v>
      </c>
      <c r="M5" s="60">
        <v>5.8999999999999997E-2</v>
      </c>
      <c r="N5" s="60">
        <v>5.91E-2</v>
      </c>
      <c r="O5" s="60">
        <v>5.8999999999999997E-2</v>
      </c>
      <c r="P5" s="60">
        <v>5.91E-2</v>
      </c>
      <c r="Q5" s="60">
        <v>5.8999999999999997E-2</v>
      </c>
      <c r="R5" s="60">
        <v>5.91E-2</v>
      </c>
      <c r="S5" s="60">
        <v>5.8999999999999997E-2</v>
      </c>
      <c r="T5" s="60">
        <v>5.91E-2</v>
      </c>
      <c r="U5" s="60">
        <v>2.9499999999999998E-2</v>
      </c>
      <c r="V5" s="60"/>
      <c r="W5" s="60"/>
      <c r="X5" s="60"/>
      <c r="Y5" s="60"/>
      <c r="Z5" s="60"/>
      <c r="AA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</row>
    <row r="6" spans="1:49" s="56" customFormat="1" ht="15" customHeight="1"/>
    <row r="7" spans="1:49" s="48" customFormat="1" ht="9" customHeight="1">
      <c r="F7" s="59"/>
      <c r="G7" s="59"/>
      <c r="H7" s="59"/>
      <c r="I7" s="59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</row>
    <row r="8" spans="1:49" s="49" customFormat="1" ht="15" customHeight="1"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</row>
    <row r="9" spans="1:49" s="49" customFormat="1" ht="15" customHeight="1">
      <c r="A9" s="31" t="s">
        <v>141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</row>
    <row r="10" spans="1:49" s="49" customFormat="1" ht="15" customHeight="1">
      <c r="A10" s="31" t="s">
        <v>156</v>
      </c>
      <c r="F10" s="11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</row>
    <row r="11" spans="1:49" s="49" customFormat="1" ht="15" customHeight="1">
      <c r="A11" s="3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</row>
    <row r="12" spans="1:49" ht="15" customHeight="1" thickBot="1">
      <c r="A12" s="96" t="s">
        <v>166</v>
      </c>
      <c r="B12" s="46"/>
      <c r="C12" s="46"/>
      <c r="F12" s="56">
        <v>1</v>
      </c>
      <c r="G12" s="56">
        <f>F12+1</f>
        <v>2</v>
      </c>
      <c r="H12" s="56">
        <f t="shared" ref="H12:AF12" si="1">G12+1</f>
        <v>3</v>
      </c>
      <c r="I12" s="56">
        <f t="shared" si="1"/>
        <v>4</v>
      </c>
      <c r="J12" s="56">
        <f t="shared" si="1"/>
        <v>5</v>
      </c>
      <c r="K12" s="56">
        <f t="shared" si="1"/>
        <v>6</v>
      </c>
      <c r="L12" s="56">
        <f t="shared" si="1"/>
        <v>7</v>
      </c>
      <c r="M12" s="56">
        <f t="shared" si="1"/>
        <v>8</v>
      </c>
      <c r="N12" s="56">
        <f t="shared" si="1"/>
        <v>9</v>
      </c>
      <c r="O12" s="56">
        <f t="shared" si="1"/>
        <v>10</v>
      </c>
      <c r="P12" s="56">
        <f t="shared" si="1"/>
        <v>11</v>
      </c>
      <c r="Q12" s="56">
        <f t="shared" si="1"/>
        <v>12</v>
      </c>
      <c r="R12" s="56">
        <f t="shared" si="1"/>
        <v>13</v>
      </c>
      <c r="S12" s="56">
        <f t="shared" si="1"/>
        <v>14</v>
      </c>
      <c r="T12" s="56">
        <f t="shared" si="1"/>
        <v>15</v>
      </c>
      <c r="U12" s="56">
        <f t="shared" si="1"/>
        <v>16</v>
      </c>
      <c r="V12" s="56">
        <f t="shared" si="1"/>
        <v>17</v>
      </c>
      <c r="W12" s="56">
        <f t="shared" si="1"/>
        <v>18</v>
      </c>
      <c r="X12" s="56">
        <f t="shared" si="1"/>
        <v>19</v>
      </c>
      <c r="Y12" s="56">
        <f t="shared" si="1"/>
        <v>20</v>
      </c>
      <c r="Z12" s="56">
        <f t="shared" si="1"/>
        <v>21</v>
      </c>
      <c r="AA12" s="56">
        <f t="shared" si="1"/>
        <v>22</v>
      </c>
      <c r="AB12" s="56">
        <f t="shared" si="1"/>
        <v>23</v>
      </c>
      <c r="AC12" s="56">
        <f t="shared" si="1"/>
        <v>24</v>
      </c>
      <c r="AD12" s="56">
        <f t="shared" si="1"/>
        <v>25</v>
      </c>
      <c r="AE12" s="56">
        <f t="shared" si="1"/>
        <v>26</v>
      </c>
      <c r="AF12" s="56">
        <f t="shared" si="1"/>
        <v>27</v>
      </c>
      <c r="AG12" s="56">
        <f t="shared" ref="AG12" si="2">AF12+1</f>
        <v>28</v>
      </c>
      <c r="AH12" s="56">
        <f t="shared" ref="AH12" si="3">AG12+1</f>
        <v>29</v>
      </c>
      <c r="AI12" s="56">
        <f t="shared" ref="AI12" si="4">AH12+1</f>
        <v>30</v>
      </c>
      <c r="AJ12" s="56">
        <f t="shared" ref="AJ12" si="5">AI12+1</f>
        <v>31</v>
      </c>
      <c r="AK12" s="56">
        <f t="shared" ref="AK12" si="6">AJ12+1</f>
        <v>32</v>
      </c>
      <c r="AL12" s="56">
        <f t="shared" ref="AL12" si="7">AK12+1</f>
        <v>33</v>
      </c>
      <c r="AM12" s="56">
        <f t="shared" ref="AM12" si="8">AL12+1</f>
        <v>34</v>
      </c>
      <c r="AN12" s="56">
        <f t="shared" ref="AN12" si="9">AM12+1</f>
        <v>35</v>
      </c>
      <c r="AO12" s="56">
        <f t="shared" ref="AO12" si="10">AN12+1</f>
        <v>36</v>
      </c>
      <c r="AP12" s="56">
        <f t="shared" ref="AP12" si="11">AO12+1</f>
        <v>37</v>
      </c>
      <c r="AQ12" s="56">
        <f t="shared" ref="AQ12" si="12">AP12+1</f>
        <v>38</v>
      </c>
      <c r="AR12" s="56">
        <f t="shared" ref="AR12" si="13">AQ12+1</f>
        <v>39</v>
      </c>
      <c r="AS12" s="56">
        <f t="shared" ref="AS12" si="14">AR12+1</f>
        <v>40</v>
      </c>
      <c r="AT12" s="56">
        <f t="shared" ref="AT12" si="15">AS12+1</f>
        <v>41</v>
      </c>
      <c r="AU12" s="56">
        <f t="shared" ref="AU12" si="16">AT12+1</f>
        <v>42</v>
      </c>
      <c r="AV12" s="56">
        <f t="shared" ref="AV12" si="17">AU12+1</f>
        <v>43</v>
      </c>
    </row>
    <row r="13" spans="1:49" ht="39.75" customHeight="1" thickBot="1">
      <c r="A13" s="66" t="s">
        <v>16</v>
      </c>
      <c r="B13" s="66" t="s">
        <v>47</v>
      </c>
      <c r="C13" s="67" t="s">
        <v>148</v>
      </c>
      <c r="D13" s="68" t="s">
        <v>149</v>
      </c>
      <c r="E13" s="72">
        <v>43586</v>
      </c>
      <c r="F13" s="73">
        <f>EDATE(E13,1)</f>
        <v>43617</v>
      </c>
      <c r="G13" s="73">
        <f t="shared" ref="G13:AV13" si="18">EDATE(F13,1)</f>
        <v>43647</v>
      </c>
      <c r="H13" s="73">
        <f t="shared" si="18"/>
        <v>43678</v>
      </c>
      <c r="I13" s="73">
        <f t="shared" si="18"/>
        <v>43709</v>
      </c>
      <c r="J13" s="73">
        <f t="shared" si="18"/>
        <v>43739</v>
      </c>
      <c r="K13" s="73">
        <f t="shared" si="18"/>
        <v>43770</v>
      </c>
      <c r="L13" s="73">
        <f t="shared" si="18"/>
        <v>43800</v>
      </c>
      <c r="M13" s="73">
        <f t="shared" si="18"/>
        <v>43831</v>
      </c>
      <c r="N13" s="73">
        <f t="shared" si="18"/>
        <v>43862</v>
      </c>
      <c r="O13" s="73">
        <f t="shared" si="18"/>
        <v>43891</v>
      </c>
      <c r="P13" s="73">
        <f t="shared" si="18"/>
        <v>43922</v>
      </c>
      <c r="Q13" s="73">
        <f t="shared" si="18"/>
        <v>43952</v>
      </c>
      <c r="R13" s="73">
        <f t="shared" si="18"/>
        <v>43983</v>
      </c>
      <c r="S13" s="73">
        <f t="shared" si="18"/>
        <v>44013</v>
      </c>
      <c r="T13" s="73">
        <f t="shared" si="18"/>
        <v>44044</v>
      </c>
      <c r="U13" s="73">
        <f t="shared" si="18"/>
        <v>44075</v>
      </c>
      <c r="V13" s="73">
        <f t="shared" si="18"/>
        <v>44105</v>
      </c>
      <c r="W13" s="73">
        <f t="shared" si="18"/>
        <v>44136</v>
      </c>
      <c r="X13" s="73">
        <f t="shared" si="18"/>
        <v>44166</v>
      </c>
      <c r="Y13" s="73">
        <f t="shared" si="18"/>
        <v>44197</v>
      </c>
      <c r="Z13" s="73">
        <f t="shared" si="18"/>
        <v>44228</v>
      </c>
      <c r="AA13" s="73">
        <f t="shared" si="18"/>
        <v>44256</v>
      </c>
      <c r="AB13" s="73">
        <f t="shared" si="18"/>
        <v>44287</v>
      </c>
      <c r="AC13" s="73">
        <f t="shared" si="18"/>
        <v>44317</v>
      </c>
      <c r="AD13" s="73">
        <f t="shared" si="18"/>
        <v>44348</v>
      </c>
      <c r="AE13" s="73">
        <f t="shared" si="18"/>
        <v>44378</v>
      </c>
      <c r="AF13" s="73">
        <f t="shared" si="18"/>
        <v>44409</v>
      </c>
      <c r="AG13" s="73">
        <f t="shared" si="18"/>
        <v>44440</v>
      </c>
      <c r="AH13" s="73">
        <f t="shared" si="18"/>
        <v>44470</v>
      </c>
      <c r="AI13" s="73">
        <f t="shared" si="18"/>
        <v>44501</v>
      </c>
      <c r="AJ13" s="73">
        <f t="shared" si="18"/>
        <v>44531</v>
      </c>
      <c r="AK13" s="73">
        <f t="shared" si="18"/>
        <v>44562</v>
      </c>
      <c r="AL13" s="73">
        <f t="shared" si="18"/>
        <v>44593</v>
      </c>
      <c r="AM13" s="73">
        <f t="shared" si="18"/>
        <v>44621</v>
      </c>
      <c r="AN13" s="73">
        <f t="shared" si="18"/>
        <v>44652</v>
      </c>
      <c r="AO13" s="73">
        <f t="shared" si="18"/>
        <v>44682</v>
      </c>
      <c r="AP13" s="73">
        <f t="shared" si="18"/>
        <v>44713</v>
      </c>
      <c r="AQ13" s="73">
        <f t="shared" si="18"/>
        <v>44743</v>
      </c>
      <c r="AR13" s="73">
        <f t="shared" si="18"/>
        <v>44774</v>
      </c>
      <c r="AS13" s="73">
        <f t="shared" si="18"/>
        <v>44805</v>
      </c>
      <c r="AT13" s="73">
        <f t="shared" si="18"/>
        <v>44835</v>
      </c>
      <c r="AU13" s="73">
        <f t="shared" si="18"/>
        <v>44866</v>
      </c>
      <c r="AV13" s="73">
        <f t="shared" si="18"/>
        <v>44896</v>
      </c>
    </row>
    <row r="14" spans="1:49" ht="15" customHeight="1">
      <c r="A14" s="71" t="s">
        <v>151</v>
      </c>
      <c r="B14" s="43">
        <f>'Tax Basis'!B8</f>
        <v>1147172885.1556146</v>
      </c>
      <c r="C14" s="42"/>
      <c r="D14" s="41"/>
      <c r="E14" s="42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</row>
    <row r="15" spans="1:49" ht="15" customHeight="1">
      <c r="A15" s="71" t="s">
        <v>152</v>
      </c>
      <c r="B15" s="43">
        <f>'Tax Basis'!B13</f>
        <v>-113312206.9792995</v>
      </c>
      <c r="C15" s="42"/>
      <c r="D15" s="41"/>
      <c r="E15" s="4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9" ht="15" customHeight="1">
      <c r="A16" s="71" t="s">
        <v>145</v>
      </c>
      <c r="B16" s="43">
        <f>'Tax Basis'!B17</f>
        <v>90533134.238777012</v>
      </c>
      <c r="C16" s="42"/>
      <c r="D16" s="41"/>
      <c r="E16" s="42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48" ht="15" customHeight="1">
      <c r="A17" s="92" t="s">
        <v>147</v>
      </c>
      <c r="B17" s="91">
        <f>SUM(B14:B16)</f>
        <v>1124393812.415092</v>
      </c>
      <c r="C17" s="93">
        <f>B17*0.3</f>
        <v>337318143.7245276</v>
      </c>
      <c r="D17" s="94">
        <f>B17-C17</f>
        <v>787075668.69056439</v>
      </c>
      <c r="E17" s="42"/>
      <c r="F17" s="40">
        <f>($D17*$F$4)/7</f>
        <v>4216476.7965565948</v>
      </c>
      <c r="G17" s="40">
        <f t="shared" ref="G17:L17" si="19">($D17*$F$4)/7</f>
        <v>4216476.7965565948</v>
      </c>
      <c r="H17" s="40">
        <f t="shared" si="19"/>
        <v>4216476.7965565948</v>
      </c>
      <c r="I17" s="40">
        <f t="shared" si="19"/>
        <v>4216476.7965565948</v>
      </c>
      <c r="J17" s="40">
        <f t="shared" si="19"/>
        <v>4216476.7965565948</v>
      </c>
      <c r="K17" s="40">
        <f t="shared" si="19"/>
        <v>4216476.7965565948</v>
      </c>
      <c r="L17" s="40">
        <f t="shared" si="19"/>
        <v>4216476.7965565948</v>
      </c>
      <c r="M17" s="40">
        <f>($D17*$G$4)/12</f>
        <v>4734916.0435643205</v>
      </c>
      <c r="N17" s="40">
        <f>($D17*$G$4)/12</f>
        <v>4734916.0435643205</v>
      </c>
      <c r="O17" s="40">
        <f t="shared" ref="O17:X17" si="20">($D17*$G$4)/12</f>
        <v>4734916.0435643205</v>
      </c>
      <c r="P17" s="40">
        <f t="shared" si="20"/>
        <v>4734916.0435643205</v>
      </c>
      <c r="Q17" s="40">
        <f t="shared" si="20"/>
        <v>4734916.0435643205</v>
      </c>
      <c r="R17" s="40">
        <f t="shared" si="20"/>
        <v>4734916.0435643205</v>
      </c>
      <c r="S17" s="40">
        <f t="shared" si="20"/>
        <v>4734916.0435643205</v>
      </c>
      <c r="T17" s="40">
        <f t="shared" si="20"/>
        <v>4734916.0435643205</v>
      </c>
      <c r="U17" s="40">
        <f t="shared" si="20"/>
        <v>4734916.0435643205</v>
      </c>
      <c r="V17" s="40">
        <f t="shared" si="20"/>
        <v>4734916.0435643205</v>
      </c>
      <c r="W17" s="40">
        <f t="shared" si="20"/>
        <v>4734916.0435643205</v>
      </c>
      <c r="X17" s="40">
        <f t="shared" si="20"/>
        <v>4734916.0435643205</v>
      </c>
      <c r="Y17" s="40">
        <f>($D17*$H$4)/12</f>
        <v>4379420.1998724146</v>
      </c>
      <c r="Z17" s="40">
        <f t="shared" ref="Z17:AJ17" si="21">($D17*$H$4)/12</f>
        <v>4379420.1998724146</v>
      </c>
      <c r="AA17" s="40">
        <f t="shared" si="21"/>
        <v>4379420.1998724146</v>
      </c>
      <c r="AB17" s="40">
        <f t="shared" si="21"/>
        <v>4379420.1998724146</v>
      </c>
      <c r="AC17" s="40">
        <f t="shared" si="21"/>
        <v>4379420.1998724146</v>
      </c>
      <c r="AD17" s="40">
        <f t="shared" si="21"/>
        <v>4379420.1998724146</v>
      </c>
      <c r="AE17" s="40">
        <f t="shared" si="21"/>
        <v>4379420.1998724146</v>
      </c>
      <c r="AF17" s="40">
        <f t="shared" si="21"/>
        <v>4379420.1998724146</v>
      </c>
      <c r="AG17" s="40">
        <f t="shared" si="21"/>
        <v>4379420.1998724146</v>
      </c>
      <c r="AH17" s="40">
        <f t="shared" si="21"/>
        <v>4379420.1998724146</v>
      </c>
      <c r="AI17" s="40">
        <f t="shared" si="21"/>
        <v>4379420.1998724146</v>
      </c>
      <c r="AJ17" s="40">
        <f t="shared" si="21"/>
        <v>4379420.1998724146</v>
      </c>
      <c r="AK17" s="40">
        <f>($D17*$I$4)/12</f>
        <v>4051472.0045846798</v>
      </c>
      <c r="AL17" s="40">
        <f t="shared" ref="AL17:AV17" si="22">($D17*$I$4)/12</f>
        <v>4051472.0045846798</v>
      </c>
      <c r="AM17" s="40">
        <f t="shared" si="22"/>
        <v>4051472.0045846798</v>
      </c>
      <c r="AN17" s="40">
        <f t="shared" si="22"/>
        <v>4051472.0045846798</v>
      </c>
      <c r="AO17" s="40">
        <f t="shared" si="22"/>
        <v>4051472.0045846798</v>
      </c>
      <c r="AP17" s="40">
        <f t="shared" si="22"/>
        <v>4051472.0045846798</v>
      </c>
      <c r="AQ17" s="40">
        <f t="shared" si="22"/>
        <v>4051472.0045846798</v>
      </c>
      <c r="AR17" s="40">
        <f t="shared" si="22"/>
        <v>4051472.0045846798</v>
      </c>
      <c r="AS17" s="40">
        <f t="shared" si="22"/>
        <v>4051472.0045846798</v>
      </c>
      <c r="AT17" s="40">
        <f t="shared" si="22"/>
        <v>4051472.0045846798</v>
      </c>
      <c r="AU17" s="40">
        <f t="shared" si="22"/>
        <v>4051472.0045846798</v>
      </c>
      <c r="AV17" s="40">
        <f t="shared" si="22"/>
        <v>4051472.0045846798</v>
      </c>
    </row>
    <row r="18" spans="1:48" ht="15" customHeight="1">
      <c r="A18" s="71"/>
      <c r="B18" s="43"/>
      <c r="C18" s="42"/>
      <c r="D18" s="41"/>
      <c r="E18" s="42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</row>
    <row r="19" spans="1:48" ht="15" customHeight="1" thickBot="1">
      <c r="A19" s="71"/>
      <c r="B19" s="43"/>
      <c r="C19" s="42"/>
      <c r="D19" s="41"/>
      <c r="E19" s="42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</row>
    <row r="20" spans="1:48" ht="15" customHeight="1" thickBot="1">
      <c r="A20" s="36" t="s">
        <v>46</v>
      </c>
      <c r="B20" s="7">
        <f>B17</f>
        <v>1124393812.415092</v>
      </c>
      <c r="C20" s="6">
        <f>C17</f>
        <v>337318143.7245276</v>
      </c>
      <c r="D20" s="5">
        <f>D17</f>
        <v>787075668.69056439</v>
      </c>
      <c r="E20" s="35">
        <f t="shared" ref="E20:AV20" si="23">SUM(E14:E19)</f>
        <v>0</v>
      </c>
      <c r="F20" s="35">
        <f t="shared" si="23"/>
        <v>4216476.7965565948</v>
      </c>
      <c r="G20" s="35">
        <f t="shared" si="23"/>
        <v>4216476.7965565948</v>
      </c>
      <c r="H20" s="35">
        <f t="shared" si="23"/>
        <v>4216476.7965565948</v>
      </c>
      <c r="I20" s="35">
        <f t="shared" si="23"/>
        <v>4216476.7965565948</v>
      </c>
      <c r="J20" s="35">
        <f t="shared" si="23"/>
        <v>4216476.7965565948</v>
      </c>
      <c r="K20" s="35">
        <f t="shared" si="23"/>
        <v>4216476.7965565948</v>
      </c>
      <c r="L20" s="35">
        <f t="shared" si="23"/>
        <v>4216476.7965565948</v>
      </c>
      <c r="M20" s="35">
        <f t="shared" si="23"/>
        <v>4734916.0435643205</v>
      </c>
      <c r="N20" s="35">
        <f t="shared" si="23"/>
        <v>4734916.0435643205</v>
      </c>
      <c r="O20" s="35">
        <f t="shared" si="23"/>
        <v>4734916.0435643205</v>
      </c>
      <c r="P20" s="35">
        <f t="shared" si="23"/>
        <v>4734916.0435643205</v>
      </c>
      <c r="Q20" s="35">
        <f t="shared" si="23"/>
        <v>4734916.0435643205</v>
      </c>
      <c r="R20" s="35">
        <f t="shared" si="23"/>
        <v>4734916.0435643205</v>
      </c>
      <c r="S20" s="35">
        <f t="shared" si="23"/>
        <v>4734916.0435643205</v>
      </c>
      <c r="T20" s="35">
        <f t="shared" si="23"/>
        <v>4734916.0435643205</v>
      </c>
      <c r="U20" s="35">
        <f t="shared" si="23"/>
        <v>4734916.0435643205</v>
      </c>
      <c r="V20" s="35">
        <f t="shared" si="23"/>
        <v>4734916.0435643205</v>
      </c>
      <c r="W20" s="35">
        <f t="shared" si="23"/>
        <v>4734916.0435643205</v>
      </c>
      <c r="X20" s="35">
        <f t="shared" si="23"/>
        <v>4734916.0435643205</v>
      </c>
      <c r="Y20" s="35">
        <f t="shared" si="23"/>
        <v>4379420.1998724146</v>
      </c>
      <c r="Z20" s="35">
        <f t="shared" si="23"/>
        <v>4379420.1998724146</v>
      </c>
      <c r="AA20" s="35">
        <f t="shared" si="23"/>
        <v>4379420.1998724146</v>
      </c>
      <c r="AB20" s="35">
        <f t="shared" si="23"/>
        <v>4379420.1998724146</v>
      </c>
      <c r="AC20" s="35">
        <f t="shared" si="23"/>
        <v>4379420.1998724146</v>
      </c>
      <c r="AD20" s="35">
        <f t="shared" si="23"/>
        <v>4379420.1998724146</v>
      </c>
      <c r="AE20" s="35">
        <f t="shared" si="23"/>
        <v>4379420.1998724146</v>
      </c>
      <c r="AF20" s="35">
        <f t="shared" si="23"/>
        <v>4379420.1998724146</v>
      </c>
      <c r="AG20" s="35">
        <f t="shared" si="23"/>
        <v>4379420.1998724146</v>
      </c>
      <c r="AH20" s="35">
        <f t="shared" si="23"/>
        <v>4379420.1998724146</v>
      </c>
      <c r="AI20" s="35">
        <f t="shared" si="23"/>
        <v>4379420.1998724146</v>
      </c>
      <c r="AJ20" s="35">
        <f t="shared" si="23"/>
        <v>4379420.1998724146</v>
      </c>
      <c r="AK20" s="35">
        <f t="shared" si="23"/>
        <v>4051472.0045846798</v>
      </c>
      <c r="AL20" s="35">
        <f t="shared" si="23"/>
        <v>4051472.0045846798</v>
      </c>
      <c r="AM20" s="35">
        <f t="shared" si="23"/>
        <v>4051472.0045846798</v>
      </c>
      <c r="AN20" s="35">
        <f t="shared" si="23"/>
        <v>4051472.0045846798</v>
      </c>
      <c r="AO20" s="35">
        <f t="shared" si="23"/>
        <v>4051472.0045846798</v>
      </c>
      <c r="AP20" s="35">
        <f t="shared" si="23"/>
        <v>4051472.0045846798</v>
      </c>
      <c r="AQ20" s="35">
        <f t="shared" si="23"/>
        <v>4051472.0045846798</v>
      </c>
      <c r="AR20" s="35">
        <f t="shared" si="23"/>
        <v>4051472.0045846798</v>
      </c>
      <c r="AS20" s="35">
        <f t="shared" si="23"/>
        <v>4051472.0045846798</v>
      </c>
      <c r="AT20" s="35">
        <f t="shared" si="23"/>
        <v>4051472.0045846798</v>
      </c>
      <c r="AU20" s="35">
        <f t="shared" si="23"/>
        <v>4051472.0045846798</v>
      </c>
      <c r="AV20" s="35">
        <f t="shared" si="23"/>
        <v>4051472.0045846798</v>
      </c>
    </row>
    <row r="21" spans="1:48" ht="15" customHeight="1">
      <c r="A21" s="36"/>
      <c r="B21" s="34"/>
      <c r="C21" s="34"/>
      <c r="D21" s="34"/>
      <c r="E21" s="3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40"/>
      <c r="AT21" s="40"/>
      <c r="AU21" s="40"/>
      <c r="AV21" s="40"/>
    </row>
    <row r="22" spans="1:48" ht="15" customHeight="1">
      <c r="A22" s="51" t="s">
        <v>19</v>
      </c>
      <c r="B22" s="39"/>
      <c r="C22" s="39"/>
      <c r="D22" s="39"/>
      <c r="E22" s="39"/>
      <c r="F22" s="39">
        <f>C17</f>
        <v>337318143.7245276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</row>
    <row r="23" spans="1:48" ht="15" customHeight="1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</row>
    <row r="24" spans="1:48" ht="15" customHeight="1" thickBot="1">
      <c r="A24" s="57" t="s">
        <v>40</v>
      </c>
      <c r="B24" s="39"/>
      <c r="C24" s="39"/>
      <c r="D24" s="39"/>
      <c r="E24" s="29">
        <f>E20+E22</f>
        <v>0</v>
      </c>
      <c r="F24" s="29">
        <f>F20+F22</f>
        <v>341534620.52108419</v>
      </c>
      <c r="G24" s="29">
        <f t="shared" ref="G24:AV24" si="24">G20+G22</f>
        <v>4216476.7965565948</v>
      </c>
      <c r="H24" s="29">
        <f t="shared" si="24"/>
        <v>4216476.7965565948</v>
      </c>
      <c r="I24" s="29">
        <f t="shared" si="24"/>
        <v>4216476.7965565948</v>
      </c>
      <c r="J24" s="29">
        <f t="shared" si="24"/>
        <v>4216476.7965565948</v>
      </c>
      <c r="K24" s="29">
        <f t="shared" si="24"/>
        <v>4216476.7965565948</v>
      </c>
      <c r="L24" s="29">
        <f t="shared" si="24"/>
        <v>4216476.7965565948</v>
      </c>
      <c r="M24" s="29">
        <f t="shared" si="24"/>
        <v>4734916.0435643205</v>
      </c>
      <c r="N24" s="29">
        <f t="shared" si="24"/>
        <v>4734916.0435643205</v>
      </c>
      <c r="O24" s="29">
        <f t="shared" si="24"/>
        <v>4734916.0435643205</v>
      </c>
      <c r="P24" s="29">
        <f t="shared" si="24"/>
        <v>4734916.0435643205</v>
      </c>
      <c r="Q24" s="29">
        <f t="shared" si="24"/>
        <v>4734916.0435643205</v>
      </c>
      <c r="R24" s="29">
        <f t="shared" si="24"/>
        <v>4734916.0435643205</v>
      </c>
      <c r="S24" s="29">
        <f t="shared" si="24"/>
        <v>4734916.0435643205</v>
      </c>
      <c r="T24" s="29">
        <f t="shared" si="24"/>
        <v>4734916.0435643205</v>
      </c>
      <c r="U24" s="29">
        <f t="shared" si="24"/>
        <v>4734916.0435643205</v>
      </c>
      <c r="V24" s="29">
        <f t="shared" si="24"/>
        <v>4734916.0435643205</v>
      </c>
      <c r="W24" s="29">
        <f t="shared" si="24"/>
        <v>4734916.0435643205</v>
      </c>
      <c r="X24" s="29">
        <f t="shared" si="24"/>
        <v>4734916.0435643205</v>
      </c>
      <c r="Y24" s="29">
        <f t="shared" si="24"/>
        <v>4379420.1998724146</v>
      </c>
      <c r="Z24" s="29">
        <f t="shared" si="24"/>
        <v>4379420.1998724146</v>
      </c>
      <c r="AA24" s="29">
        <f t="shared" si="24"/>
        <v>4379420.1998724146</v>
      </c>
      <c r="AB24" s="29">
        <f t="shared" si="24"/>
        <v>4379420.1998724146</v>
      </c>
      <c r="AC24" s="29">
        <f t="shared" si="24"/>
        <v>4379420.1998724146</v>
      </c>
      <c r="AD24" s="29">
        <f t="shared" si="24"/>
        <v>4379420.1998724146</v>
      </c>
      <c r="AE24" s="29">
        <f t="shared" si="24"/>
        <v>4379420.1998724146</v>
      </c>
      <c r="AF24" s="29">
        <f t="shared" si="24"/>
        <v>4379420.1998724146</v>
      </c>
      <c r="AG24" s="29">
        <f t="shared" si="24"/>
        <v>4379420.1998724146</v>
      </c>
      <c r="AH24" s="29">
        <f t="shared" si="24"/>
        <v>4379420.1998724146</v>
      </c>
      <c r="AI24" s="29">
        <f t="shared" si="24"/>
        <v>4379420.1998724146</v>
      </c>
      <c r="AJ24" s="29">
        <f t="shared" si="24"/>
        <v>4379420.1998724146</v>
      </c>
      <c r="AK24" s="29">
        <f t="shared" si="24"/>
        <v>4051472.0045846798</v>
      </c>
      <c r="AL24" s="29">
        <f t="shared" si="24"/>
        <v>4051472.0045846798</v>
      </c>
      <c r="AM24" s="29">
        <f t="shared" si="24"/>
        <v>4051472.0045846798</v>
      </c>
      <c r="AN24" s="29">
        <f t="shared" si="24"/>
        <v>4051472.0045846798</v>
      </c>
      <c r="AO24" s="29">
        <f t="shared" si="24"/>
        <v>4051472.0045846798</v>
      </c>
      <c r="AP24" s="29">
        <f t="shared" si="24"/>
        <v>4051472.0045846798</v>
      </c>
      <c r="AQ24" s="29">
        <f t="shared" si="24"/>
        <v>4051472.0045846798</v>
      </c>
      <c r="AR24" s="29">
        <f t="shared" si="24"/>
        <v>4051472.0045846798</v>
      </c>
      <c r="AS24" s="29">
        <f t="shared" si="24"/>
        <v>4051472.0045846798</v>
      </c>
      <c r="AT24" s="29">
        <f t="shared" si="24"/>
        <v>4051472.0045846798</v>
      </c>
      <c r="AU24" s="29">
        <f t="shared" si="24"/>
        <v>4051472.0045846798</v>
      </c>
      <c r="AV24" s="29">
        <f t="shared" si="24"/>
        <v>4051472.0045846798</v>
      </c>
    </row>
    <row r="25" spans="1:48" ht="15" customHeight="1" thickTop="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</row>
    <row r="26" spans="1:48" ht="15" customHeight="1">
      <c r="A26" s="51" t="s">
        <v>45</v>
      </c>
      <c r="B26" s="39"/>
      <c r="C26" s="39"/>
      <c r="D26" s="39"/>
      <c r="E26" s="39">
        <v>0</v>
      </c>
      <c r="F26" s="39">
        <f>($F$22/7)/7</f>
        <v>6884043.7494801553</v>
      </c>
      <c r="G26" s="39">
        <f>($F$22/7)/7</f>
        <v>6884043.7494801553</v>
      </c>
      <c r="H26" s="39">
        <f>($F$22/7)/7</f>
        <v>6884043.7494801553</v>
      </c>
      <c r="I26" s="39">
        <f>($F$22/7)/7</f>
        <v>6884043.7494801553</v>
      </c>
      <c r="J26" s="39">
        <f t="shared" ref="J26:L26" si="25">($F$22/7)/7</f>
        <v>6884043.7494801553</v>
      </c>
      <c r="K26" s="39">
        <f t="shared" si="25"/>
        <v>6884043.7494801553</v>
      </c>
      <c r="L26" s="39">
        <f t="shared" si="25"/>
        <v>6884043.7494801553</v>
      </c>
      <c r="M26" s="39">
        <f>($F$22/7)/12</f>
        <v>4015692.1871967572</v>
      </c>
      <c r="N26" s="39">
        <f t="shared" ref="N26:AV26" si="26">($F$22/7)/12</f>
        <v>4015692.1871967572</v>
      </c>
      <c r="O26" s="39">
        <f t="shared" si="26"/>
        <v>4015692.1871967572</v>
      </c>
      <c r="P26" s="39">
        <f t="shared" si="26"/>
        <v>4015692.1871967572</v>
      </c>
      <c r="Q26" s="39">
        <f t="shared" si="26"/>
        <v>4015692.1871967572</v>
      </c>
      <c r="R26" s="39">
        <f t="shared" si="26"/>
        <v>4015692.1871967572</v>
      </c>
      <c r="S26" s="39">
        <f t="shared" si="26"/>
        <v>4015692.1871967572</v>
      </c>
      <c r="T26" s="39">
        <f t="shared" si="26"/>
        <v>4015692.1871967572</v>
      </c>
      <c r="U26" s="39">
        <f t="shared" si="26"/>
        <v>4015692.1871967572</v>
      </c>
      <c r="V26" s="39">
        <f t="shared" si="26"/>
        <v>4015692.1871967572</v>
      </c>
      <c r="W26" s="39">
        <f t="shared" si="26"/>
        <v>4015692.1871967572</v>
      </c>
      <c r="X26" s="39">
        <f t="shared" si="26"/>
        <v>4015692.1871967572</v>
      </c>
      <c r="Y26" s="39">
        <f t="shared" si="26"/>
        <v>4015692.1871967572</v>
      </c>
      <c r="Z26" s="39">
        <f t="shared" si="26"/>
        <v>4015692.1871967572</v>
      </c>
      <c r="AA26" s="39">
        <f t="shared" si="26"/>
        <v>4015692.1871967572</v>
      </c>
      <c r="AB26" s="39">
        <f t="shared" si="26"/>
        <v>4015692.1871967572</v>
      </c>
      <c r="AC26" s="39">
        <f t="shared" si="26"/>
        <v>4015692.1871967572</v>
      </c>
      <c r="AD26" s="39">
        <f t="shared" si="26"/>
        <v>4015692.1871967572</v>
      </c>
      <c r="AE26" s="39">
        <f t="shared" si="26"/>
        <v>4015692.1871967572</v>
      </c>
      <c r="AF26" s="39">
        <f t="shared" si="26"/>
        <v>4015692.1871967572</v>
      </c>
      <c r="AG26" s="39">
        <f t="shared" si="26"/>
        <v>4015692.1871967572</v>
      </c>
      <c r="AH26" s="39">
        <f t="shared" si="26"/>
        <v>4015692.1871967572</v>
      </c>
      <c r="AI26" s="39">
        <f t="shared" si="26"/>
        <v>4015692.1871967572</v>
      </c>
      <c r="AJ26" s="39">
        <f t="shared" si="26"/>
        <v>4015692.1871967572</v>
      </c>
      <c r="AK26" s="39">
        <f t="shared" si="26"/>
        <v>4015692.1871967572</v>
      </c>
      <c r="AL26" s="39">
        <f t="shared" si="26"/>
        <v>4015692.1871967572</v>
      </c>
      <c r="AM26" s="39">
        <f t="shared" si="26"/>
        <v>4015692.1871967572</v>
      </c>
      <c r="AN26" s="39">
        <f t="shared" si="26"/>
        <v>4015692.1871967572</v>
      </c>
      <c r="AO26" s="39">
        <f t="shared" si="26"/>
        <v>4015692.1871967572</v>
      </c>
      <c r="AP26" s="39">
        <f t="shared" si="26"/>
        <v>4015692.1871967572</v>
      </c>
      <c r="AQ26" s="39">
        <f t="shared" si="26"/>
        <v>4015692.1871967572</v>
      </c>
      <c r="AR26" s="39">
        <f t="shared" si="26"/>
        <v>4015692.1871967572</v>
      </c>
      <c r="AS26" s="39">
        <f t="shared" si="26"/>
        <v>4015692.1871967572</v>
      </c>
      <c r="AT26" s="39">
        <f t="shared" si="26"/>
        <v>4015692.1871967572</v>
      </c>
      <c r="AU26" s="39">
        <f t="shared" si="26"/>
        <v>4015692.1871967572</v>
      </c>
      <c r="AV26" s="39">
        <f t="shared" si="26"/>
        <v>4015692.1871967572</v>
      </c>
    </row>
    <row r="27" spans="1:48" ht="15" customHeight="1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</row>
    <row r="28" spans="1:48" ht="15" customHeight="1" thickBot="1">
      <c r="A28" s="57" t="s">
        <v>41</v>
      </c>
      <c r="B28" s="39"/>
      <c r="C28" s="39"/>
      <c r="D28" s="39"/>
      <c r="E28" s="29">
        <f>E24+E26</f>
        <v>0</v>
      </c>
      <c r="F28" s="29">
        <f>F20+F26</f>
        <v>11100520.54603675</v>
      </c>
      <c r="G28" s="29">
        <f t="shared" ref="G28:AV28" si="27">G20+G26</f>
        <v>11100520.54603675</v>
      </c>
      <c r="H28" s="29">
        <f t="shared" si="27"/>
        <v>11100520.54603675</v>
      </c>
      <c r="I28" s="29">
        <f t="shared" si="27"/>
        <v>11100520.54603675</v>
      </c>
      <c r="J28" s="29">
        <f t="shared" si="27"/>
        <v>11100520.54603675</v>
      </c>
      <c r="K28" s="29">
        <f t="shared" si="27"/>
        <v>11100520.54603675</v>
      </c>
      <c r="L28" s="29">
        <f t="shared" si="27"/>
        <v>11100520.54603675</v>
      </c>
      <c r="M28" s="29">
        <f t="shared" si="27"/>
        <v>8750608.2307610773</v>
      </c>
      <c r="N28" s="29">
        <f t="shared" si="27"/>
        <v>8750608.2307610773</v>
      </c>
      <c r="O28" s="29">
        <f t="shared" si="27"/>
        <v>8750608.2307610773</v>
      </c>
      <c r="P28" s="29">
        <f t="shared" si="27"/>
        <v>8750608.2307610773</v>
      </c>
      <c r="Q28" s="29">
        <f t="shared" si="27"/>
        <v>8750608.2307610773</v>
      </c>
      <c r="R28" s="29">
        <f t="shared" si="27"/>
        <v>8750608.2307610773</v>
      </c>
      <c r="S28" s="29">
        <f t="shared" si="27"/>
        <v>8750608.2307610773</v>
      </c>
      <c r="T28" s="29">
        <f t="shared" si="27"/>
        <v>8750608.2307610773</v>
      </c>
      <c r="U28" s="29">
        <f t="shared" si="27"/>
        <v>8750608.2307610773</v>
      </c>
      <c r="V28" s="29">
        <f t="shared" si="27"/>
        <v>8750608.2307610773</v>
      </c>
      <c r="W28" s="29">
        <f t="shared" si="27"/>
        <v>8750608.2307610773</v>
      </c>
      <c r="X28" s="29">
        <f t="shared" si="27"/>
        <v>8750608.2307610773</v>
      </c>
      <c r="Y28" s="29">
        <f t="shared" si="27"/>
        <v>8395112.3870691713</v>
      </c>
      <c r="Z28" s="29">
        <f t="shared" si="27"/>
        <v>8395112.3870691713</v>
      </c>
      <c r="AA28" s="29">
        <f t="shared" si="27"/>
        <v>8395112.3870691713</v>
      </c>
      <c r="AB28" s="29">
        <f t="shared" si="27"/>
        <v>8395112.3870691713</v>
      </c>
      <c r="AC28" s="29">
        <f t="shared" si="27"/>
        <v>8395112.3870691713</v>
      </c>
      <c r="AD28" s="29">
        <f t="shared" si="27"/>
        <v>8395112.3870691713</v>
      </c>
      <c r="AE28" s="29">
        <f t="shared" si="27"/>
        <v>8395112.3870691713</v>
      </c>
      <c r="AF28" s="29">
        <f t="shared" si="27"/>
        <v>8395112.3870691713</v>
      </c>
      <c r="AG28" s="29">
        <f t="shared" si="27"/>
        <v>8395112.3870691713</v>
      </c>
      <c r="AH28" s="29">
        <f t="shared" si="27"/>
        <v>8395112.3870691713</v>
      </c>
      <c r="AI28" s="29">
        <f t="shared" si="27"/>
        <v>8395112.3870691713</v>
      </c>
      <c r="AJ28" s="29">
        <f t="shared" si="27"/>
        <v>8395112.3870691713</v>
      </c>
      <c r="AK28" s="29">
        <f t="shared" si="27"/>
        <v>8067164.191781437</v>
      </c>
      <c r="AL28" s="29">
        <f t="shared" si="27"/>
        <v>8067164.191781437</v>
      </c>
      <c r="AM28" s="29">
        <f t="shared" si="27"/>
        <v>8067164.191781437</v>
      </c>
      <c r="AN28" s="29">
        <f t="shared" si="27"/>
        <v>8067164.191781437</v>
      </c>
      <c r="AO28" s="29">
        <f t="shared" si="27"/>
        <v>8067164.191781437</v>
      </c>
      <c r="AP28" s="29">
        <f t="shared" si="27"/>
        <v>8067164.191781437</v>
      </c>
      <c r="AQ28" s="29">
        <f t="shared" si="27"/>
        <v>8067164.191781437</v>
      </c>
      <c r="AR28" s="29">
        <f t="shared" si="27"/>
        <v>8067164.191781437</v>
      </c>
      <c r="AS28" s="29">
        <f t="shared" si="27"/>
        <v>8067164.191781437</v>
      </c>
      <c r="AT28" s="29">
        <f t="shared" si="27"/>
        <v>8067164.191781437</v>
      </c>
      <c r="AU28" s="29">
        <f t="shared" si="27"/>
        <v>8067164.191781437</v>
      </c>
      <c r="AV28" s="29">
        <f t="shared" si="27"/>
        <v>8067164.191781437</v>
      </c>
    </row>
    <row r="29" spans="1:48" ht="15" customHeight="1" thickTop="1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</row>
    <row r="30" spans="1:48" ht="15" customHeight="1">
      <c r="A30" s="31"/>
      <c r="B30" s="49"/>
      <c r="C30" s="49"/>
      <c r="D30" s="46"/>
      <c r="E30" s="46"/>
      <c r="F30" s="112"/>
      <c r="G30" s="112"/>
      <c r="H30" s="45"/>
      <c r="I30" s="45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48" ht="15" customHeight="1" thickBot="1">
      <c r="A31" s="31" t="s">
        <v>44</v>
      </c>
      <c r="B31" s="46"/>
      <c r="C31" s="46"/>
      <c r="F31" s="56">
        <v>1</v>
      </c>
      <c r="G31" s="56">
        <f>F31+1</f>
        <v>2</v>
      </c>
      <c r="H31" s="56">
        <f t="shared" ref="H31" si="28">G31+1</f>
        <v>3</v>
      </c>
      <c r="I31" s="56">
        <f t="shared" ref="I31" si="29">H31+1</f>
        <v>4</v>
      </c>
      <c r="J31" s="56">
        <f t="shared" ref="J31" si="30">I31+1</f>
        <v>5</v>
      </c>
      <c r="K31" s="56">
        <f t="shared" ref="K31" si="31">J31+1</f>
        <v>6</v>
      </c>
      <c r="L31" s="56">
        <f t="shared" ref="L31" si="32">K31+1</f>
        <v>7</v>
      </c>
      <c r="M31" s="56">
        <f t="shared" ref="M31" si="33">L31+1</f>
        <v>8</v>
      </c>
      <c r="N31" s="56">
        <f t="shared" ref="N31" si="34">M31+1</f>
        <v>9</v>
      </c>
      <c r="O31" s="56">
        <f t="shared" ref="O31" si="35">N31+1</f>
        <v>10</v>
      </c>
      <c r="P31" s="56">
        <f t="shared" ref="P31" si="36">O31+1</f>
        <v>11</v>
      </c>
      <c r="Q31" s="56">
        <f t="shared" ref="Q31" si="37">P31+1</f>
        <v>12</v>
      </c>
      <c r="R31" s="56">
        <f t="shared" ref="R31" si="38">Q31+1</f>
        <v>13</v>
      </c>
      <c r="S31" s="56">
        <f t="shared" ref="S31" si="39">R31+1</f>
        <v>14</v>
      </c>
      <c r="T31" s="56">
        <f t="shared" ref="T31" si="40">S31+1</f>
        <v>15</v>
      </c>
      <c r="U31" s="56">
        <f t="shared" ref="U31" si="41">T31+1</f>
        <v>16</v>
      </c>
      <c r="V31" s="56">
        <f t="shared" ref="V31" si="42">U31+1</f>
        <v>17</v>
      </c>
      <c r="W31" s="56">
        <f t="shared" ref="W31" si="43">V31+1</f>
        <v>18</v>
      </c>
      <c r="X31" s="56">
        <f t="shared" ref="X31" si="44">W31+1</f>
        <v>19</v>
      </c>
      <c r="Y31" s="56">
        <f t="shared" ref="Y31" si="45">X31+1</f>
        <v>20</v>
      </c>
      <c r="Z31" s="56">
        <f t="shared" ref="Z31" si="46">Y31+1</f>
        <v>21</v>
      </c>
      <c r="AA31" s="56">
        <f t="shared" ref="AA31" si="47">Z31+1</f>
        <v>22</v>
      </c>
      <c r="AB31" s="56">
        <f t="shared" ref="AB31" si="48">AA31+1</f>
        <v>23</v>
      </c>
      <c r="AC31" s="56">
        <f t="shared" ref="AC31" si="49">AB31+1</f>
        <v>24</v>
      </c>
      <c r="AD31" s="56">
        <f t="shared" ref="AD31" si="50">AC31+1</f>
        <v>25</v>
      </c>
      <c r="AE31" s="56">
        <f t="shared" ref="AE31" si="51">AD31+1</f>
        <v>26</v>
      </c>
      <c r="AF31" s="56">
        <f t="shared" ref="AF31" si="52">AE31+1</f>
        <v>27</v>
      </c>
      <c r="AG31" s="56">
        <f t="shared" ref="AG31" si="53">AF31+1</f>
        <v>28</v>
      </c>
      <c r="AH31" s="56">
        <f t="shared" ref="AH31" si="54">AG31+1</f>
        <v>29</v>
      </c>
      <c r="AI31" s="56">
        <f t="shared" ref="AI31" si="55">AH31+1</f>
        <v>30</v>
      </c>
      <c r="AJ31" s="56">
        <f t="shared" ref="AJ31" si="56">AI31+1</f>
        <v>31</v>
      </c>
      <c r="AK31" s="56">
        <f t="shared" ref="AK31" si="57">AJ31+1</f>
        <v>32</v>
      </c>
      <c r="AL31" s="56">
        <f t="shared" ref="AL31" si="58">AK31+1</f>
        <v>33</v>
      </c>
      <c r="AM31" s="56">
        <f t="shared" ref="AM31" si="59">AL31+1</f>
        <v>34</v>
      </c>
      <c r="AN31" s="56">
        <f t="shared" ref="AN31" si="60">AM31+1</f>
        <v>35</v>
      </c>
      <c r="AO31" s="56">
        <f t="shared" ref="AO31" si="61">AN31+1</f>
        <v>36</v>
      </c>
      <c r="AP31" s="56">
        <f t="shared" ref="AP31" si="62">AO31+1</f>
        <v>37</v>
      </c>
      <c r="AQ31" s="56">
        <f t="shared" ref="AQ31" si="63">AP31+1</f>
        <v>38</v>
      </c>
      <c r="AR31" s="56">
        <f t="shared" ref="AR31" si="64">AQ31+1</f>
        <v>39</v>
      </c>
      <c r="AS31" s="56">
        <f t="shared" ref="AS31" si="65">AR31+1</f>
        <v>40</v>
      </c>
      <c r="AT31" s="56">
        <f t="shared" ref="AT31" si="66">AS31+1</f>
        <v>41</v>
      </c>
      <c r="AU31" s="56">
        <f t="shared" ref="AU31" si="67">AT31+1</f>
        <v>42</v>
      </c>
      <c r="AV31" s="56">
        <f t="shared" ref="AV31" si="68">AU31+1</f>
        <v>43</v>
      </c>
    </row>
    <row r="32" spans="1:48" ht="34.5" customHeight="1" thickBot="1">
      <c r="A32" s="66" t="s">
        <v>16</v>
      </c>
      <c r="B32" s="66" t="s">
        <v>47</v>
      </c>
      <c r="C32" s="67" t="s">
        <v>148</v>
      </c>
      <c r="D32" s="68" t="s">
        <v>149</v>
      </c>
      <c r="E32" s="72">
        <f>$E$13</f>
        <v>43586</v>
      </c>
      <c r="F32" s="73">
        <f>EDATE(E32,1)</f>
        <v>43617</v>
      </c>
      <c r="G32" s="73">
        <f t="shared" ref="G32:AV32" si="69">EDATE(F32,1)</f>
        <v>43647</v>
      </c>
      <c r="H32" s="73">
        <f t="shared" si="69"/>
        <v>43678</v>
      </c>
      <c r="I32" s="73">
        <f t="shared" si="69"/>
        <v>43709</v>
      </c>
      <c r="J32" s="73">
        <f t="shared" si="69"/>
        <v>43739</v>
      </c>
      <c r="K32" s="73">
        <f t="shared" si="69"/>
        <v>43770</v>
      </c>
      <c r="L32" s="73">
        <f t="shared" si="69"/>
        <v>43800</v>
      </c>
      <c r="M32" s="73">
        <f t="shared" si="69"/>
        <v>43831</v>
      </c>
      <c r="N32" s="73">
        <f t="shared" si="69"/>
        <v>43862</v>
      </c>
      <c r="O32" s="73">
        <f t="shared" si="69"/>
        <v>43891</v>
      </c>
      <c r="P32" s="73">
        <f t="shared" si="69"/>
        <v>43922</v>
      </c>
      <c r="Q32" s="73">
        <f t="shared" si="69"/>
        <v>43952</v>
      </c>
      <c r="R32" s="73">
        <f t="shared" si="69"/>
        <v>43983</v>
      </c>
      <c r="S32" s="73">
        <f t="shared" si="69"/>
        <v>44013</v>
      </c>
      <c r="T32" s="73">
        <f t="shared" si="69"/>
        <v>44044</v>
      </c>
      <c r="U32" s="73">
        <f t="shared" si="69"/>
        <v>44075</v>
      </c>
      <c r="V32" s="73">
        <f t="shared" si="69"/>
        <v>44105</v>
      </c>
      <c r="W32" s="73">
        <f t="shared" si="69"/>
        <v>44136</v>
      </c>
      <c r="X32" s="73">
        <f t="shared" si="69"/>
        <v>44166</v>
      </c>
      <c r="Y32" s="73">
        <f t="shared" si="69"/>
        <v>44197</v>
      </c>
      <c r="Z32" s="73">
        <f t="shared" si="69"/>
        <v>44228</v>
      </c>
      <c r="AA32" s="73">
        <f t="shared" si="69"/>
        <v>44256</v>
      </c>
      <c r="AB32" s="73">
        <f t="shared" si="69"/>
        <v>44287</v>
      </c>
      <c r="AC32" s="73">
        <f t="shared" si="69"/>
        <v>44317</v>
      </c>
      <c r="AD32" s="73">
        <f t="shared" si="69"/>
        <v>44348</v>
      </c>
      <c r="AE32" s="73">
        <f t="shared" si="69"/>
        <v>44378</v>
      </c>
      <c r="AF32" s="73">
        <f t="shared" si="69"/>
        <v>44409</v>
      </c>
      <c r="AG32" s="73">
        <f t="shared" si="69"/>
        <v>44440</v>
      </c>
      <c r="AH32" s="73">
        <f t="shared" si="69"/>
        <v>44470</v>
      </c>
      <c r="AI32" s="73">
        <f t="shared" si="69"/>
        <v>44501</v>
      </c>
      <c r="AJ32" s="73">
        <f t="shared" si="69"/>
        <v>44531</v>
      </c>
      <c r="AK32" s="73">
        <f t="shared" si="69"/>
        <v>44562</v>
      </c>
      <c r="AL32" s="73">
        <f t="shared" si="69"/>
        <v>44593</v>
      </c>
      <c r="AM32" s="73">
        <f t="shared" si="69"/>
        <v>44621</v>
      </c>
      <c r="AN32" s="73">
        <f t="shared" si="69"/>
        <v>44652</v>
      </c>
      <c r="AO32" s="73">
        <f t="shared" si="69"/>
        <v>44682</v>
      </c>
      <c r="AP32" s="73">
        <f t="shared" si="69"/>
        <v>44713</v>
      </c>
      <c r="AQ32" s="73">
        <f t="shared" si="69"/>
        <v>44743</v>
      </c>
      <c r="AR32" s="73">
        <f t="shared" si="69"/>
        <v>44774</v>
      </c>
      <c r="AS32" s="73">
        <f t="shared" si="69"/>
        <v>44805</v>
      </c>
      <c r="AT32" s="73">
        <f t="shared" si="69"/>
        <v>44835</v>
      </c>
      <c r="AU32" s="73">
        <f t="shared" si="69"/>
        <v>44866</v>
      </c>
      <c r="AV32" s="73">
        <f t="shared" si="69"/>
        <v>44896</v>
      </c>
    </row>
    <row r="33" spans="1:48" ht="15" customHeight="1">
      <c r="A33" s="71" t="s">
        <v>151</v>
      </c>
      <c r="B33" s="43">
        <f>'Tax Basis'!C8+'Tax Basis'!D8</f>
        <v>82486113.003445446</v>
      </c>
      <c r="C33" s="42"/>
      <c r="D33" s="41"/>
      <c r="E33" s="42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1:48" ht="15" customHeight="1">
      <c r="A34" s="71" t="s">
        <v>152</v>
      </c>
      <c r="B34" s="43">
        <f>'Tax Basis'!C13+'Tax Basis'!D13</f>
        <v>-8117517.0034455685</v>
      </c>
      <c r="C34" s="42"/>
      <c r="D34" s="41"/>
      <c r="E34" s="42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pans="1:48" ht="15" customHeight="1">
      <c r="A35" s="71" t="s">
        <v>145</v>
      </c>
      <c r="B35" s="43">
        <f>'Tax Basis'!C17+'Tax Basis'!D17</f>
        <v>0</v>
      </c>
      <c r="C35" s="42"/>
      <c r="D35" s="41"/>
      <c r="E35" s="42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ht="15" customHeight="1">
      <c r="A36" s="92" t="s">
        <v>147</v>
      </c>
      <c r="B36" s="91">
        <f>SUM(B33:B35)</f>
        <v>74368595.999999881</v>
      </c>
      <c r="C36" s="93">
        <f>B36*0.3</f>
        <v>22310578.799999963</v>
      </c>
      <c r="D36" s="94">
        <f>B36-C36</f>
        <v>52058017.199999914</v>
      </c>
      <c r="E36" s="42"/>
      <c r="F36" s="40">
        <f t="shared" ref="F36:L36" si="70">($D36*$F$5)/7</f>
        <v>371842.9799999994</v>
      </c>
      <c r="G36" s="40">
        <f t="shared" si="70"/>
        <v>371842.9799999994</v>
      </c>
      <c r="H36" s="40">
        <f t="shared" si="70"/>
        <v>371842.9799999994</v>
      </c>
      <c r="I36" s="40">
        <f t="shared" si="70"/>
        <v>371842.9799999994</v>
      </c>
      <c r="J36" s="40">
        <f t="shared" si="70"/>
        <v>371842.9799999994</v>
      </c>
      <c r="K36" s="40">
        <f t="shared" si="70"/>
        <v>371842.9799999994</v>
      </c>
      <c r="L36" s="40">
        <f t="shared" si="70"/>
        <v>371842.9799999994</v>
      </c>
      <c r="M36" s="40">
        <f t="shared" ref="M36:X36" si="71">($D36*$G$5)/12</f>
        <v>412125.96949999937</v>
      </c>
      <c r="N36" s="40">
        <f t="shared" si="71"/>
        <v>412125.96949999937</v>
      </c>
      <c r="O36" s="40">
        <f t="shared" si="71"/>
        <v>412125.96949999937</v>
      </c>
      <c r="P36" s="40">
        <f t="shared" si="71"/>
        <v>412125.96949999937</v>
      </c>
      <c r="Q36" s="40">
        <f t="shared" si="71"/>
        <v>412125.96949999937</v>
      </c>
      <c r="R36" s="40">
        <f t="shared" si="71"/>
        <v>412125.96949999937</v>
      </c>
      <c r="S36" s="40">
        <f t="shared" si="71"/>
        <v>412125.96949999937</v>
      </c>
      <c r="T36" s="40">
        <f t="shared" si="71"/>
        <v>412125.96949999937</v>
      </c>
      <c r="U36" s="40">
        <f t="shared" si="71"/>
        <v>412125.96949999937</v>
      </c>
      <c r="V36" s="40">
        <f t="shared" si="71"/>
        <v>412125.96949999937</v>
      </c>
      <c r="W36" s="40">
        <f t="shared" si="71"/>
        <v>412125.96949999937</v>
      </c>
      <c r="X36" s="40">
        <f t="shared" si="71"/>
        <v>412125.96949999937</v>
      </c>
      <c r="Y36" s="40">
        <f t="shared" ref="Y36:AJ36" si="72">($D36*$H$5)/12</f>
        <v>370913.37254999945</v>
      </c>
      <c r="Z36" s="40">
        <f t="shared" si="72"/>
        <v>370913.37254999945</v>
      </c>
      <c r="AA36" s="40">
        <f t="shared" si="72"/>
        <v>370913.37254999945</v>
      </c>
      <c r="AB36" s="40">
        <f t="shared" si="72"/>
        <v>370913.37254999945</v>
      </c>
      <c r="AC36" s="40">
        <f t="shared" si="72"/>
        <v>370913.37254999945</v>
      </c>
      <c r="AD36" s="40">
        <f t="shared" si="72"/>
        <v>370913.37254999945</v>
      </c>
      <c r="AE36" s="40">
        <f t="shared" si="72"/>
        <v>370913.37254999945</v>
      </c>
      <c r="AF36" s="40">
        <f t="shared" si="72"/>
        <v>370913.37254999945</v>
      </c>
      <c r="AG36" s="40">
        <f t="shared" si="72"/>
        <v>370913.37254999945</v>
      </c>
      <c r="AH36" s="40">
        <f t="shared" si="72"/>
        <v>370913.37254999945</v>
      </c>
      <c r="AI36" s="40">
        <f t="shared" si="72"/>
        <v>370913.37254999945</v>
      </c>
      <c r="AJ36" s="40">
        <f t="shared" si="72"/>
        <v>370913.37254999945</v>
      </c>
      <c r="AK36" s="40">
        <f t="shared" ref="AK36:AV36" si="73">($D36*$I$5)/12</f>
        <v>334038.94369999942</v>
      </c>
      <c r="AL36" s="40">
        <f t="shared" si="73"/>
        <v>334038.94369999942</v>
      </c>
      <c r="AM36" s="40">
        <f t="shared" si="73"/>
        <v>334038.94369999942</v>
      </c>
      <c r="AN36" s="40">
        <f t="shared" si="73"/>
        <v>334038.94369999942</v>
      </c>
      <c r="AO36" s="40">
        <f t="shared" si="73"/>
        <v>334038.94369999942</v>
      </c>
      <c r="AP36" s="40">
        <f t="shared" si="73"/>
        <v>334038.94369999942</v>
      </c>
      <c r="AQ36" s="40">
        <f t="shared" si="73"/>
        <v>334038.94369999942</v>
      </c>
      <c r="AR36" s="40">
        <f t="shared" si="73"/>
        <v>334038.94369999942</v>
      </c>
      <c r="AS36" s="40">
        <f t="shared" si="73"/>
        <v>334038.94369999942</v>
      </c>
      <c r="AT36" s="40">
        <f t="shared" si="73"/>
        <v>334038.94369999942</v>
      </c>
      <c r="AU36" s="40">
        <f t="shared" si="73"/>
        <v>334038.94369999942</v>
      </c>
      <c r="AV36" s="40">
        <f t="shared" si="73"/>
        <v>334038.94369999942</v>
      </c>
    </row>
    <row r="37" spans="1:48" ht="15" customHeight="1" thickBot="1">
      <c r="A37" s="38"/>
      <c r="B37" s="43"/>
      <c r="C37" s="42"/>
      <c r="D37" s="41"/>
      <c r="E37" s="42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40"/>
      <c r="AT37" s="40"/>
      <c r="AU37" s="40"/>
      <c r="AV37" s="40"/>
    </row>
    <row r="38" spans="1:48" ht="15" customHeight="1" thickBot="1">
      <c r="A38" s="36" t="s">
        <v>46</v>
      </c>
      <c r="B38" s="7">
        <f>B36</f>
        <v>74368595.999999881</v>
      </c>
      <c r="C38" s="6">
        <f>C36</f>
        <v>22310578.799999963</v>
      </c>
      <c r="D38" s="5">
        <f>D36</f>
        <v>52058017.199999914</v>
      </c>
      <c r="E38" s="35">
        <f t="shared" ref="E38:AV38" si="74">SUM(E33:E36)</f>
        <v>0</v>
      </c>
      <c r="F38" s="35">
        <f t="shared" si="74"/>
        <v>371842.9799999994</v>
      </c>
      <c r="G38" s="35">
        <f t="shared" si="74"/>
        <v>371842.9799999994</v>
      </c>
      <c r="H38" s="35">
        <f t="shared" si="74"/>
        <v>371842.9799999994</v>
      </c>
      <c r="I38" s="35">
        <f t="shared" si="74"/>
        <v>371842.9799999994</v>
      </c>
      <c r="J38" s="35">
        <f t="shared" si="74"/>
        <v>371842.9799999994</v>
      </c>
      <c r="K38" s="35">
        <f t="shared" si="74"/>
        <v>371842.9799999994</v>
      </c>
      <c r="L38" s="35">
        <f t="shared" si="74"/>
        <v>371842.9799999994</v>
      </c>
      <c r="M38" s="35">
        <f t="shared" si="74"/>
        <v>412125.96949999937</v>
      </c>
      <c r="N38" s="35">
        <f t="shared" si="74"/>
        <v>412125.96949999937</v>
      </c>
      <c r="O38" s="35">
        <f t="shared" si="74"/>
        <v>412125.96949999937</v>
      </c>
      <c r="P38" s="35">
        <f t="shared" si="74"/>
        <v>412125.96949999937</v>
      </c>
      <c r="Q38" s="35">
        <f t="shared" si="74"/>
        <v>412125.96949999937</v>
      </c>
      <c r="R38" s="35">
        <f t="shared" si="74"/>
        <v>412125.96949999937</v>
      </c>
      <c r="S38" s="35">
        <f t="shared" si="74"/>
        <v>412125.96949999937</v>
      </c>
      <c r="T38" s="35">
        <f t="shared" si="74"/>
        <v>412125.96949999937</v>
      </c>
      <c r="U38" s="35">
        <f t="shared" si="74"/>
        <v>412125.96949999937</v>
      </c>
      <c r="V38" s="35">
        <f t="shared" si="74"/>
        <v>412125.96949999937</v>
      </c>
      <c r="W38" s="35">
        <f t="shared" si="74"/>
        <v>412125.96949999937</v>
      </c>
      <c r="X38" s="35">
        <f t="shared" si="74"/>
        <v>412125.96949999937</v>
      </c>
      <c r="Y38" s="35">
        <f t="shared" si="74"/>
        <v>370913.37254999945</v>
      </c>
      <c r="Z38" s="35">
        <f t="shared" si="74"/>
        <v>370913.37254999945</v>
      </c>
      <c r="AA38" s="35">
        <f t="shared" si="74"/>
        <v>370913.37254999945</v>
      </c>
      <c r="AB38" s="35">
        <f t="shared" si="74"/>
        <v>370913.37254999945</v>
      </c>
      <c r="AC38" s="35">
        <f t="shared" si="74"/>
        <v>370913.37254999945</v>
      </c>
      <c r="AD38" s="35">
        <f t="shared" si="74"/>
        <v>370913.37254999945</v>
      </c>
      <c r="AE38" s="35">
        <f t="shared" si="74"/>
        <v>370913.37254999945</v>
      </c>
      <c r="AF38" s="35">
        <f t="shared" si="74"/>
        <v>370913.37254999945</v>
      </c>
      <c r="AG38" s="35">
        <f t="shared" si="74"/>
        <v>370913.37254999945</v>
      </c>
      <c r="AH38" s="35">
        <f t="shared" si="74"/>
        <v>370913.37254999945</v>
      </c>
      <c r="AI38" s="35">
        <f t="shared" si="74"/>
        <v>370913.37254999945</v>
      </c>
      <c r="AJ38" s="35">
        <f t="shared" si="74"/>
        <v>370913.37254999945</v>
      </c>
      <c r="AK38" s="35">
        <f t="shared" si="74"/>
        <v>334038.94369999942</v>
      </c>
      <c r="AL38" s="35">
        <f t="shared" si="74"/>
        <v>334038.94369999942</v>
      </c>
      <c r="AM38" s="35">
        <f t="shared" si="74"/>
        <v>334038.94369999942</v>
      </c>
      <c r="AN38" s="35">
        <f t="shared" si="74"/>
        <v>334038.94369999942</v>
      </c>
      <c r="AO38" s="35">
        <f t="shared" si="74"/>
        <v>334038.94369999942</v>
      </c>
      <c r="AP38" s="35">
        <f t="shared" si="74"/>
        <v>334038.94369999942</v>
      </c>
      <c r="AQ38" s="35">
        <f t="shared" si="74"/>
        <v>334038.94369999942</v>
      </c>
      <c r="AR38" s="35">
        <f t="shared" si="74"/>
        <v>334038.94369999942</v>
      </c>
      <c r="AS38" s="35">
        <f t="shared" si="74"/>
        <v>334038.94369999942</v>
      </c>
      <c r="AT38" s="35">
        <f t="shared" si="74"/>
        <v>334038.94369999942</v>
      </c>
      <c r="AU38" s="35">
        <f t="shared" si="74"/>
        <v>334038.94369999942</v>
      </c>
      <c r="AV38" s="35">
        <f t="shared" si="74"/>
        <v>334038.94369999942</v>
      </c>
    </row>
    <row r="39" spans="1:48" ht="15" customHeight="1">
      <c r="A39" s="36"/>
      <c r="B39" s="34"/>
      <c r="C39" s="34"/>
      <c r="D39" s="34"/>
      <c r="E39" s="34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40"/>
      <c r="AT39" s="40"/>
      <c r="AU39" s="40"/>
      <c r="AV39" s="40"/>
    </row>
    <row r="40" spans="1:48" ht="15" customHeight="1">
      <c r="A40" s="51" t="s">
        <v>19</v>
      </c>
      <c r="B40" s="39"/>
      <c r="C40" s="39"/>
      <c r="D40" s="39"/>
      <c r="E40" s="39"/>
      <c r="F40" s="39">
        <f>C36</f>
        <v>22310578.799999963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</row>
    <row r="41" spans="1:48" ht="15" customHeight="1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</row>
    <row r="42" spans="1:48" ht="15" customHeight="1" thickBot="1">
      <c r="A42" s="57" t="s">
        <v>48</v>
      </c>
      <c r="B42" s="39"/>
      <c r="C42" s="39"/>
      <c r="D42" s="39"/>
      <c r="E42" s="29">
        <f>E38+E40</f>
        <v>0</v>
      </c>
      <c r="F42" s="29">
        <f>F38+F40</f>
        <v>22682421.779999964</v>
      </c>
      <c r="G42" s="29">
        <f t="shared" ref="G42:AV42" si="75">G38+G40</f>
        <v>371842.9799999994</v>
      </c>
      <c r="H42" s="29">
        <f t="shared" si="75"/>
        <v>371842.9799999994</v>
      </c>
      <c r="I42" s="29">
        <f t="shared" si="75"/>
        <v>371842.9799999994</v>
      </c>
      <c r="J42" s="29">
        <f t="shared" si="75"/>
        <v>371842.9799999994</v>
      </c>
      <c r="K42" s="29">
        <f t="shared" si="75"/>
        <v>371842.9799999994</v>
      </c>
      <c r="L42" s="29">
        <f t="shared" si="75"/>
        <v>371842.9799999994</v>
      </c>
      <c r="M42" s="29">
        <f t="shared" si="75"/>
        <v>412125.96949999937</v>
      </c>
      <c r="N42" s="29">
        <f t="shared" si="75"/>
        <v>412125.96949999937</v>
      </c>
      <c r="O42" s="29">
        <f t="shared" si="75"/>
        <v>412125.96949999937</v>
      </c>
      <c r="P42" s="29">
        <f t="shared" si="75"/>
        <v>412125.96949999937</v>
      </c>
      <c r="Q42" s="29">
        <f t="shared" si="75"/>
        <v>412125.96949999937</v>
      </c>
      <c r="R42" s="29">
        <f t="shared" si="75"/>
        <v>412125.96949999937</v>
      </c>
      <c r="S42" s="29">
        <f t="shared" si="75"/>
        <v>412125.96949999937</v>
      </c>
      <c r="T42" s="29">
        <f t="shared" si="75"/>
        <v>412125.96949999937</v>
      </c>
      <c r="U42" s="29">
        <f t="shared" si="75"/>
        <v>412125.96949999937</v>
      </c>
      <c r="V42" s="29">
        <f t="shared" si="75"/>
        <v>412125.96949999937</v>
      </c>
      <c r="W42" s="29">
        <f t="shared" si="75"/>
        <v>412125.96949999937</v>
      </c>
      <c r="X42" s="29">
        <f t="shared" si="75"/>
        <v>412125.96949999937</v>
      </c>
      <c r="Y42" s="29">
        <f t="shared" si="75"/>
        <v>370913.37254999945</v>
      </c>
      <c r="Z42" s="29">
        <f t="shared" si="75"/>
        <v>370913.37254999945</v>
      </c>
      <c r="AA42" s="29">
        <f t="shared" si="75"/>
        <v>370913.37254999945</v>
      </c>
      <c r="AB42" s="29">
        <f t="shared" si="75"/>
        <v>370913.37254999945</v>
      </c>
      <c r="AC42" s="29">
        <f t="shared" si="75"/>
        <v>370913.37254999945</v>
      </c>
      <c r="AD42" s="29">
        <f t="shared" si="75"/>
        <v>370913.37254999945</v>
      </c>
      <c r="AE42" s="29">
        <f t="shared" si="75"/>
        <v>370913.37254999945</v>
      </c>
      <c r="AF42" s="29">
        <f t="shared" si="75"/>
        <v>370913.37254999945</v>
      </c>
      <c r="AG42" s="29">
        <f t="shared" si="75"/>
        <v>370913.37254999945</v>
      </c>
      <c r="AH42" s="29">
        <f t="shared" si="75"/>
        <v>370913.37254999945</v>
      </c>
      <c r="AI42" s="29">
        <f t="shared" si="75"/>
        <v>370913.37254999945</v>
      </c>
      <c r="AJ42" s="29">
        <f t="shared" si="75"/>
        <v>370913.37254999945</v>
      </c>
      <c r="AK42" s="29">
        <f t="shared" si="75"/>
        <v>334038.94369999942</v>
      </c>
      <c r="AL42" s="29">
        <f t="shared" si="75"/>
        <v>334038.94369999942</v>
      </c>
      <c r="AM42" s="29">
        <f t="shared" si="75"/>
        <v>334038.94369999942</v>
      </c>
      <c r="AN42" s="29">
        <f t="shared" si="75"/>
        <v>334038.94369999942</v>
      </c>
      <c r="AO42" s="29">
        <f t="shared" si="75"/>
        <v>334038.94369999942</v>
      </c>
      <c r="AP42" s="29">
        <f t="shared" si="75"/>
        <v>334038.94369999942</v>
      </c>
      <c r="AQ42" s="29">
        <f t="shared" si="75"/>
        <v>334038.94369999942</v>
      </c>
      <c r="AR42" s="29">
        <f t="shared" si="75"/>
        <v>334038.94369999942</v>
      </c>
      <c r="AS42" s="29">
        <f t="shared" si="75"/>
        <v>334038.94369999942</v>
      </c>
      <c r="AT42" s="29">
        <f t="shared" si="75"/>
        <v>334038.94369999942</v>
      </c>
      <c r="AU42" s="29">
        <f t="shared" si="75"/>
        <v>334038.94369999942</v>
      </c>
      <c r="AV42" s="29">
        <f t="shared" si="75"/>
        <v>334038.94369999942</v>
      </c>
    </row>
    <row r="43" spans="1:48" ht="15" customHeight="1" thickTop="1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</row>
    <row r="44" spans="1:48" ht="15" customHeight="1">
      <c r="A44" s="51" t="s">
        <v>45</v>
      </c>
      <c r="B44" s="39"/>
      <c r="C44" s="39"/>
      <c r="D44" s="39"/>
      <c r="E44" s="39">
        <v>0</v>
      </c>
      <c r="F44" s="39">
        <f>($F$40/7)/7</f>
        <v>455317.93469387677</v>
      </c>
      <c r="G44" s="39">
        <f t="shared" ref="G44:L44" si="76">($F$40/7)/7</f>
        <v>455317.93469387677</v>
      </c>
      <c r="H44" s="39">
        <f t="shared" si="76"/>
        <v>455317.93469387677</v>
      </c>
      <c r="I44" s="39">
        <f t="shared" si="76"/>
        <v>455317.93469387677</v>
      </c>
      <c r="J44" s="39">
        <f t="shared" si="76"/>
        <v>455317.93469387677</v>
      </c>
      <c r="K44" s="39">
        <f t="shared" si="76"/>
        <v>455317.93469387677</v>
      </c>
      <c r="L44" s="39">
        <f t="shared" si="76"/>
        <v>455317.93469387677</v>
      </c>
      <c r="M44" s="39">
        <f>($F$40/7)/12</f>
        <v>265602.12857142813</v>
      </c>
      <c r="N44" s="39">
        <f t="shared" ref="N44:AV44" si="77">($F$40/7)/12</f>
        <v>265602.12857142813</v>
      </c>
      <c r="O44" s="39">
        <f t="shared" si="77"/>
        <v>265602.12857142813</v>
      </c>
      <c r="P44" s="39">
        <f t="shared" si="77"/>
        <v>265602.12857142813</v>
      </c>
      <c r="Q44" s="39">
        <f t="shared" si="77"/>
        <v>265602.12857142813</v>
      </c>
      <c r="R44" s="39">
        <f t="shared" si="77"/>
        <v>265602.12857142813</v>
      </c>
      <c r="S44" s="39">
        <f t="shared" si="77"/>
        <v>265602.12857142813</v>
      </c>
      <c r="T44" s="39">
        <f t="shared" si="77"/>
        <v>265602.12857142813</v>
      </c>
      <c r="U44" s="39">
        <f t="shared" si="77"/>
        <v>265602.12857142813</v>
      </c>
      <c r="V44" s="39">
        <f t="shared" si="77"/>
        <v>265602.12857142813</v>
      </c>
      <c r="W44" s="39">
        <f t="shared" si="77"/>
        <v>265602.12857142813</v>
      </c>
      <c r="X44" s="39">
        <f t="shared" si="77"/>
        <v>265602.12857142813</v>
      </c>
      <c r="Y44" s="39">
        <f t="shared" si="77"/>
        <v>265602.12857142813</v>
      </c>
      <c r="Z44" s="39">
        <f t="shared" si="77"/>
        <v>265602.12857142813</v>
      </c>
      <c r="AA44" s="39">
        <f t="shared" si="77"/>
        <v>265602.12857142813</v>
      </c>
      <c r="AB44" s="39">
        <f t="shared" si="77"/>
        <v>265602.12857142813</v>
      </c>
      <c r="AC44" s="39">
        <f t="shared" si="77"/>
        <v>265602.12857142813</v>
      </c>
      <c r="AD44" s="39">
        <f t="shared" si="77"/>
        <v>265602.12857142813</v>
      </c>
      <c r="AE44" s="39">
        <f t="shared" si="77"/>
        <v>265602.12857142813</v>
      </c>
      <c r="AF44" s="39">
        <f t="shared" si="77"/>
        <v>265602.12857142813</v>
      </c>
      <c r="AG44" s="39">
        <f t="shared" si="77"/>
        <v>265602.12857142813</v>
      </c>
      <c r="AH44" s="39">
        <f t="shared" si="77"/>
        <v>265602.12857142813</v>
      </c>
      <c r="AI44" s="39">
        <f t="shared" si="77"/>
        <v>265602.12857142813</v>
      </c>
      <c r="AJ44" s="39">
        <f t="shared" si="77"/>
        <v>265602.12857142813</v>
      </c>
      <c r="AK44" s="39">
        <f t="shared" si="77"/>
        <v>265602.12857142813</v>
      </c>
      <c r="AL44" s="39">
        <f t="shared" si="77"/>
        <v>265602.12857142813</v>
      </c>
      <c r="AM44" s="39">
        <f t="shared" si="77"/>
        <v>265602.12857142813</v>
      </c>
      <c r="AN44" s="39">
        <f t="shared" si="77"/>
        <v>265602.12857142813</v>
      </c>
      <c r="AO44" s="39">
        <f t="shared" si="77"/>
        <v>265602.12857142813</v>
      </c>
      <c r="AP44" s="39">
        <f t="shared" si="77"/>
        <v>265602.12857142813</v>
      </c>
      <c r="AQ44" s="39">
        <f t="shared" si="77"/>
        <v>265602.12857142813</v>
      </c>
      <c r="AR44" s="39">
        <f t="shared" si="77"/>
        <v>265602.12857142813</v>
      </c>
      <c r="AS44" s="39">
        <f t="shared" si="77"/>
        <v>265602.12857142813</v>
      </c>
      <c r="AT44" s="39">
        <f t="shared" si="77"/>
        <v>265602.12857142813</v>
      </c>
      <c r="AU44" s="39">
        <f t="shared" si="77"/>
        <v>265602.12857142813</v>
      </c>
      <c r="AV44" s="39">
        <f t="shared" si="77"/>
        <v>265602.12857142813</v>
      </c>
    </row>
    <row r="45" spans="1:48" ht="15" customHeight="1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</row>
    <row r="46" spans="1:48" ht="15" customHeight="1" thickBot="1">
      <c r="A46" s="57" t="s">
        <v>49</v>
      </c>
      <c r="B46" s="39"/>
      <c r="C46" s="39"/>
      <c r="D46" s="39"/>
      <c r="E46" s="29">
        <f>E42+E44</f>
        <v>0</v>
      </c>
      <c r="F46" s="29">
        <f>F38+F44</f>
        <v>827160.91469387617</v>
      </c>
      <c r="G46" s="29">
        <f t="shared" ref="G46:AV46" si="78">G38+G44</f>
        <v>827160.91469387617</v>
      </c>
      <c r="H46" s="29">
        <f t="shared" si="78"/>
        <v>827160.91469387617</v>
      </c>
      <c r="I46" s="29">
        <f t="shared" si="78"/>
        <v>827160.91469387617</v>
      </c>
      <c r="J46" s="29">
        <f t="shared" si="78"/>
        <v>827160.91469387617</v>
      </c>
      <c r="K46" s="29">
        <f t="shared" si="78"/>
        <v>827160.91469387617</v>
      </c>
      <c r="L46" s="29">
        <f t="shared" si="78"/>
        <v>827160.91469387617</v>
      </c>
      <c r="M46" s="29">
        <f t="shared" si="78"/>
        <v>677728.09807142755</v>
      </c>
      <c r="N46" s="29">
        <f t="shared" si="78"/>
        <v>677728.09807142755</v>
      </c>
      <c r="O46" s="29">
        <f t="shared" si="78"/>
        <v>677728.09807142755</v>
      </c>
      <c r="P46" s="29">
        <f t="shared" si="78"/>
        <v>677728.09807142755</v>
      </c>
      <c r="Q46" s="29">
        <f t="shared" si="78"/>
        <v>677728.09807142755</v>
      </c>
      <c r="R46" s="29">
        <f t="shared" si="78"/>
        <v>677728.09807142755</v>
      </c>
      <c r="S46" s="29">
        <f t="shared" si="78"/>
        <v>677728.09807142755</v>
      </c>
      <c r="T46" s="29">
        <f t="shared" si="78"/>
        <v>677728.09807142755</v>
      </c>
      <c r="U46" s="29">
        <f t="shared" si="78"/>
        <v>677728.09807142755</v>
      </c>
      <c r="V46" s="29">
        <f t="shared" si="78"/>
        <v>677728.09807142755</v>
      </c>
      <c r="W46" s="29">
        <f t="shared" si="78"/>
        <v>677728.09807142755</v>
      </c>
      <c r="X46" s="29">
        <f t="shared" si="78"/>
        <v>677728.09807142755</v>
      </c>
      <c r="Y46" s="29">
        <f t="shared" si="78"/>
        <v>636515.50112142763</v>
      </c>
      <c r="Z46" s="29">
        <f t="shared" si="78"/>
        <v>636515.50112142763</v>
      </c>
      <c r="AA46" s="29">
        <f t="shared" si="78"/>
        <v>636515.50112142763</v>
      </c>
      <c r="AB46" s="29">
        <f t="shared" si="78"/>
        <v>636515.50112142763</v>
      </c>
      <c r="AC46" s="29">
        <f t="shared" si="78"/>
        <v>636515.50112142763</v>
      </c>
      <c r="AD46" s="29">
        <f t="shared" si="78"/>
        <v>636515.50112142763</v>
      </c>
      <c r="AE46" s="29">
        <f t="shared" si="78"/>
        <v>636515.50112142763</v>
      </c>
      <c r="AF46" s="29">
        <f t="shared" si="78"/>
        <v>636515.50112142763</v>
      </c>
      <c r="AG46" s="29">
        <f t="shared" si="78"/>
        <v>636515.50112142763</v>
      </c>
      <c r="AH46" s="29">
        <f t="shared" si="78"/>
        <v>636515.50112142763</v>
      </c>
      <c r="AI46" s="29">
        <f t="shared" si="78"/>
        <v>636515.50112142763</v>
      </c>
      <c r="AJ46" s="29">
        <f t="shared" si="78"/>
        <v>636515.50112142763</v>
      </c>
      <c r="AK46" s="29">
        <f t="shared" si="78"/>
        <v>599641.07227142761</v>
      </c>
      <c r="AL46" s="29">
        <f t="shared" si="78"/>
        <v>599641.07227142761</v>
      </c>
      <c r="AM46" s="29">
        <f t="shared" si="78"/>
        <v>599641.07227142761</v>
      </c>
      <c r="AN46" s="29">
        <f t="shared" si="78"/>
        <v>599641.07227142761</v>
      </c>
      <c r="AO46" s="29">
        <f t="shared" si="78"/>
        <v>599641.07227142761</v>
      </c>
      <c r="AP46" s="29">
        <f t="shared" si="78"/>
        <v>599641.07227142761</v>
      </c>
      <c r="AQ46" s="29">
        <f t="shared" si="78"/>
        <v>599641.07227142761</v>
      </c>
      <c r="AR46" s="29">
        <f t="shared" si="78"/>
        <v>599641.07227142761</v>
      </c>
      <c r="AS46" s="29">
        <f t="shared" si="78"/>
        <v>599641.07227142761</v>
      </c>
      <c r="AT46" s="29">
        <f t="shared" si="78"/>
        <v>599641.07227142761</v>
      </c>
      <c r="AU46" s="29">
        <f t="shared" si="78"/>
        <v>599641.07227142761</v>
      </c>
      <c r="AV46" s="29">
        <f t="shared" si="78"/>
        <v>599641.07227142761</v>
      </c>
    </row>
    <row r="47" spans="1:48" ht="15" customHeight="1" thickTop="1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</row>
    <row r="48" spans="1:48" ht="15" customHeight="1">
      <c r="A48" s="7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</row>
    <row r="49" spans="1:48" ht="15" customHeight="1">
      <c r="A49" s="77"/>
      <c r="B49" s="95" t="s">
        <v>153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</row>
    <row r="50" spans="1:48" ht="15" customHeight="1">
      <c r="B50" s="51" t="s">
        <v>154</v>
      </c>
      <c r="C50" s="39"/>
      <c r="D50" s="39"/>
      <c r="E50" s="39"/>
      <c r="F50" s="39">
        <f t="shared" ref="F50:AV50" si="79">F24+F42</f>
        <v>364217042.30108416</v>
      </c>
      <c r="G50" s="39">
        <f t="shared" si="79"/>
        <v>4588319.7765565943</v>
      </c>
      <c r="H50" s="39">
        <f t="shared" si="79"/>
        <v>4588319.7765565943</v>
      </c>
      <c r="I50" s="39">
        <f t="shared" si="79"/>
        <v>4588319.7765565943</v>
      </c>
      <c r="J50" s="39">
        <f t="shared" si="79"/>
        <v>4588319.7765565943</v>
      </c>
      <c r="K50" s="39">
        <f t="shared" si="79"/>
        <v>4588319.7765565943</v>
      </c>
      <c r="L50" s="39">
        <f t="shared" si="79"/>
        <v>4588319.7765565943</v>
      </c>
      <c r="M50" s="39">
        <f t="shared" si="79"/>
        <v>5147042.0130643202</v>
      </c>
      <c r="N50" s="39">
        <f t="shared" si="79"/>
        <v>5147042.0130643202</v>
      </c>
      <c r="O50" s="39">
        <f t="shared" si="79"/>
        <v>5147042.0130643202</v>
      </c>
      <c r="P50" s="39">
        <f t="shared" si="79"/>
        <v>5147042.0130643202</v>
      </c>
      <c r="Q50" s="39">
        <f t="shared" si="79"/>
        <v>5147042.0130643202</v>
      </c>
      <c r="R50" s="39">
        <f t="shared" si="79"/>
        <v>5147042.0130643202</v>
      </c>
      <c r="S50" s="39">
        <f t="shared" si="79"/>
        <v>5147042.0130643202</v>
      </c>
      <c r="T50" s="39">
        <f t="shared" si="79"/>
        <v>5147042.0130643202</v>
      </c>
      <c r="U50" s="39">
        <f t="shared" si="79"/>
        <v>5147042.0130643202</v>
      </c>
      <c r="V50" s="39">
        <f t="shared" si="79"/>
        <v>5147042.0130643202</v>
      </c>
      <c r="W50" s="39">
        <f t="shared" si="79"/>
        <v>5147042.0130643202</v>
      </c>
      <c r="X50" s="39">
        <f t="shared" si="79"/>
        <v>5147042.0130643202</v>
      </c>
      <c r="Y50" s="39">
        <f t="shared" si="79"/>
        <v>4750333.5724224141</v>
      </c>
      <c r="Z50" s="39">
        <f t="shared" si="79"/>
        <v>4750333.5724224141</v>
      </c>
      <c r="AA50" s="39">
        <f t="shared" si="79"/>
        <v>4750333.5724224141</v>
      </c>
      <c r="AB50" s="39">
        <f t="shared" si="79"/>
        <v>4750333.5724224141</v>
      </c>
      <c r="AC50" s="39">
        <f t="shared" si="79"/>
        <v>4750333.5724224141</v>
      </c>
      <c r="AD50" s="39">
        <f t="shared" si="79"/>
        <v>4750333.5724224141</v>
      </c>
      <c r="AE50" s="39">
        <f t="shared" si="79"/>
        <v>4750333.5724224141</v>
      </c>
      <c r="AF50" s="39">
        <f t="shared" si="79"/>
        <v>4750333.5724224141</v>
      </c>
      <c r="AG50" s="39">
        <f t="shared" si="79"/>
        <v>4750333.5724224141</v>
      </c>
      <c r="AH50" s="39">
        <f t="shared" si="79"/>
        <v>4750333.5724224141</v>
      </c>
      <c r="AI50" s="39">
        <f t="shared" si="79"/>
        <v>4750333.5724224141</v>
      </c>
      <c r="AJ50" s="39">
        <f t="shared" si="79"/>
        <v>4750333.5724224141</v>
      </c>
      <c r="AK50" s="39">
        <f t="shared" si="79"/>
        <v>4385510.9482846791</v>
      </c>
      <c r="AL50" s="39">
        <f t="shared" si="79"/>
        <v>4385510.9482846791</v>
      </c>
      <c r="AM50" s="39">
        <f t="shared" si="79"/>
        <v>4385510.9482846791</v>
      </c>
      <c r="AN50" s="39">
        <f t="shared" si="79"/>
        <v>4385510.9482846791</v>
      </c>
      <c r="AO50" s="39">
        <f t="shared" si="79"/>
        <v>4385510.9482846791</v>
      </c>
      <c r="AP50" s="39">
        <f t="shared" si="79"/>
        <v>4385510.9482846791</v>
      </c>
      <c r="AQ50" s="39">
        <f t="shared" si="79"/>
        <v>4385510.9482846791</v>
      </c>
      <c r="AR50" s="39">
        <f t="shared" si="79"/>
        <v>4385510.9482846791</v>
      </c>
      <c r="AS50" s="39">
        <f t="shared" si="79"/>
        <v>4385510.9482846791</v>
      </c>
      <c r="AT50" s="39">
        <f t="shared" si="79"/>
        <v>4385510.9482846791</v>
      </c>
      <c r="AU50" s="39">
        <f t="shared" si="79"/>
        <v>4385510.9482846791</v>
      </c>
      <c r="AV50" s="39">
        <f t="shared" si="79"/>
        <v>4385510.9482846791</v>
      </c>
    </row>
    <row r="51" spans="1:48" ht="15" customHeight="1">
      <c r="B51" s="51" t="s">
        <v>155</v>
      </c>
      <c r="C51" s="39"/>
      <c r="D51" s="39"/>
      <c r="E51" s="39"/>
      <c r="F51" s="39">
        <f t="shared" ref="F51:AV51" si="80">F28+F46</f>
        <v>11927681.460730627</v>
      </c>
      <c r="G51" s="39">
        <f t="shared" si="80"/>
        <v>11927681.460730627</v>
      </c>
      <c r="H51" s="39">
        <f t="shared" si="80"/>
        <v>11927681.460730627</v>
      </c>
      <c r="I51" s="39">
        <f t="shared" si="80"/>
        <v>11927681.460730627</v>
      </c>
      <c r="J51" s="39">
        <f t="shared" si="80"/>
        <v>11927681.460730627</v>
      </c>
      <c r="K51" s="39">
        <f t="shared" si="80"/>
        <v>11927681.460730627</v>
      </c>
      <c r="L51" s="39">
        <f t="shared" si="80"/>
        <v>11927681.460730627</v>
      </c>
      <c r="M51" s="39">
        <f t="shared" si="80"/>
        <v>9428336.3288325053</v>
      </c>
      <c r="N51" s="39">
        <f t="shared" si="80"/>
        <v>9428336.3288325053</v>
      </c>
      <c r="O51" s="39">
        <f t="shared" si="80"/>
        <v>9428336.3288325053</v>
      </c>
      <c r="P51" s="39">
        <f t="shared" si="80"/>
        <v>9428336.3288325053</v>
      </c>
      <c r="Q51" s="39">
        <f t="shared" si="80"/>
        <v>9428336.3288325053</v>
      </c>
      <c r="R51" s="39">
        <f t="shared" si="80"/>
        <v>9428336.3288325053</v>
      </c>
      <c r="S51" s="39">
        <f t="shared" si="80"/>
        <v>9428336.3288325053</v>
      </c>
      <c r="T51" s="39">
        <f t="shared" si="80"/>
        <v>9428336.3288325053</v>
      </c>
      <c r="U51" s="39">
        <f t="shared" si="80"/>
        <v>9428336.3288325053</v>
      </c>
      <c r="V51" s="39">
        <f t="shared" si="80"/>
        <v>9428336.3288325053</v>
      </c>
      <c r="W51" s="39">
        <f t="shared" si="80"/>
        <v>9428336.3288325053</v>
      </c>
      <c r="X51" s="39">
        <f t="shared" si="80"/>
        <v>9428336.3288325053</v>
      </c>
      <c r="Y51" s="39">
        <f t="shared" si="80"/>
        <v>9031627.8881905992</v>
      </c>
      <c r="Z51" s="39">
        <f t="shared" si="80"/>
        <v>9031627.8881905992</v>
      </c>
      <c r="AA51" s="39">
        <f t="shared" si="80"/>
        <v>9031627.8881905992</v>
      </c>
      <c r="AB51" s="39">
        <f t="shared" si="80"/>
        <v>9031627.8881905992</v>
      </c>
      <c r="AC51" s="39">
        <f t="shared" si="80"/>
        <v>9031627.8881905992</v>
      </c>
      <c r="AD51" s="39">
        <f t="shared" si="80"/>
        <v>9031627.8881905992</v>
      </c>
      <c r="AE51" s="39">
        <f t="shared" si="80"/>
        <v>9031627.8881905992</v>
      </c>
      <c r="AF51" s="39">
        <f t="shared" si="80"/>
        <v>9031627.8881905992</v>
      </c>
      <c r="AG51" s="39">
        <f t="shared" si="80"/>
        <v>9031627.8881905992</v>
      </c>
      <c r="AH51" s="39">
        <f t="shared" si="80"/>
        <v>9031627.8881905992</v>
      </c>
      <c r="AI51" s="39">
        <f t="shared" si="80"/>
        <v>9031627.8881905992</v>
      </c>
      <c r="AJ51" s="39">
        <f t="shared" si="80"/>
        <v>9031627.8881905992</v>
      </c>
      <c r="AK51" s="39">
        <f t="shared" si="80"/>
        <v>8666805.2640528642</v>
      </c>
      <c r="AL51" s="39">
        <f t="shared" si="80"/>
        <v>8666805.2640528642</v>
      </c>
      <c r="AM51" s="39">
        <f t="shared" si="80"/>
        <v>8666805.2640528642</v>
      </c>
      <c r="AN51" s="39">
        <f t="shared" si="80"/>
        <v>8666805.2640528642</v>
      </c>
      <c r="AO51" s="39">
        <f t="shared" si="80"/>
        <v>8666805.2640528642</v>
      </c>
      <c r="AP51" s="39">
        <f t="shared" si="80"/>
        <v>8666805.2640528642</v>
      </c>
      <c r="AQ51" s="39">
        <f t="shared" si="80"/>
        <v>8666805.2640528642</v>
      </c>
      <c r="AR51" s="39">
        <f t="shared" si="80"/>
        <v>8666805.2640528642</v>
      </c>
      <c r="AS51" s="39">
        <f t="shared" si="80"/>
        <v>8666805.2640528642</v>
      </c>
      <c r="AT51" s="39">
        <f t="shared" si="80"/>
        <v>8666805.2640528642</v>
      </c>
      <c r="AU51" s="39">
        <f t="shared" si="80"/>
        <v>8666805.2640528642</v>
      </c>
      <c r="AV51" s="39">
        <f t="shared" si="80"/>
        <v>8666805.2640528642</v>
      </c>
    </row>
    <row r="52" spans="1:48" ht="15" customHeight="1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</row>
    <row r="53" spans="1:48" ht="15" customHeight="1">
      <c r="B53" s="95" t="s">
        <v>189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</row>
    <row r="54" spans="1:48" ht="15" customHeight="1">
      <c r="B54" s="51" t="s">
        <v>154</v>
      </c>
      <c r="C54" s="39"/>
      <c r="D54" s="39"/>
      <c r="E54" s="39"/>
      <c r="F54" s="39">
        <f>F50-F64</f>
        <v>363732043.36766213</v>
      </c>
      <c r="G54" s="39">
        <f t="shared" ref="G54:AV54" si="81">G50-G64</f>
        <v>4103320.8431345746</v>
      </c>
      <c r="H54" s="39">
        <f t="shared" si="81"/>
        <v>4103320.8431345746</v>
      </c>
      <c r="I54" s="39">
        <f t="shared" si="81"/>
        <v>4103320.8431345746</v>
      </c>
      <c r="J54" s="39">
        <f t="shared" si="81"/>
        <v>4103320.8431345746</v>
      </c>
      <c r="K54" s="39">
        <f t="shared" si="81"/>
        <v>4103320.8431345746</v>
      </c>
      <c r="L54" s="39">
        <f t="shared" si="81"/>
        <v>4103320.8431345746</v>
      </c>
      <c r="M54" s="39">
        <f t="shared" si="81"/>
        <v>4602409.7663395442</v>
      </c>
      <c r="N54" s="39">
        <f t="shared" si="81"/>
        <v>4602409.7663395442</v>
      </c>
      <c r="O54" s="39">
        <f t="shared" si="81"/>
        <v>4602409.7663395442</v>
      </c>
      <c r="P54" s="39">
        <f t="shared" si="81"/>
        <v>4602409.7663395442</v>
      </c>
      <c r="Q54" s="39">
        <f t="shared" si="81"/>
        <v>4602409.7663395442</v>
      </c>
      <c r="R54" s="39">
        <f t="shared" si="81"/>
        <v>4602409.7663395442</v>
      </c>
      <c r="S54" s="39">
        <f t="shared" si="81"/>
        <v>4602409.7663395442</v>
      </c>
      <c r="T54" s="39">
        <f t="shared" si="81"/>
        <v>4602409.7663395442</v>
      </c>
      <c r="U54" s="39">
        <f t="shared" si="81"/>
        <v>4602409.7663395442</v>
      </c>
      <c r="V54" s="39">
        <f t="shared" si="81"/>
        <v>4602409.7663395442</v>
      </c>
      <c r="W54" s="39">
        <f t="shared" si="81"/>
        <v>4602409.7663395442</v>
      </c>
      <c r="X54" s="39">
        <f t="shared" si="81"/>
        <v>4602409.7663395442</v>
      </c>
      <c r="Y54" s="39">
        <f t="shared" si="81"/>
        <v>4246592.1246621525</v>
      </c>
      <c r="Z54" s="39">
        <f t="shared" si="81"/>
        <v>4246592.1246621525</v>
      </c>
      <c r="AA54" s="39">
        <f t="shared" si="81"/>
        <v>4246592.1246621525</v>
      </c>
      <c r="AB54" s="39">
        <f t="shared" si="81"/>
        <v>4246592.1246621525</v>
      </c>
      <c r="AC54" s="39">
        <f t="shared" si="81"/>
        <v>4246592.1246621525</v>
      </c>
      <c r="AD54" s="39">
        <f t="shared" si="81"/>
        <v>4246592.1246621525</v>
      </c>
      <c r="AE54" s="39">
        <f t="shared" si="81"/>
        <v>4246592.1246621525</v>
      </c>
      <c r="AF54" s="39">
        <f t="shared" si="81"/>
        <v>4246592.1246621525</v>
      </c>
      <c r="AG54" s="39">
        <f t="shared" si="81"/>
        <v>4246592.1246621525</v>
      </c>
      <c r="AH54" s="39">
        <f t="shared" si="81"/>
        <v>4246592.1246621525</v>
      </c>
      <c r="AI54" s="39">
        <f t="shared" si="81"/>
        <v>4246592.1246621525</v>
      </c>
      <c r="AJ54" s="39">
        <f t="shared" si="81"/>
        <v>4246592.1246621525</v>
      </c>
      <c r="AK54" s="39">
        <f t="shared" si="81"/>
        <v>3919491.6397905746</v>
      </c>
      <c r="AL54" s="39">
        <f t="shared" si="81"/>
        <v>3919491.6397905746</v>
      </c>
      <c r="AM54" s="39">
        <f t="shared" si="81"/>
        <v>3919491.6397905746</v>
      </c>
      <c r="AN54" s="39">
        <f t="shared" si="81"/>
        <v>3919491.6397905746</v>
      </c>
      <c r="AO54" s="39">
        <f t="shared" si="81"/>
        <v>3919491.6397905746</v>
      </c>
      <c r="AP54" s="39">
        <f t="shared" si="81"/>
        <v>3919491.6397905746</v>
      </c>
      <c r="AQ54" s="39">
        <f t="shared" si="81"/>
        <v>3919491.6397905746</v>
      </c>
      <c r="AR54" s="39">
        <f t="shared" si="81"/>
        <v>3919491.6397905746</v>
      </c>
      <c r="AS54" s="39">
        <f t="shared" si="81"/>
        <v>3919491.6397905746</v>
      </c>
      <c r="AT54" s="39">
        <f t="shared" si="81"/>
        <v>3919491.6397905746</v>
      </c>
      <c r="AU54" s="39">
        <f t="shared" si="81"/>
        <v>3919491.6397905746</v>
      </c>
      <c r="AV54" s="39">
        <f t="shared" si="81"/>
        <v>3919491.6397905746</v>
      </c>
    </row>
    <row r="55" spans="1:48" ht="15" customHeight="1">
      <c r="B55" s="51" t="s">
        <v>155</v>
      </c>
      <c r="C55" s="39"/>
      <c r="D55" s="39"/>
      <c r="E55" s="39"/>
      <c r="F55" s="39">
        <f>F51-F64</f>
        <v>11442682.527308607</v>
      </c>
      <c r="G55" s="39">
        <f t="shared" ref="G55:AV55" si="82">G51-G64</f>
        <v>11442682.527308607</v>
      </c>
      <c r="H55" s="39">
        <f t="shared" si="82"/>
        <v>11442682.527308607</v>
      </c>
      <c r="I55" s="39">
        <f t="shared" si="82"/>
        <v>11442682.527308607</v>
      </c>
      <c r="J55" s="39">
        <f t="shared" si="82"/>
        <v>11442682.527308607</v>
      </c>
      <c r="K55" s="39">
        <f t="shared" si="82"/>
        <v>11442682.527308607</v>
      </c>
      <c r="L55" s="39">
        <f t="shared" si="82"/>
        <v>11442682.527308607</v>
      </c>
      <c r="M55" s="39">
        <f t="shared" si="82"/>
        <v>8883704.0821077283</v>
      </c>
      <c r="N55" s="39">
        <f t="shared" si="82"/>
        <v>8883704.0821077283</v>
      </c>
      <c r="O55" s="39">
        <f t="shared" si="82"/>
        <v>8883704.0821077283</v>
      </c>
      <c r="P55" s="39">
        <f t="shared" si="82"/>
        <v>8883704.0821077283</v>
      </c>
      <c r="Q55" s="39">
        <f t="shared" si="82"/>
        <v>8883704.0821077283</v>
      </c>
      <c r="R55" s="39">
        <f t="shared" si="82"/>
        <v>8883704.0821077283</v>
      </c>
      <c r="S55" s="39">
        <f t="shared" si="82"/>
        <v>8883704.0821077283</v>
      </c>
      <c r="T55" s="39">
        <f t="shared" si="82"/>
        <v>8883704.0821077283</v>
      </c>
      <c r="U55" s="39">
        <f t="shared" si="82"/>
        <v>8883704.0821077283</v>
      </c>
      <c r="V55" s="39">
        <f t="shared" si="82"/>
        <v>8883704.0821077283</v>
      </c>
      <c r="W55" s="39">
        <f t="shared" si="82"/>
        <v>8883704.0821077283</v>
      </c>
      <c r="X55" s="39">
        <f t="shared" si="82"/>
        <v>8883704.0821077283</v>
      </c>
      <c r="Y55" s="39">
        <f t="shared" si="82"/>
        <v>8527886.4404303376</v>
      </c>
      <c r="Z55" s="39">
        <f t="shared" si="82"/>
        <v>8527886.4404303376</v>
      </c>
      <c r="AA55" s="39">
        <f t="shared" si="82"/>
        <v>8527886.4404303376</v>
      </c>
      <c r="AB55" s="39">
        <f t="shared" si="82"/>
        <v>8527886.4404303376</v>
      </c>
      <c r="AC55" s="39">
        <f t="shared" si="82"/>
        <v>8527886.4404303376</v>
      </c>
      <c r="AD55" s="39">
        <f t="shared" si="82"/>
        <v>8527886.4404303376</v>
      </c>
      <c r="AE55" s="39">
        <f t="shared" si="82"/>
        <v>8527886.4404303376</v>
      </c>
      <c r="AF55" s="39">
        <f t="shared" si="82"/>
        <v>8527886.4404303376</v>
      </c>
      <c r="AG55" s="39">
        <f t="shared" si="82"/>
        <v>8527886.4404303376</v>
      </c>
      <c r="AH55" s="39">
        <f t="shared" si="82"/>
        <v>8527886.4404303376</v>
      </c>
      <c r="AI55" s="39">
        <f t="shared" si="82"/>
        <v>8527886.4404303376</v>
      </c>
      <c r="AJ55" s="39">
        <f t="shared" si="82"/>
        <v>8527886.4404303376</v>
      </c>
      <c r="AK55" s="39">
        <f t="shared" si="82"/>
        <v>8200785.9555587592</v>
      </c>
      <c r="AL55" s="39">
        <f t="shared" si="82"/>
        <v>8200785.9555587592</v>
      </c>
      <c r="AM55" s="39">
        <f t="shared" si="82"/>
        <v>8200785.9555587592</v>
      </c>
      <c r="AN55" s="39">
        <f t="shared" si="82"/>
        <v>8200785.9555587592</v>
      </c>
      <c r="AO55" s="39">
        <f t="shared" si="82"/>
        <v>8200785.9555587592</v>
      </c>
      <c r="AP55" s="39">
        <f t="shared" si="82"/>
        <v>8200785.9555587592</v>
      </c>
      <c r="AQ55" s="39">
        <f t="shared" si="82"/>
        <v>8200785.9555587592</v>
      </c>
      <c r="AR55" s="39">
        <f t="shared" si="82"/>
        <v>8200785.9555587592</v>
      </c>
      <c r="AS55" s="39">
        <f t="shared" si="82"/>
        <v>8200785.9555587592</v>
      </c>
      <c r="AT55" s="39">
        <f t="shared" si="82"/>
        <v>8200785.9555587592</v>
      </c>
      <c r="AU55" s="39">
        <f t="shared" si="82"/>
        <v>8200785.9555587592</v>
      </c>
      <c r="AV55" s="39">
        <f t="shared" si="82"/>
        <v>8200785.9555587592</v>
      </c>
    </row>
    <row r="56" spans="1:48" ht="15" customHeight="1"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</row>
    <row r="57" spans="1:48" ht="15" customHeight="1">
      <c r="A57" s="31" t="s">
        <v>157</v>
      </c>
      <c r="B57" s="49"/>
      <c r="C57" s="49"/>
      <c r="D57" s="46"/>
      <c r="E57" s="46"/>
      <c r="F57" s="112"/>
      <c r="G57" s="112"/>
      <c r="H57" s="45"/>
      <c r="I57" s="45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</row>
    <row r="58" spans="1:48" ht="15" customHeight="1">
      <c r="A58" s="31" t="s">
        <v>42</v>
      </c>
      <c r="B58" s="49"/>
      <c r="C58" s="49"/>
      <c r="D58" s="46"/>
      <c r="E58" s="46"/>
      <c r="F58" s="45"/>
      <c r="G58" s="45"/>
      <c r="H58" s="45"/>
      <c r="I58" s="45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</row>
    <row r="59" spans="1:48" ht="15" customHeight="1" thickBot="1">
      <c r="A59" s="31" t="s">
        <v>52</v>
      </c>
      <c r="B59" s="46"/>
      <c r="C59" s="46"/>
      <c r="F59" s="56">
        <v>1</v>
      </c>
      <c r="G59" s="56">
        <f>F59+1</f>
        <v>2</v>
      </c>
      <c r="H59" s="56">
        <f t="shared" ref="H59:AD59" si="83">G59+1</f>
        <v>3</v>
      </c>
      <c r="I59" s="56">
        <f t="shared" si="83"/>
        <v>4</v>
      </c>
      <c r="J59" s="56">
        <f t="shared" si="83"/>
        <v>5</v>
      </c>
      <c r="K59" s="56">
        <f t="shared" si="83"/>
        <v>6</v>
      </c>
      <c r="L59" s="56">
        <f t="shared" si="83"/>
        <v>7</v>
      </c>
      <c r="M59" s="56">
        <f t="shared" si="83"/>
        <v>8</v>
      </c>
      <c r="N59" s="56">
        <f t="shared" si="83"/>
        <v>9</v>
      </c>
      <c r="O59" s="56">
        <f t="shared" si="83"/>
        <v>10</v>
      </c>
      <c r="P59" s="56">
        <f t="shared" si="83"/>
        <v>11</v>
      </c>
      <c r="Q59" s="56">
        <f t="shared" si="83"/>
        <v>12</v>
      </c>
      <c r="R59" s="56">
        <f t="shared" si="83"/>
        <v>13</v>
      </c>
      <c r="S59" s="56">
        <f t="shared" si="83"/>
        <v>14</v>
      </c>
      <c r="T59" s="56">
        <f t="shared" si="83"/>
        <v>15</v>
      </c>
      <c r="U59" s="56">
        <f t="shared" si="83"/>
        <v>16</v>
      </c>
      <c r="V59" s="56">
        <f t="shared" si="83"/>
        <v>17</v>
      </c>
      <c r="W59" s="56">
        <f t="shared" si="83"/>
        <v>18</v>
      </c>
      <c r="X59" s="56">
        <f t="shared" si="83"/>
        <v>19</v>
      </c>
      <c r="Y59" s="56">
        <f t="shared" si="83"/>
        <v>20</v>
      </c>
      <c r="Z59" s="56">
        <f t="shared" si="83"/>
        <v>21</v>
      </c>
      <c r="AA59" s="56">
        <f t="shared" si="83"/>
        <v>22</v>
      </c>
      <c r="AB59" s="56">
        <f t="shared" si="83"/>
        <v>23</v>
      </c>
      <c r="AC59" s="56">
        <f t="shared" si="83"/>
        <v>24</v>
      </c>
      <c r="AD59" s="56">
        <f t="shared" si="83"/>
        <v>25</v>
      </c>
      <c r="AE59" s="56">
        <f t="shared" ref="AE59" si="84">AD59+1</f>
        <v>26</v>
      </c>
      <c r="AF59" s="56">
        <f t="shared" ref="AF59" si="85">AE59+1</f>
        <v>27</v>
      </c>
      <c r="AG59" s="56">
        <f t="shared" ref="AG59" si="86">AF59+1</f>
        <v>28</v>
      </c>
      <c r="AH59" s="56">
        <f t="shared" ref="AH59" si="87">AG59+1</f>
        <v>29</v>
      </c>
      <c r="AI59" s="56">
        <f t="shared" ref="AI59" si="88">AH59+1</f>
        <v>30</v>
      </c>
      <c r="AJ59" s="56">
        <f t="shared" ref="AJ59" si="89">AI59+1</f>
        <v>31</v>
      </c>
      <c r="AK59" s="56">
        <f t="shared" ref="AK59" si="90">AJ59+1</f>
        <v>32</v>
      </c>
      <c r="AL59" s="56">
        <f t="shared" ref="AL59" si="91">AK59+1</f>
        <v>33</v>
      </c>
      <c r="AM59" s="56">
        <f t="shared" ref="AM59" si="92">AL59+1</f>
        <v>34</v>
      </c>
      <c r="AN59" s="56">
        <f t="shared" ref="AN59" si="93">AM59+1</f>
        <v>35</v>
      </c>
      <c r="AO59" s="56">
        <f t="shared" ref="AO59" si="94">AN59+1</f>
        <v>36</v>
      </c>
      <c r="AP59" s="56">
        <f t="shared" ref="AP59" si="95">AO59+1</f>
        <v>37</v>
      </c>
      <c r="AQ59" s="56">
        <f t="shared" ref="AQ59" si="96">AP59+1</f>
        <v>38</v>
      </c>
      <c r="AR59" s="56">
        <f t="shared" ref="AR59" si="97">AQ59+1</f>
        <v>39</v>
      </c>
      <c r="AS59" s="56">
        <f t="shared" ref="AS59" si="98">AR59+1</f>
        <v>40</v>
      </c>
      <c r="AT59" s="56">
        <f t="shared" ref="AT59" si="99">AS59+1</f>
        <v>41</v>
      </c>
      <c r="AU59" s="56">
        <f t="shared" ref="AU59" si="100">AT59+1</f>
        <v>42</v>
      </c>
      <c r="AV59" s="56">
        <f t="shared" ref="AV59" si="101">AU59+1</f>
        <v>43</v>
      </c>
    </row>
    <row r="60" spans="1:48" ht="15" customHeight="1" thickTop="1" thickBot="1">
      <c r="A60" s="65" t="s">
        <v>26</v>
      </c>
      <c r="B60" s="65" t="s">
        <v>18</v>
      </c>
      <c r="C60" s="65"/>
      <c r="D60" s="65" t="s">
        <v>17</v>
      </c>
      <c r="E60" s="72">
        <f>$E$13</f>
        <v>43586</v>
      </c>
      <c r="F60" s="73">
        <f>EDATE(E60,1)</f>
        <v>43617</v>
      </c>
      <c r="G60" s="73">
        <f t="shared" ref="G60:AU60" si="102">EDATE(F60,1)</f>
        <v>43647</v>
      </c>
      <c r="H60" s="73">
        <f t="shared" si="102"/>
        <v>43678</v>
      </c>
      <c r="I60" s="73">
        <f t="shared" si="102"/>
        <v>43709</v>
      </c>
      <c r="J60" s="73">
        <f t="shared" si="102"/>
        <v>43739</v>
      </c>
      <c r="K60" s="73">
        <f t="shared" si="102"/>
        <v>43770</v>
      </c>
      <c r="L60" s="73">
        <f t="shared" si="102"/>
        <v>43800</v>
      </c>
      <c r="M60" s="73">
        <f t="shared" si="102"/>
        <v>43831</v>
      </c>
      <c r="N60" s="73">
        <f t="shared" si="102"/>
        <v>43862</v>
      </c>
      <c r="O60" s="73">
        <f t="shared" si="102"/>
        <v>43891</v>
      </c>
      <c r="P60" s="73">
        <f t="shared" si="102"/>
        <v>43922</v>
      </c>
      <c r="Q60" s="73">
        <f t="shared" si="102"/>
        <v>43952</v>
      </c>
      <c r="R60" s="73">
        <f t="shared" si="102"/>
        <v>43983</v>
      </c>
      <c r="S60" s="73">
        <f t="shared" si="102"/>
        <v>44013</v>
      </c>
      <c r="T60" s="73">
        <f t="shared" si="102"/>
        <v>44044</v>
      </c>
      <c r="U60" s="73">
        <f t="shared" si="102"/>
        <v>44075</v>
      </c>
      <c r="V60" s="73">
        <f t="shared" si="102"/>
        <v>44105</v>
      </c>
      <c r="W60" s="73">
        <f t="shared" si="102"/>
        <v>44136</v>
      </c>
      <c r="X60" s="73">
        <f t="shared" si="102"/>
        <v>44166</v>
      </c>
      <c r="Y60" s="73">
        <f t="shared" si="102"/>
        <v>44197</v>
      </c>
      <c r="Z60" s="73">
        <f t="shared" si="102"/>
        <v>44228</v>
      </c>
      <c r="AA60" s="73">
        <f t="shared" si="102"/>
        <v>44256</v>
      </c>
      <c r="AB60" s="73">
        <f t="shared" si="102"/>
        <v>44287</v>
      </c>
      <c r="AC60" s="73">
        <f t="shared" si="102"/>
        <v>44317</v>
      </c>
      <c r="AD60" s="73">
        <f t="shared" si="102"/>
        <v>44348</v>
      </c>
      <c r="AE60" s="73">
        <f t="shared" si="102"/>
        <v>44378</v>
      </c>
      <c r="AF60" s="73">
        <f t="shared" si="102"/>
        <v>44409</v>
      </c>
      <c r="AG60" s="73">
        <f t="shared" si="102"/>
        <v>44440</v>
      </c>
      <c r="AH60" s="73">
        <f t="shared" si="102"/>
        <v>44470</v>
      </c>
      <c r="AI60" s="73">
        <f t="shared" si="102"/>
        <v>44501</v>
      </c>
      <c r="AJ60" s="73">
        <f t="shared" si="102"/>
        <v>44531</v>
      </c>
      <c r="AK60" s="73">
        <f t="shared" si="102"/>
        <v>44562</v>
      </c>
      <c r="AL60" s="73">
        <f t="shared" si="102"/>
        <v>44593</v>
      </c>
      <c r="AM60" s="73">
        <f t="shared" si="102"/>
        <v>44621</v>
      </c>
      <c r="AN60" s="73">
        <f t="shared" si="102"/>
        <v>44652</v>
      </c>
      <c r="AO60" s="73">
        <f t="shared" si="102"/>
        <v>44682</v>
      </c>
      <c r="AP60" s="73">
        <f t="shared" si="102"/>
        <v>44713</v>
      </c>
      <c r="AQ60" s="73">
        <f t="shared" si="102"/>
        <v>44743</v>
      </c>
      <c r="AR60" s="73">
        <f t="shared" si="102"/>
        <v>44774</v>
      </c>
      <c r="AS60" s="73">
        <f t="shared" si="102"/>
        <v>44805</v>
      </c>
      <c r="AT60" s="73">
        <f t="shared" si="102"/>
        <v>44835</v>
      </c>
      <c r="AU60" s="73">
        <f t="shared" si="102"/>
        <v>44866</v>
      </c>
      <c r="AV60" s="73">
        <f>EDATE(AU60,1)</f>
        <v>44896</v>
      </c>
    </row>
    <row r="61" spans="1:48" ht="15" customHeight="1" thickTop="1">
      <c r="A61" s="51" t="s">
        <v>50</v>
      </c>
      <c r="B61" s="43">
        <f>B16</f>
        <v>90533134.238777012</v>
      </c>
      <c r="C61" s="42"/>
      <c r="D61" s="41">
        <f>B61-C61</f>
        <v>90533134.238777012</v>
      </c>
      <c r="E61" s="39"/>
      <c r="F61" s="40">
        <f>($D61*$F$4)/7</f>
        <v>484998.93342201971</v>
      </c>
      <c r="G61" s="40">
        <f t="shared" ref="G61:L61" si="103">($D61*$F$4)/7</f>
        <v>484998.93342201971</v>
      </c>
      <c r="H61" s="40">
        <f t="shared" si="103"/>
        <v>484998.93342201971</v>
      </c>
      <c r="I61" s="40">
        <f t="shared" si="103"/>
        <v>484998.93342201971</v>
      </c>
      <c r="J61" s="40">
        <f t="shared" si="103"/>
        <v>484998.93342201971</v>
      </c>
      <c r="K61" s="40">
        <f t="shared" si="103"/>
        <v>484998.93342201971</v>
      </c>
      <c r="L61" s="40">
        <f t="shared" si="103"/>
        <v>484998.93342201971</v>
      </c>
      <c r="M61" s="40">
        <f>($D61*$G$4)/12</f>
        <v>544632.24672477611</v>
      </c>
      <c r="N61" s="40">
        <f>($D61*$G$4)/12</f>
        <v>544632.24672477611</v>
      </c>
      <c r="O61" s="40">
        <f t="shared" ref="O61:X61" si="104">($D61*$G$4)/12</f>
        <v>544632.24672477611</v>
      </c>
      <c r="P61" s="40">
        <f t="shared" si="104"/>
        <v>544632.24672477611</v>
      </c>
      <c r="Q61" s="40">
        <f t="shared" si="104"/>
        <v>544632.24672477611</v>
      </c>
      <c r="R61" s="40">
        <f t="shared" si="104"/>
        <v>544632.24672477611</v>
      </c>
      <c r="S61" s="40">
        <f t="shared" si="104"/>
        <v>544632.24672477611</v>
      </c>
      <c r="T61" s="40">
        <f t="shared" si="104"/>
        <v>544632.24672477611</v>
      </c>
      <c r="U61" s="40">
        <f t="shared" si="104"/>
        <v>544632.24672477611</v>
      </c>
      <c r="V61" s="40">
        <f t="shared" si="104"/>
        <v>544632.24672477611</v>
      </c>
      <c r="W61" s="40">
        <f t="shared" si="104"/>
        <v>544632.24672477611</v>
      </c>
      <c r="X61" s="40">
        <f t="shared" si="104"/>
        <v>544632.24672477611</v>
      </c>
      <c r="Y61" s="40">
        <f>($D61*$H$4)/12</f>
        <v>503741.44776026177</v>
      </c>
      <c r="Z61" s="40">
        <f t="shared" ref="Z61:AJ61" si="105">($D61*$H$4)/12</f>
        <v>503741.44776026177</v>
      </c>
      <c r="AA61" s="40">
        <f t="shared" si="105"/>
        <v>503741.44776026177</v>
      </c>
      <c r="AB61" s="40">
        <f t="shared" si="105"/>
        <v>503741.44776026177</v>
      </c>
      <c r="AC61" s="40">
        <f t="shared" si="105"/>
        <v>503741.44776026177</v>
      </c>
      <c r="AD61" s="40">
        <f t="shared" si="105"/>
        <v>503741.44776026177</v>
      </c>
      <c r="AE61" s="40">
        <f t="shared" si="105"/>
        <v>503741.44776026177</v>
      </c>
      <c r="AF61" s="40">
        <f t="shared" si="105"/>
        <v>503741.44776026177</v>
      </c>
      <c r="AG61" s="40">
        <f t="shared" si="105"/>
        <v>503741.44776026177</v>
      </c>
      <c r="AH61" s="40">
        <f t="shared" si="105"/>
        <v>503741.44776026177</v>
      </c>
      <c r="AI61" s="40">
        <f t="shared" si="105"/>
        <v>503741.44776026177</v>
      </c>
      <c r="AJ61" s="40">
        <f t="shared" si="105"/>
        <v>503741.44776026177</v>
      </c>
      <c r="AK61" s="40">
        <f>($D61*$I$4)/12</f>
        <v>466019.30849410471</v>
      </c>
      <c r="AL61" s="40">
        <f t="shared" ref="AL61:AV61" si="106">($D61*$I$4)/12</f>
        <v>466019.30849410471</v>
      </c>
      <c r="AM61" s="40">
        <f t="shared" si="106"/>
        <v>466019.30849410471</v>
      </c>
      <c r="AN61" s="40">
        <f t="shared" si="106"/>
        <v>466019.30849410471</v>
      </c>
      <c r="AO61" s="40">
        <f t="shared" si="106"/>
        <v>466019.30849410471</v>
      </c>
      <c r="AP61" s="40">
        <f t="shared" si="106"/>
        <v>466019.30849410471</v>
      </c>
      <c r="AQ61" s="40">
        <f t="shared" si="106"/>
        <v>466019.30849410471</v>
      </c>
      <c r="AR61" s="40">
        <f t="shared" si="106"/>
        <v>466019.30849410471</v>
      </c>
      <c r="AS61" s="40">
        <f t="shared" si="106"/>
        <v>466019.30849410471</v>
      </c>
      <c r="AT61" s="40">
        <f t="shared" si="106"/>
        <v>466019.30849410471</v>
      </c>
      <c r="AU61" s="40">
        <f t="shared" si="106"/>
        <v>466019.30849410471</v>
      </c>
      <c r="AV61" s="40">
        <f t="shared" si="106"/>
        <v>466019.30849410471</v>
      </c>
    </row>
    <row r="62" spans="1:48" ht="15" customHeight="1">
      <c r="A62" s="51" t="s">
        <v>51</v>
      </c>
      <c r="B62" s="43">
        <f>B35</f>
        <v>0</v>
      </c>
      <c r="C62" s="42"/>
      <c r="D62" s="41">
        <f>B62-C62</f>
        <v>0</v>
      </c>
      <c r="F62" s="40">
        <f>($D62*$F$5)/7</f>
        <v>0</v>
      </c>
      <c r="G62" s="40">
        <f t="shared" ref="G62:L62" si="107">($D62*$F$5)/7</f>
        <v>0</v>
      </c>
      <c r="H62" s="40">
        <f t="shared" si="107"/>
        <v>0</v>
      </c>
      <c r="I62" s="40">
        <f t="shared" si="107"/>
        <v>0</v>
      </c>
      <c r="J62" s="40">
        <f t="shared" si="107"/>
        <v>0</v>
      </c>
      <c r="K62" s="40">
        <f t="shared" si="107"/>
        <v>0</v>
      </c>
      <c r="L62" s="40">
        <f t="shared" si="107"/>
        <v>0</v>
      </c>
      <c r="M62" s="40">
        <f t="shared" ref="M62:X62" si="108">($D62*$G$5)/12</f>
        <v>0</v>
      </c>
      <c r="N62" s="40">
        <f t="shared" si="108"/>
        <v>0</v>
      </c>
      <c r="O62" s="40">
        <f t="shared" si="108"/>
        <v>0</v>
      </c>
      <c r="P62" s="40">
        <f t="shared" si="108"/>
        <v>0</v>
      </c>
      <c r="Q62" s="40">
        <f t="shared" si="108"/>
        <v>0</v>
      </c>
      <c r="R62" s="40">
        <f t="shared" si="108"/>
        <v>0</v>
      </c>
      <c r="S62" s="40">
        <f t="shared" si="108"/>
        <v>0</v>
      </c>
      <c r="T62" s="40">
        <f t="shared" si="108"/>
        <v>0</v>
      </c>
      <c r="U62" s="40">
        <f t="shared" si="108"/>
        <v>0</v>
      </c>
      <c r="V62" s="40">
        <f t="shared" si="108"/>
        <v>0</v>
      </c>
      <c r="W62" s="40">
        <f t="shared" si="108"/>
        <v>0</v>
      </c>
      <c r="X62" s="40">
        <f t="shared" si="108"/>
        <v>0</v>
      </c>
      <c r="Y62" s="40">
        <f t="shared" ref="Y62:AJ62" si="109">($D62*$H$5)/12</f>
        <v>0</v>
      </c>
      <c r="Z62" s="40">
        <f t="shared" si="109"/>
        <v>0</v>
      </c>
      <c r="AA62" s="40">
        <f t="shared" si="109"/>
        <v>0</v>
      </c>
      <c r="AB62" s="40">
        <f t="shared" si="109"/>
        <v>0</v>
      </c>
      <c r="AC62" s="40">
        <f t="shared" si="109"/>
        <v>0</v>
      </c>
      <c r="AD62" s="40">
        <f t="shared" si="109"/>
        <v>0</v>
      </c>
      <c r="AE62" s="40">
        <f t="shared" si="109"/>
        <v>0</v>
      </c>
      <c r="AF62" s="40">
        <f t="shared" si="109"/>
        <v>0</v>
      </c>
      <c r="AG62" s="40">
        <f t="shared" si="109"/>
        <v>0</v>
      </c>
      <c r="AH62" s="40">
        <f t="shared" si="109"/>
        <v>0</v>
      </c>
      <c r="AI62" s="40">
        <f t="shared" si="109"/>
        <v>0</v>
      </c>
      <c r="AJ62" s="40">
        <f t="shared" si="109"/>
        <v>0</v>
      </c>
      <c r="AK62" s="40">
        <f t="shared" ref="AK62:AV62" si="110">($D62*$I$5)/12</f>
        <v>0</v>
      </c>
      <c r="AL62" s="40">
        <f t="shared" si="110"/>
        <v>0</v>
      </c>
      <c r="AM62" s="40">
        <f t="shared" si="110"/>
        <v>0</v>
      </c>
      <c r="AN62" s="40">
        <f t="shared" si="110"/>
        <v>0</v>
      </c>
      <c r="AO62" s="40">
        <f t="shared" si="110"/>
        <v>0</v>
      </c>
      <c r="AP62" s="40">
        <f t="shared" si="110"/>
        <v>0</v>
      </c>
      <c r="AQ62" s="40">
        <f t="shared" si="110"/>
        <v>0</v>
      </c>
      <c r="AR62" s="40">
        <f t="shared" si="110"/>
        <v>0</v>
      </c>
      <c r="AS62" s="40">
        <f t="shared" si="110"/>
        <v>0</v>
      </c>
      <c r="AT62" s="40">
        <f t="shared" si="110"/>
        <v>0</v>
      </c>
      <c r="AU62" s="40">
        <f t="shared" si="110"/>
        <v>0</v>
      </c>
      <c r="AV62" s="40">
        <f t="shared" si="110"/>
        <v>0</v>
      </c>
    </row>
    <row r="63" spans="1:48" ht="15" customHeight="1" thickBot="1">
      <c r="B63" s="43"/>
      <c r="C63" s="42"/>
      <c r="D63" s="41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</row>
    <row r="64" spans="1:48" ht="15" customHeight="1" thickBot="1">
      <c r="B64" s="7">
        <f>SUM(B61:B62)</f>
        <v>90533134.238777012</v>
      </c>
      <c r="C64" s="6"/>
      <c r="D64" s="5">
        <f>SUM(D61:D62)</f>
        <v>90533134.238777012</v>
      </c>
      <c r="F64" s="69">
        <f>SUM(F61:F62)</f>
        <v>484998.93342201971</v>
      </c>
      <c r="G64" s="69">
        <f t="shared" ref="G64:AV64" si="111">SUM(G61:G62)</f>
        <v>484998.93342201971</v>
      </c>
      <c r="H64" s="69">
        <f t="shared" si="111"/>
        <v>484998.93342201971</v>
      </c>
      <c r="I64" s="69">
        <f t="shared" si="111"/>
        <v>484998.93342201971</v>
      </c>
      <c r="J64" s="69">
        <f t="shared" si="111"/>
        <v>484998.93342201971</v>
      </c>
      <c r="K64" s="69">
        <f t="shared" si="111"/>
        <v>484998.93342201971</v>
      </c>
      <c r="L64" s="69">
        <f t="shared" si="111"/>
        <v>484998.93342201971</v>
      </c>
      <c r="M64" s="69">
        <f t="shared" si="111"/>
        <v>544632.24672477611</v>
      </c>
      <c r="N64" s="69">
        <f t="shared" si="111"/>
        <v>544632.24672477611</v>
      </c>
      <c r="O64" s="69">
        <f t="shared" si="111"/>
        <v>544632.24672477611</v>
      </c>
      <c r="P64" s="69">
        <f t="shared" si="111"/>
        <v>544632.24672477611</v>
      </c>
      <c r="Q64" s="69">
        <f t="shared" si="111"/>
        <v>544632.24672477611</v>
      </c>
      <c r="R64" s="69">
        <f t="shared" si="111"/>
        <v>544632.24672477611</v>
      </c>
      <c r="S64" s="69">
        <f t="shared" si="111"/>
        <v>544632.24672477611</v>
      </c>
      <c r="T64" s="69">
        <f t="shared" si="111"/>
        <v>544632.24672477611</v>
      </c>
      <c r="U64" s="69">
        <f t="shared" si="111"/>
        <v>544632.24672477611</v>
      </c>
      <c r="V64" s="69">
        <f t="shared" si="111"/>
        <v>544632.24672477611</v>
      </c>
      <c r="W64" s="69">
        <f t="shared" si="111"/>
        <v>544632.24672477611</v>
      </c>
      <c r="X64" s="69">
        <f t="shared" si="111"/>
        <v>544632.24672477611</v>
      </c>
      <c r="Y64" s="69">
        <f t="shared" si="111"/>
        <v>503741.44776026177</v>
      </c>
      <c r="Z64" s="69">
        <f t="shared" si="111"/>
        <v>503741.44776026177</v>
      </c>
      <c r="AA64" s="69">
        <f t="shared" si="111"/>
        <v>503741.44776026177</v>
      </c>
      <c r="AB64" s="69">
        <f t="shared" si="111"/>
        <v>503741.44776026177</v>
      </c>
      <c r="AC64" s="69">
        <f t="shared" si="111"/>
        <v>503741.44776026177</v>
      </c>
      <c r="AD64" s="69">
        <f t="shared" si="111"/>
        <v>503741.44776026177</v>
      </c>
      <c r="AE64" s="69">
        <f t="shared" si="111"/>
        <v>503741.44776026177</v>
      </c>
      <c r="AF64" s="69">
        <f t="shared" si="111"/>
        <v>503741.44776026177</v>
      </c>
      <c r="AG64" s="69">
        <f t="shared" si="111"/>
        <v>503741.44776026177</v>
      </c>
      <c r="AH64" s="69">
        <f t="shared" si="111"/>
        <v>503741.44776026177</v>
      </c>
      <c r="AI64" s="69">
        <f t="shared" si="111"/>
        <v>503741.44776026177</v>
      </c>
      <c r="AJ64" s="69">
        <f t="shared" si="111"/>
        <v>503741.44776026177</v>
      </c>
      <c r="AK64" s="69">
        <f t="shared" si="111"/>
        <v>466019.30849410471</v>
      </c>
      <c r="AL64" s="69">
        <f t="shared" si="111"/>
        <v>466019.30849410471</v>
      </c>
      <c r="AM64" s="69">
        <f t="shared" si="111"/>
        <v>466019.30849410471</v>
      </c>
      <c r="AN64" s="69">
        <f t="shared" si="111"/>
        <v>466019.30849410471</v>
      </c>
      <c r="AO64" s="69">
        <f t="shared" si="111"/>
        <v>466019.30849410471</v>
      </c>
      <c r="AP64" s="69">
        <f t="shared" si="111"/>
        <v>466019.30849410471</v>
      </c>
      <c r="AQ64" s="69">
        <f t="shared" si="111"/>
        <v>466019.30849410471</v>
      </c>
      <c r="AR64" s="69">
        <f t="shared" si="111"/>
        <v>466019.30849410471</v>
      </c>
      <c r="AS64" s="69">
        <f t="shared" si="111"/>
        <v>466019.30849410471</v>
      </c>
      <c r="AT64" s="69">
        <f t="shared" si="111"/>
        <v>466019.30849410471</v>
      </c>
      <c r="AU64" s="69">
        <f t="shared" si="111"/>
        <v>466019.30849410471</v>
      </c>
      <c r="AV64" s="69">
        <f t="shared" si="111"/>
        <v>466019.30849410471</v>
      </c>
    </row>
    <row r="65" spans="1:48" ht="15" customHeight="1"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</row>
    <row r="66" spans="1:48" ht="15" customHeight="1">
      <c r="F66" s="39"/>
      <c r="G66" s="39"/>
      <c r="I66" s="39"/>
    </row>
    <row r="67" spans="1:48" ht="15" customHeight="1">
      <c r="A67" s="31" t="s">
        <v>160</v>
      </c>
      <c r="F67" s="39"/>
      <c r="G67" s="39"/>
      <c r="I67" s="39"/>
    </row>
    <row r="68" spans="1:48" ht="15" customHeight="1" thickBot="1">
      <c r="A68" s="49" t="s">
        <v>25</v>
      </c>
      <c r="B68" s="32">
        <f>'PIS and Depr Calc'!C72</f>
        <v>3.5999999999999997E-2</v>
      </c>
      <c r="C68" s="32">
        <f>B68/12</f>
        <v>2.9999999999999996E-3</v>
      </c>
      <c r="D68" s="32"/>
      <c r="E68" s="46"/>
      <c r="F68" s="45"/>
      <c r="G68" s="45"/>
      <c r="H68" s="45"/>
      <c r="I68" s="112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</row>
    <row r="69" spans="1:48" ht="15" customHeight="1" thickTop="1" thickBot="1">
      <c r="A69" s="65" t="s">
        <v>26</v>
      </c>
      <c r="B69" s="65" t="s">
        <v>151</v>
      </c>
      <c r="C69" s="65"/>
      <c r="D69" s="65" t="s">
        <v>17</v>
      </c>
      <c r="E69" s="72">
        <f>$E$13</f>
        <v>43586</v>
      </c>
      <c r="F69" s="73">
        <f>EDATE(E69,1)</f>
        <v>43617</v>
      </c>
      <c r="G69" s="73">
        <f t="shared" ref="G69:AU69" si="112">EDATE(F69,1)</f>
        <v>43647</v>
      </c>
      <c r="H69" s="73">
        <f t="shared" si="112"/>
        <v>43678</v>
      </c>
      <c r="I69" s="73">
        <f t="shared" si="112"/>
        <v>43709</v>
      </c>
      <c r="J69" s="73">
        <f t="shared" si="112"/>
        <v>43739</v>
      </c>
      <c r="K69" s="73">
        <f t="shared" si="112"/>
        <v>43770</v>
      </c>
      <c r="L69" s="73">
        <f t="shared" si="112"/>
        <v>43800</v>
      </c>
      <c r="M69" s="73">
        <f t="shared" si="112"/>
        <v>43831</v>
      </c>
      <c r="N69" s="73">
        <f t="shared" si="112"/>
        <v>43862</v>
      </c>
      <c r="O69" s="73">
        <f t="shared" si="112"/>
        <v>43891</v>
      </c>
      <c r="P69" s="73">
        <f t="shared" si="112"/>
        <v>43922</v>
      </c>
      <c r="Q69" s="73">
        <f t="shared" si="112"/>
        <v>43952</v>
      </c>
      <c r="R69" s="73">
        <f t="shared" si="112"/>
        <v>43983</v>
      </c>
      <c r="S69" s="73">
        <f t="shared" si="112"/>
        <v>44013</v>
      </c>
      <c r="T69" s="73">
        <f t="shared" si="112"/>
        <v>44044</v>
      </c>
      <c r="U69" s="73">
        <f t="shared" si="112"/>
        <v>44075</v>
      </c>
      <c r="V69" s="73">
        <f t="shared" si="112"/>
        <v>44105</v>
      </c>
      <c r="W69" s="73">
        <f t="shared" si="112"/>
        <v>44136</v>
      </c>
      <c r="X69" s="73">
        <f t="shared" si="112"/>
        <v>44166</v>
      </c>
      <c r="Y69" s="73">
        <f t="shared" si="112"/>
        <v>44197</v>
      </c>
      <c r="Z69" s="73">
        <f t="shared" si="112"/>
        <v>44228</v>
      </c>
      <c r="AA69" s="73">
        <f t="shared" si="112"/>
        <v>44256</v>
      </c>
      <c r="AB69" s="73">
        <f t="shared" si="112"/>
        <v>44287</v>
      </c>
      <c r="AC69" s="73">
        <f t="shared" si="112"/>
        <v>44317</v>
      </c>
      <c r="AD69" s="73">
        <f t="shared" si="112"/>
        <v>44348</v>
      </c>
      <c r="AE69" s="73">
        <f t="shared" si="112"/>
        <v>44378</v>
      </c>
      <c r="AF69" s="73">
        <f t="shared" si="112"/>
        <v>44409</v>
      </c>
      <c r="AG69" s="73">
        <f t="shared" si="112"/>
        <v>44440</v>
      </c>
      <c r="AH69" s="73">
        <f t="shared" si="112"/>
        <v>44470</v>
      </c>
      <c r="AI69" s="73">
        <f t="shared" si="112"/>
        <v>44501</v>
      </c>
      <c r="AJ69" s="73">
        <f t="shared" si="112"/>
        <v>44531</v>
      </c>
      <c r="AK69" s="73">
        <f t="shared" si="112"/>
        <v>44562</v>
      </c>
      <c r="AL69" s="73">
        <f t="shared" si="112"/>
        <v>44593</v>
      </c>
      <c r="AM69" s="73">
        <f t="shared" si="112"/>
        <v>44621</v>
      </c>
      <c r="AN69" s="73">
        <f t="shared" si="112"/>
        <v>44652</v>
      </c>
      <c r="AO69" s="73">
        <f t="shared" si="112"/>
        <v>44682</v>
      </c>
      <c r="AP69" s="73">
        <f t="shared" si="112"/>
        <v>44713</v>
      </c>
      <c r="AQ69" s="73">
        <f t="shared" si="112"/>
        <v>44743</v>
      </c>
      <c r="AR69" s="73">
        <f t="shared" si="112"/>
        <v>44774</v>
      </c>
      <c r="AS69" s="73">
        <f t="shared" si="112"/>
        <v>44805</v>
      </c>
      <c r="AT69" s="73">
        <f t="shared" si="112"/>
        <v>44835</v>
      </c>
      <c r="AU69" s="73">
        <f t="shared" si="112"/>
        <v>44866</v>
      </c>
      <c r="AV69" s="73">
        <f>EDATE(AU69,1)</f>
        <v>44896</v>
      </c>
    </row>
    <row r="70" spans="1:48" ht="15" customHeight="1" thickTop="1">
      <c r="A70" s="31" t="s">
        <v>159</v>
      </c>
      <c r="B70" s="43">
        <f>'Tax Basis'!B15</f>
        <v>1033860678.1763151</v>
      </c>
      <c r="C70" s="42"/>
      <c r="D70" s="41">
        <f>B70+C70</f>
        <v>1033860678.1763151</v>
      </c>
      <c r="E70" s="42"/>
      <c r="F70" s="40">
        <f t="shared" ref="F70:AV70" si="113">$D$70*$C$68</f>
        <v>3101582.0345289446</v>
      </c>
      <c r="G70" s="40">
        <f t="shared" si="113"/>
        <v>3101582.0345289446</v>
      </c>
      <c r="H70" s="40">
        <f t="shared" si="113"/>
        <v>3101582.0345289446</v>
      </c>
      <c r="I70" s="40">
        <f t="shared" si="113"/>
        <v>3101582.0345289446</v>
      </c>
      <c r="J70" s="40">
        <f t="shared" si="113"/>
        <v>3101582.0345289446</v>
      </c>
      <c r="K70" s="40">
        <f t="shared" si="113"/>
        <v>3101582.0345289446</v>
      </c>
      <c r="L70" s="40">
        <f t="shared" si="113"/>
        <v>3101582.0345289446</v>
      </c>
      <c r="M70" s="40">
        <f t="shared" si="113"/>
        <v>3101582.0345289446</v>
      </c>
      <c r="N70" s="40">
        <f t="shared" si="113"/>
        <v>3101582.0345289446</v>
      </c>
      <c r="O70" s="40">
        <f t="shared" si="113"/>
        <v>3101582.0345289446</v>
      </c>
      <c r="P70" s="40">
        <f t="shared" si="113"/>
        <v>3101582.0345289446</v>
      </c>
      <c r="Q70" s="40">
        <f t="shared" si="113"/>
        <v>3101582.0345289446</v>
      </c>
      <c r="R70" s="40">
        <f t="shared" si="113"/>
        <v>3101582.0345289446</v>
      </c>
      <c r="S70" s="40">
        <f t="shared" si="113"/>
        <v>3101582.0345289446</v>
      </c>
      <c r="T70" s="40">
        <f t="shared" si="113"/>
        <v>3101582.0345289446</v>
      </c>
      <c r="U70" s="40">
        <f t="shared" si="113"/>
        <v>3101582.0345289446</v>
      </c>
      <c r="V70" s="40">
        <f t="shared" si="113"/>
        <v>3101582.0345289446</v>
      </c>
      <c r="W70" s="40">
        <f t="shared" si="113"/>
        <v>3101582.0345289446</v>
      </c>
      <c r="X70" s="40">
        <f t="shared" si="113"/>
        <v>3101582.0345289446</v>
      </c>
      <c r="Y70" s="40">
        <f t="shared" si="113"/>
        <v>3101582.0345289446</v>
      </c>
      <c r="Z70" s="40">
        <f t="shared" si="113"/>
        <v>3101582.0345289446</v>
      </c>
      <c r="AA70" s="40">
        <f t="shared" si="113"/>
        <v>3101582.0345289446</v>
      </c>
      <c r="AB70" s="40">
        <f t="shared" si="113"/>
        <v>3101582.0345289446</v>
      </c>
      <c r="AC70" s="40">
        <f t="shared" si="113"/>
        <v>3101582.0345289446</v>
      </c>
      <c r="AD70" s="40">
        <f t="shared" si="113"/>
        <v>3101582.0345289446</v>
      </c>
      <c r="AE70" s="40">
        <f t="shared" si="113"/>
        <v>3101582.0345289446</v>
      </c>
      <c r="AF70" s="40">
        <f t="shared" si="113"/>
        <v>3101582.0345289446</v>
      </c>
      <c r="AG70" s="40">
        <f t="shared" si="113"/>
        <v>3101582.0345289446</v>
      </c>
      <c r="AH70" s="40">
        <f t="shared" si="113"/>
        <v>3101582.0345289446</v>
      </c>
      <c r="AI70" s="40">
        <f t="shared" si="113"/>
        <v>3101582.0345289446</v>
      </c>
      <c r="AJ70" s="40">
        <f t="shared" si="113"/>
        <v>3101582.0345289446</v>
      </c>
      <c r="AK70" s="40">
        <f t="shared" si="113"/>
        <v>3101582.0345289446</v>
      </c>
      <c r="AL70" s="40">
        <f t="shared" si="113"/>
        <v>3101582.0345289446</v>
      </c>
      <c r="AM70" s="40">
        <f t="shared" si="113"/>
        <v>3101582.0345289446</v>
      </c>
      <c r="AN70" s="40">
        <f t="shared" si="113"/>
        <v>3101582.0345289446</v>
      </c>
      <c r="AO70" s="40">
        <f t="shared" si="113"/>
        <v>3101582.0345289446</v>
      </c>
      <c r="AP70" s="40">
        <f t="shared" si="113"/>
        <v>3101582.0345289446</v>
      </c>
      <c r="AQ70" s="40">
        <f t="shared" si="113"/>
        <v>3101582.0345289446</v>
      </c>
      <c r="AR70" s="40">
        <f t="shared" si="113"/>
        <v>3101582.0345289446</v>
      </c>
      <c r="AS70" s="40">
        <f t="shared" si="113"/>
        <v>3101582.0345289446</v>
      </c>
      <c r="AT70" s="40">
        <f t="shared" si="113"/>
        <v>3101582.0345289446</v>
      </c>
      <c r="AU70" s="40">
        <f t="shared" si="113"/>
        <v>3101582.0345289446</v>
      </c>
      <c r="AV70" s="40">
        <f t="shared" si="113"/>
        <v>3101582.0345289446</v>
      </c>
    </row>
    <row r="71" spans="1:48" ht="15" customHeight="1">
      <c r="A71" s="31" t="s">
        <v>20</v>
      </c>
      <c r="B71" s="43">
        <f>-'Tax Basis'!B11</f>
        <v>26463347.59645443</v>
      </c>
      <c r="C71" s="33"/>
      <c r="D71" s="41">
        <f>B71+C71</f>
        <v>26463347.59645443</v>
      </c>
      <c r="E71" s="33"/>
      <c r="F71" s="39">
        <f t="shared" ref="F71:AV71" si="114">$D$71*$C$68</f>
        <v>79390.042789363288</v>
      </c>
      <c r="G71" s="39">
        <f t="shared" si="114"/>
        <v>79390.042789363288</v>
      </c>
      <c r="H71" s="39">
        <f t="shared" si="114"/>
        <v>79390.042789363288</v>
      </c>
      <c r="I71" s="39">
        <f t="shared" si="114"/>
        <v>79390.042789363288</v>
      </c>
      <c r="J71" s="39">
        <f t="shared" si="114"/>
        <v>79390.042789363288</v>
      </c>
      <c r="K71" s="39">
        <f t="shared" si="114"/>
        <v>79390.042789363288</v>
      </c>
      <c r="L71" s="39">
        <f t="shared" si="114"/>
        <v>79390.042789363288</v>
      </c>
      <c r="M71" s="39">
        <f t="shared" si="114"/>
        <v>79390.042789363288</v>
      </c>
      <c r="N71" s="39">
        <f t="shared" si="114"/>
        <v>79390.042789363288</v>
      </c>
      <c r="O71" s="39">
        <f t="shared" si="114"/>
        <v>79390.042789363288</v>
      </c>
      <c r="P71" s="39">
        <f t="shared" si="114"/>
        <v>79390.042789363288</v>
      </c>
      <c r="Q71" s="39">
        <f t="shared" si="114"/>
        <v>79390.042789363288</v>
      </c>
      <c r="R71" s="39">
        <f t="shared" si="114"/>
        <v>79390.042789363288</v>
      </c>
      <c r="S71" s="39">
        <f t="shared" si="114"/>
        <v>79390.042789363288</v>
      </c>
      <c r="T71" s="39">
        <f t="shared" si="114"/>
        <v>79390.042789363288</v>
      </c>
      <c r="U71" s="39">
        <f t="shared" si="114"/>
        <v>79390.042789363288</v>
      </c>
      <c r="V71" s="39">
        <f t="shared" si="114"/>
        <v>79390.042789363288</v>
      </c>
      <c r="W71" s="39">
        <f t="shared" si="114"/>
        <v>79390.042789363288</v>
      </c>
      <c r="X71" s="39">
        <f t="shared" si="114"/>
        <v>79390.042789363288</v>
      </c>
      <c r="Y71" s="39">
        <f t="shared" si="114"/>
        <v>79390.042789363288</v>
      </c>
      <c r="Z71" s="39">
        <f t="shared" si="114"/>
        <v>79390.042789363288</v>
      </c>
      <c r="AA71" s="39">
        <f t="shared" si="114"/>
        <v>79390.042789363288</v>
      </c>
      <c r="AB71" s="39">
        <f t="shared" si="114"/>
        <v>79390.042789363288</v>
      </c>
      <c r="AC71" s="39">
        <f t="shared" si="114"/>
        <v>79390.042789363288</v>
      </c>
      <c r="AD71" s="39">
        <f t="shared" si="114"/>
        <v>79390.042789363288</v>
      </c>
      <c r="AE71" s="39">
        <f t="shared" si="114"/>
        <v>79390.042789363288</v>
      </c>
      <c r="AF71" s="39">
        <f t="shared" si="114"/>
        <v>79390.042789363288</v>
      </c>
      <c r="AG71" s="39">
        <f t="shared" si="114"/>
        <v>79390.042789363288</v>
      </c>
      <c r="AH71" s="39">
        <f t="shared" si="114"/>
        <v>79390.042789363288</v>
      </c>
      <c r="AI71" s="39">
        <f t="shared" si="114"/>
        <v>79390.042789363288</v>
      </c>
      <c r="AJ71" s="39">
        <f t="shared" si="114"/>
        <v>79390.042789363288</v>
      </c>
      <c r="AK71" s="39">
        <f t="shared" si="114"/>
        <v>79390.042789363288</v>
      </c>
      <c r="AL71" s="39">
        <f t="shared" si="114"/>
        <v>79390.042789363288</v>
      </c>
      <c r="AM71" s="39">
        <f t="shared" si="114"/>
        <v>79390.042789363288</v>
      </c>
      <c r="AN71" s="39">
        <f t="shared" si="114"/>
        <v>79390.042789363288</v>
      </c>
      <c r="AO71" s="39">
        <f t="shared" si="114"/>
        <v>79390.042789363288</v>
      </c>
      <c r="AP71" s="39">
        <f t="shared" si="114"/>
        <v>79390.042789363288</v>
      </c>
      <c r="AQ71" s="39">
        <f t="shared" si="114"/>
        <v>79390.042789363288</v>
      </c>
      <c r="AR71" s="39">
        <f t="shared" si="114"/>
        <v>79390.042789363288</v>
      </c>
      <c r="AS71" s="39">
        <f t="shared" si="114"/>
        <v>79390.042789363288</v>
      </c>
      <c r="AT71" s="39">
        <f t="shared" si="114"/>
        <v>79390.042789363288</v>
      </c>
      <c r="AU71" s="39">
        <f t="shared" si="114"/>
        <v>79390.042789363288</v>
      </c>
      <c r="AV71" s="39">
        <f t="shared" si="114"/>
        <v>79390.042789363288</v>
      </c>
    </row>
    <row r="72" spans="1:48" ht="15" customHeight="1">
      <c r="A72" s="31" t="s">
        <v>21</v>
      </c>
      <c r="B72" s="43">
        <f>-'Tax Basis'!B12</f>
        <v>86848859.382845074</v>
      </c>
      <c r="C72" s="42"/>
      <c r="D72" s="41">
        <f>B72+C72</f>
        <v>86848859.382845074</v>
      </c>
      <c r="E72" s="42"/>
      <c r="F72" s="40">
        <f t="shared" ref="F72:AV72" si="115">$D$72*$C$68</f>
        <v>260546.57814853519</v>
      </c>
      <c r="G72" s="40">
        <f t="shared" si="115"/>
        <v>260546.57814853519</v>
      </c>
      <c r="H72" s="40">
        <f t="shared" si="115"/>
        <v>260546.57814853519</v>
      </c>
      <c r="I72" s="40">
        <f t="shared" si="115"/>
        <v>260546.57814853519</v>
      </c>
      <c r="J72" s="40">
        <f t="shared" si="115"/>
        <v>260546.57814853519</v>
      </c>
      <c r="K72" s="40">
        <f t="shared" si="115"/>
        <v>260546.57814853519</v>
      </c>
      <c r="L72" s="40">
        <f t="shared" si="115"/>
        <v>260546.57814853519</v>
      </c>
      <c r="M72" s="40">
        <f t="shared" si="115"/>
        <v>260546.57814853519</v>
      </c>
      <c r="N72" s="40">
        <f t="shared" si="115"/>
        <v>260546.57814853519</v>
      </c>
      <c r="O72" s="40">
        <f t="shared" si="115"/>
        <v>260546.57814853519</v>
      </c>
      <c r="P72" s="40">
        <f t="shared" si="115"/>
        <v>260546.57814853519</v>
      </c>
      <c r="Q72" s="40">
        <f t="shared" si="115"/>
        <v>260546.57814853519</v>
      </c>
      <c r="R72" s="40">
        <f t="shared" si="115"/>
        <v>260546.57814853519</v>
      </c>
      <c r="S72" s="40">
        <f t="shared" si="115"/>
        <v>260546.57814853519</v>
      </c>
      <c r="T72" s="40">
        <f t="shared" si="115"/>
        <v>260546.57814853519</v>
      </c>
      <c r="U72" s="40">
        <f t="shared" si="115"/>
        <v>260546.57814853519</v>
      </c>
      <c r="V72" s="40">
        <f t="shared" si="115"/>
        <v>260546.57814853519</v>
      </c>
      <c r="W72" s="40">
        <f t="shared" si="115"/>
        <v>260546.57814853519</v>
      </c>
      <c r="X72" s="40">
        <f t="shared" si="115"/>
        <v>260546.57814853519</v>
      </c>
      <c r="Y72" s="40">
        <f t="shared" si="115"/>
        <v>260546.57814853519</v>
      </c>
      <c r="Z72" s="40">
        <f t="shared" si="115"/>
        <v>260546.57814853519</v>
      </c>
      <c r="AA72" s="40">
        <f t="shared" si="115"/>
        <v>260546.57814853519</v>
      </c>
      <c r="AB72" s="40">
        <f t="shared" si="115"/>
        <v>260546.57814853519</v>
      </c>
      <c r="AC72" s="40">
        <f t="shared" si="115"/>
        <v>260546.57814853519</v>
      </c>
      <c r="AD72" s="40">
        <f t="shared" si="115"/>
        <v>260546.57814853519</v>
      </c>
      <c r="AE72" s="40">
        <f t="shared" si="115"/>
        <v>260546.57814853519</v>
      </c>
      <c r="AF72" s="40">
        <f t="shared" si="115"/>
        <v>260546.57814853519</v>
      </c>
      <c r="AG72" s="40">
        <f t="shared" si="115"/>
        <v>260546.57814853519</v>
      </c>
      <c r="AH72" s="40">
        <f t="shared" si="115"/>
        <v>260546.57814853519</v>
      </c>
      <c r="AI72" s="40">
        <f t="shared" si="115"/>
        <v>260546.57814853519</v>
      </c>
      <c r="AJ72" s="40">
        <f t="shared" si="115"/>
        <v>260546.57814853519</v>
      </c>
      <c r="AK72" s="40">
        <f t="shared" si="115"/>
        <v>260546.57814853519</v>
      </c>
      <c r="AL72" s="40">
        <f t="shared" si="115"/>
        <v>260546.57814853519</v>
      </c>
      <c r="AM72" s="40">
        <f t="shared" si="115"/>
        <v>260546.57814853519</v>
      </c>
      <c r="AN72" s="40">
        <f t="shared" si="115"/>
        <v>260546.57814853519</v>
      </c>
      <c r="AO72" s="40">
        <f t="shared" si="115"/>
        <v>260546.57814853519</v>
      </c>
      <c r="AP72" s="40">
        <f t="shared" si="115"/>
        <v>260546.57814853519</v>
      </c>
      <c r="AQ72" s="40">
        <f t="shared" si="115"/>
        <v>260546.57814853519</v>
      </c>
      <c r="AR72" s="40">
        <f t="shared" si="115"/>
        <v>260546.57814853519</v>
      </c>
      <c r="AS72" s="40">
        <f t="shared" si="115"/>
        <v>260546.57814853519</v>
      </c>
      <c r="AT72" s="40">
        <f t="shared" si="115"/>
        <v>260546.57814853519</v>
      </c>
      <c r="AU72" s="40">
        <f t="shared" si="115"/>
        <v>260546.57814853519</v>
      </c>
      <c r="AV72" s="40">
        <f t="shared" si="115"/>
        <v>260546.57814853519</v>
      </c>
    </row>
    <row r="73" spans="1:48" ht="15" customHeight="1" thickBot="1">
      <c r="B73" s="9"/>
      <c r="C73" s="33"/>
      <c r="D73" s="8"/>
      <c r="E73" s="42"/>
    </row>
    <row r="74" spans="1:48" ht="15" customHeight="1" thickBot="1">
      <c r="B74" s="7">
        <f>SUM(B70:B72)</f>
        <v>1147172885.1556146</v>
      </c>
      <c r="C74" s="6"/>
      <c r="D74" s="5">
        <f>SUM(D70:D72)</f>
        <v>1147172885.1556146</v>
      </c>
      <c r="E74" s="42"/>
      <c r="F74" s="69">
        <f>SUM(F70:F73)</f>
        <v>3441518.6554668429</v>
      </c>
      <c r="G74" s="69">
        <f t="shared" ref="G74:AV74" si="116">SUM(G70:G73)</f>
        <v>3441518.6554668429</v>
      </c>
      <c r="H74" s="69">
        <f t="shared" si="116"/>
        <v>3441518.6554668429</v>
      </c>
      <c r="I74" s="69">
        <f t="shared" si="116"/>
        <v>3441518.6554668429</v>
      </c>
      <c r="J74" s="69">
        <f t="shared" si="116"/>
        <v>3441518.6554668429</v>
      </c>
      <c r="K74" s="69">
        <f t="shared" si="116"/>
        <v>3441518.6554668429</v>
      </c>
      <c r="L74" s="69">
        <f t="shared" si="116"/>
        <v>3441518.6554668429</v>
      </c>
      <c r="M74" s="69">
        <f t="shared" si="116"/>
        <v>3441518.6554668429</v>
      </c>
      <c r="N74" s="69">
        <f t="shared" si="116"/>
        <v>3441518.6554668429</v>
      </c>
      <c r="O74" s="69">
        <f t="shared" si="116"/>
        <v>3441518.6554668429</v>
      </c>
      <c r="P74" s="69">
        <f t="shared" si="116"/>
        <v>3441518.6554668429</v>
      </c>
      <c r="Q74" s="69">
        <f t="shared" si="116"/>
        <v>3441518.6554668429</v>
      </c>
      <c r="R74" s="69">
        <f t="shared" si="116"/>
        <v>3441518.6554668429</v>
      </c>
      <c r="S74" s="69">
        <f t="shared" si="116"/>
        <v>3441518.6554668429</v>
      </c>
      <c r="T74" s="69">
        <f t="shared" si="116"/>
        <v>3441518.6554668429</v>
      </c>
      <c r="U74" s="69">
        <f t="shared" si="116"/>
        <v>3441518.6554668429</v>
      </c>
      <c r="V74" s="69">
        <f t="shared" si="116"/>
        <v>3441518.6554668429</v>
      </c>
      <c r="W74" s="69">
        <f t="shared" si="116"/>
        <v>3441518.6554668429</v>
      </c>
      <c r="X74" s="69">
        <f t="shared" si="116"/>
        <v>3441518.6554668429</v>
      </c>
      <c r="Y74" s="69">
        <f t="shared" si="116"/>
        <v>3441518.6554668429</v>
      </c>
      <c r="Z74" s="69">
        <f t="shared" si="116"/>
        <v>3441518.6554668429</v>
      </c>
      <c r="AA74" s="69">
        <f t="shared" si="116"/>
        <v>3441518.6554668429</v>
      </c>
      <c r="AB74" s="69">
        <f t="shared" si="116"/>
        <v>3441518.6554668429</v>
      </c>
      <c r="AC74" s="69">
        <f t="shared" si="116"/>
        <v>3441518.6554668429</v>
      </c>
      <c r="AD74" s="69">
        <f t="shared" si="116"/>
        <v>3441518.6554668429</v>
      </c>
      <c r="AE74" s="69">
        <f t="shared" si="116"/>
        <v>3441518.6554668429</v>
      </c>
      <c r="AF74" s="69">
        <f t="shared" si="116"/>
        <v>3441518.6554668429</v>
      </c>
      <c r="AG74" s="69">
        <f t="shared" si="116"/>
        <v>3441518.6554668429</v>
      </c>
      <c r="AH74" s="69">
        <f t="shared" si="116"/>
        <v>3441518.6554668429</v>
      </c>
      <c r="AI74" s="69">
        <f t="shared" si="116"/>
        <v>3441518.6554668429</v>
      </c>
      <c r="AJ74" s="69">
        <f t="shared" si="116"/>
        <v>3441518.6554668429</v>
      </c>
      <c r="AK74" s="69">
        <f t="shared" si="116"/>
        <v>3441518.6554668429</v>
      </c>
      <c r="AL74" s="69">
        <f t="shared" si="116"/>
        <v>3441518.6554668429</v>
      </c>
      <c r="AM74" s="69">
        <f t="shared" si="116"/>
        <v>3441518.6554668429</v>
      </c>
      <c r="AN74" s="69">
        <f t="shared" si="116"/>
        <v>3441518.6554668429</v>
      </c>
      <c r="AO74" s="69">
        <f t="shared" si="116"/>
        <v>3441518.6554668429</v>
      </c>
      <c r="AP74" s="69">
        <f t="shared" si="116"/>
        <v>3441518.6554668429</v>
      </c>
      <c r="AQ74" s="69">
        <f t="shared" si="116"/>
        <v>3441518.6554668429</v>
      </c>
      <c r="AR74" s="69">
        <f t="shared" si="116"/>
        <v>3441518.6554668429</v>
      </c>
      <c r="AS74" s="69">
        <f t="shared" si="116"/>
        <v>3441518.6554668429</v>
      </c>
      <c r="AT74" s="69">
        <f t="shared" si="116"/>
        <v>3441518.6554668429</v>
      </c>
      <c r="AU74" s="69">
        <f t="shared" si="116"/>
        <v>3441518.6554668429</v>
      </c>
      <c r="AV74" s="69">
        <f t="shared" si="116"/>
        <v>3441518.6554668429</v>
      </c>
    </row>
    <row r="75" spans="1:48" ht="15" customHeight="1">
      <c r="E75" s="42"/>
    </row>
    <row r="76" spans="1:48" ht="15" customHeight="1">
      <c r="E76" s="42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</row>
    <row r="77" spans="1:48" ht="15" customHeight="1">
      <c r="A77" s="31" t="s">
        <v>161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</row>
    <row r="78" spans="1:48" ht="15" customHeight="1" thickBot="1">
      <c r="A78" s="49" t="s">
        <v>25</v>
      </c>
      <c r="B78" s="70">
        <f>'PIS and Depr Calc'!C74</f>
        <v>2.92E-2</v>
      </c>
      <c r="C78" s="70">
        <f>B78/12</f>
        <v>2.4333333333333334E-3</v>
      </c>
      <c r="D78" s="46"/>
      <c r="E78" s="46"/>
      <c r="F78" s="45"/>
      <c r="G78" s="45"/>
      <c r="H78" s="45"/>
      <c r="I78" s="45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</row>
    <row r="79" spans="1:48" ht="15" customHeight="1" thickTop="1" thickBot="1">
      <c r="A79" s="65" t="s">
        <v>26</v>
      </c>
      <c r="B79" s="65" t="s">
        <v>151</v>
      </c>
      <c r="C79" s="65"/>
      <c r="D79" s="65" t="s">
        <v>17</v>
      </c>
      <c r="E79" s="72">
        <f>$E$13</f>
        <v>43586</v>
      </c>
      <c r="F79" s="73">
        <f>EDATE(E79,1)</f>
        <v>43617</v>
      </c>
      <c r="G79" s="73">
        <f t="shared" ref="G79:AU79" si="117">EDATE(F79,1)</f>
        <v>43647</v>
      </c>
      <c r="H79" s="73">
        <f t="shared" si="117"/>
        <v>43678</v>
      </c>
      <c r="I79" s="73">
        <f t="shared" si="117"/>
        <v>43709</v>
      </c>
      <c r="J79" s="73">
        <f t="shared" si="117"/>
        <v>43739</v>
      </c>
      <c r="K79" s="73">
        <f t="shared" si="117"/>
        <v>43770</v>
      </c>
      <c r="L79" s="73">
        <f t="shared" si="117"/>
        <v>43800</v>
      </c>
      <c r="M79" s="73">
        <f t="shared" si="117"/>
        <v>43831</v>
      </c>
      <c r="N79" s="73">
        <f t="shared" si="117"/>
        <v>43862</v>
      </c>
      <c r="O79" s="73">
        <f t="shared" si="117"/>
        <v>43891</v>
      </c>
      <c r="P79" s="73">
        <f t="shared" si="117"/>
        <v>43922</v>
      </c>
      <c r="Q79" s="73">
        <f t="shared" si="117"/>
        <v>43952</v>
      </c>
      <c r="R79" s="73">
        <f t="shared" si="117"/>
        <v>43983</v>
      </c>
      <c r="S79" s="73">
        <f t="shared" si="117"/>
        <v>44013</v>
      </c>
      <c r="T79" s="73">
        <f t="shared" si="117"/>
        <v>44044</v>
      </c>
      <c r="U79" s="73">
        <f t="shared" si="117"/>
        <v>44075</v>
      </c>
      <c r="V79" s="73">
        <f t="shared" si="117"/>
        <v>44105</v>
      </c>
      <c r="W79" s="73">
        <f t="shared" si="117"/>
        <v>44136</v>
      </c>
      <c r="X79" s="73">
        <f t="shared" si="117"/>
        <v>44166</v>
      </c>
      <c r="Y79" s="73">
        <f t="shared" si="117"/>
        <v>44197</v>
      </c>
      <c r="Z79" s="73">
        <f t="shared" si="117"/>
        <v>44228</v>
      </c>
      <c r="AA79" s="73">
        <f t="shared" si="117"/>
        <v>44256</v>
      </c>
      <c r="AB79" s="73">
        <f t="shared" si="117"/>
        <v>44287</v>
      </c>
      <c r="AC79" s="73">
        <f t="shared" si="117"/>
        <v>44317</v>
      </c>
      <c r="AD79" s="73">
        <f t="shared" si="117"/>
        <v>44348</v>
      </c>
      <c r="AE79" s="73">
        <f t="shared" si="117"/>
        <v>44378</v>
      </c>
      <c r="AF79" s="73">
        <f t="shared" si="117"/>
        <v>44409</v>
      </c>
      <c r="AG79" s="73">
        <f t="shared" si="117"/>
        <v>44440</v>
      </c>
      <c r="AH79" s="73">
        <f t="shared" si="117"/>
        <v>44470</v>
      </c>
      <c r="AI79" s="73">
        <f t="shared" si="117"/>
        <v>44501</v>
      </c>
      <c r="AJ79" s="73">
        <f t="shared" si="117"/>
        <v>44531</v>
      </c>
      <c r="AK79" s="73">
        <f t="shared" si="117"/>
        <v>44562</v>
      </c>
      <c r="AL79" s="73">
        <f t="shared" si="117"/>
        <v>44593</v>
      </c>
      <c r="AM79" s="73">
        <f t="shared" si="117"/>
        <v>44621</v>
      </c>
      <c r="AN79" s="73">
        <f t="shared" si="117"/>
        <v>44652</v>
      </c>
      <c r="AO79" s="73">
        <f t="shared" si="117"/>
        <v>44682</v>
      </c>
      <c r="AP79" s="73">
        <f t="shared" si="117"/>
        <v>44713</v>
      </c>
      <c r="AQ79" s="73">
        <f t="shared" si="117"/>
        <v>44743</v>
      </c>
      <c r="AR79" s="73">
        <f t="shared" si="117"/>
        <v>44774</v>
      </c>
      <c r="AS79" s="73">
        <f t="shared" si="117"/>
        <v>44805</v>
      </c>
      <c r="AT79" s="73">
        <f t="shared" si="117"/>
        <v>44835</v>
      </c>
      <c r="AU79" s="73">
        <f t="shared" si="117"/>
        <v>44866</v>
      </c>
      <c r="AV79" s="73">
        <f>EDATE(AU79,1)</f>
        <v>44896</v>
      </c>
    </row>
    <row r="80" spans="1:48" ht="15" customHeight="1" thickTop="1">
      <c r="A80" s="31" t="s">
        <v>159</v>
      </c>
      <c r="B80" s="43">
        <f>'Tax Basis'!B30</f>
        <v>7498399.4232000001</v>
      </c>
      <c r="C80" s="42"/>
      <c r="D80" s="41">
        <f>B80+C80</f>
        <v>7498399.4232000001</v>
      </c>
      <c r="E80" s="42"/>
      <c r="F80" s="40">
        <f>'Tax Basis'!B38*'Depreciation Calcs'!C78</f>
        <v>18228.390749753333</v>
      </c>
      <c r="G80" s="40">
        <f t="shared" ref="G80:AV80" si="118">$D$80*$C$78</f>
        <v>18246.10526312</v>
      </c>
      <c r="H80" s="40">
        <f t="shared" si="118"/>
        <v>18246.10526312</v>
      </c>
      <c r="I80" s="40">
        <f t="shared" si="118"/>
        <v>18246.10526312</v>
      </c>
      <c r="J80" s="40">
        <f t="shared" si="118"/>
        <v>18246.10526312</v>
      </c>
      <c r="K80" s="40">
        <f t="shared" si="118"/>
        <v>18246.10526312</v>
      </c>
      <c r="L80" s="40">
        <f t="shared" si="118"/>
        <v>18246.10526312</v>
      </c>
      <c r="M80" s="40">
        <f t="shared" si="118"/>
        <v>18246.10526312</v>
      </c>
      <c r="N80" s="40">
        <f t="shared" si="118"/>
        <v>18246.10526312</v>
      </c>
      <c r="O80" s="40">
        <f t="shared" si="118"/>
        <v>18246.10526312</v>
      </c>
      <c r="P80" s="40">
        <f t="shared" si="118"/>
        <v>18246.10526312</v>
      </c>
      <c r="Q80" s="40">
        <f t="shared" si="118"/>
        <v>18246.10526312</v>
      </c>
      <c r="R80" s="40">
        <f t="shared" si="118"/>
        <v>18246.10526312</v>
      </c>
      <c r="S80" s="40">
        <f t="shared" si="118"/>
        <v>18246.10526312</v>
      </c>
      <c r="T80" s="40">
        <f t="shared" si="118"/>
        <v>18246.10526312</v>
      </c>
      <c r="U80" s="40">
        <f t="shared" si="118"/>
        <v>18246.10526312</v>
      </c>
      <c r="V80" s="40">
        <f t="shared" si="118"/>
        <v>18246.10526312</v>
      </c>
      <c r="W80" s="40">
        <f t="shared" si="118"/>
        <v>18246.10526312</v>
      </c>
      <c r="X80" s="40">
        <f t="shared" si="118"/>
        <v>18246.10526312</v>
      </c>
      <c r="Y80" s="40">
        <f t="shared" si="118"/>
        <v>18246.10526312</v>
      </c>
      <c r="Z80" s="40">
        <f t="shared" si="118"/>
        <v>18246.10526312</v>
      </c>
      <c r="AA80" s="40">
        <f t="shared" si="118"/>
        <v>18246.10526312</v>
      </c>
      <c r="AB80" s="40">
        <f t="shared" si="118"/>
        <v>18246.10526312</v>
      </c>
      <c r="AC80" s="40">
        <f t="shared" si="118"/>
        <v>18246.10526312</v>
      </c>
      <c r="AD80" s="40">
        <f t="shared" si="118"/>
        <v>18246.10526312</v>
      </c>
      <c r="AE80" s="40">
        <f t="shared" si="118"/>
        <v>18246.10526312</v>
      </c>
      <c r="AF80" s="40">
        <f t="shared" si="118"/>
        <v>18246.10526312</v>
      </c>
      <c r="AG80" s="40">
        <f t="shared" si="118"/>
        <v>18246.10526312</v>
      </c>
      <c r="AH80" s="40">
        <f t="shared" si="118"/>
        <v>18246.10526312</v>
      </c>
      <c r="AI80" s="40">
        <f t="shared" si="118"/>
        <v>18246.10526312</v>
      </c>
      <c r="AJ80" s="40">
        <f t="shared" si="118"/>
        <v>18246.10526312</v>
      </c>
      <c r="AK80" s="40">
        <f t="shared" si="118"/>
        <v>18246.10526312</v>
      </c>
      <c r="AL80" s="40">
        <f t="shared" si="118"/>
        <v>18246.10526312</v>
      </c>
      <c r="AM80" s="40">
        <f t="shared" si="118"/>
        <v>18246.10526312</v>
      </c>
      <c r="AN80" s="40">
        <f t="shared" si="118"/>
        <v>18246.10526312</v>
      </c>
      <c r="AO80" s="40">
        <f t="shared" si="118"/>
        <v>18246.10526312</v>
      </c>
      <c r="AP80" s="40">
        <f t="shared" si="118"/>
        <v>18246.10526312</v>
      </c>
      <c r="AQ80" s="40">
        <f t="shared" si="118"/>
        <v>18246.10526312</v>
      </c>
      <c r="AR80" s="40">
        <f t="shared" si="118"/>
        <v>18246.10526312</v>
      </c>
      <c r="AS80" s="40">
        <f t="shared" si="118"/>
        <v>18246.10526312</v>
      </c>
      <c r="AT80" s="40">
        <f t="shared" si="118"/>
        <v>18246.10526312</v>
      </c>
      <c r="AU80" s="40">
        <f t="shared" si="118"/>
        <v>18246.10526312</v>
      </c>
      <c r="AV80" s="40">
        <f t="shared" si="118"/>
        <v>18246.10526312</v>
      </c>
    </row>
    <row r="81" spans="1:48" ht="15" customHeight="1">
      <c r="A81" s="31" t="s">
        <v>20</v>
      </c>
      <c r="B81" s="43">
        <f>'Tax Basis'!B31</f>
        <v>169262.58298554653</v>
      </c>
      <c r="C81" s="42"/>
      <c r="D81" s="41">
        <f>B81+C81</f>
        <v>169262.58298554653</v>
      </c>
      <c r="E81" s="33"/>
      <c r="F81" s="39">
        <f t="shared" ref="F81:AV81" si="119">$D$81*$C$78</f>
        <v>411.87228526482988</v>
      </c>
      <c r="G81" s="39">
        <f t="shared" si="119"/>
        <v>411.87228526482988</v>
      </c>
      <c r="H81" s="39">
        <f t="shared" si="119"/>
        <v>411.87228526482988</v>
      </c>
      <c r="I81" s="39">
        <f t="shared" si="119"/>
        <v>411.87228526482988</v>
      </c>
      <c r="J81" s="39">
        <f t="shared" si="119"/>
        <v>411.87228526482988</v>
      </c>
      <c r="K81" s="39">
        <f t="shared" si="119"/>
        <v>411.87228526482988</v>
      </c>
      <c r="L81" s="39">
        <f t="shared" si="119"/>
        <v>411.87228526482988</v>
      </c>
      <c r="M81" s="39">
        <f t="shared" si="119"/>
        <v>411.87228526482988</v>
      </c>
      <c r="N81" s="39">
        <f t="shared" si="119"/>
        <v>411.87228526482988</v>
      </c>
      <c r="O81" s="39">
        <f t="shared" si="119"/>
        <v>411.87228526482988</v>
      </c>
      <c r="P81" s="39">
        <f t="shared" si="119"/>
        <v>411.87228526482988</v>
      </c>
      <c r="Q81" s="39">
        <f t="shared" si="119"/>
        <v>411.87228526482988</v>
      </c>
      <c r="R81" s="39">
        <f t="shared" si="119"/>
        <v>411.87228526482988</v>
      </c>
      <c r="S81" s="39">
        <f t="shared" si="119"/>
        <v>411.87228526482988</v>
      </c>
      <c r="T81" s="39">
        <f t="shared" si="119"/>
        <v>411.87228526482988</v>
      </c>
      <c r="U81" s="39">
        <f t="shared" si="119"/>
        <v>411.87228526482988</v>
      </c>
      <c r="V81" s="39">
        <f t="shared" si="119"/>
        <v>411.87228526482988</v>
      </c>
      <c r="W81" s="39">
        <f t="shared" si="119"/>
        <v>411.87228526482988</v>
      </c>
      <c r="X81" s="39">
        <f t="shared" si="119"/>
        <v>411.87228526482988</v>
      </c>
      <c r="Y81" s="39">
        <f t="shared" si="119"/>
        <v>411.87228526482988</v>
      </c>
      <c r="Z81" s="39">
        <f t="shared" si="119"/>
        <v>411.87228526482988</v>
      </c>
      <c r="AA81" s="39">
        <f t="shared" si="119"/>
        <v>411.87228526482988</v>
      </c>
      <c r="AB81" s="39">
        <f t="shared" si="119"/>
        <v>411.87228526482988</v>
      </c>
      <c r="AC81" s="39">
        <f t="shared" si="119"/>
        <v>411.87228526482988</v>
      </c>
      <c r="AD81" s="39">
        <f t="shared" si="119"/>
        <v>411.87228526482988</v>
      </c>
      <c r="AE81" s="39">
        <f t="shared" si="119"/>
        <v>411.87228526482988</v>
      </c>
      <c r="AF81" s="39">
        <f t="shared" si="119"/>
        <v>411.87228526482988</v>
      </c>
      <c r="AG81" s="39">
        <f t="shared" si="119"/>
        <v>411.87228526482988</v>
      </c>
      <c r="AH81" s="39">
        <f t="shared" si="119"/>
        <v>411.87228526482988</v>
      </c>
      <c r="AI81" s="39">
        <f t="shared" si="119"/>
        <v>411.87228526482988</v>
      </c>
      <c r="AJ81" s="39">
        <f t="shared" si="119"/>
        <v>411.87228526482988</v>
      </c>
      <c r="AK81" s="39">
        <f t="shared" si="119"/>
        <v>411.87228526482988</v>
      </c>
      <c r="AL81" s="39">
        <f t="shared" si="119"/>
        <v>411.87228526482988</v>
      </c>
      <c r="AM81" s="39">
        <f t="shared" si="119"/>
        <v>411.87228526482988</v>
      </c>
      <c r="AN81" s="39">
        <f t="shared" si="119"/>
        <v>411.87228526482988</v>
      </c>
      <c r="AO81" s="39">
        <f t="shared" si="119"/>
        <v>411.87228526482988</v>
      </c>
      <c r="AP81" s="39">
        <f t="shared" si="119"/>
        <v>411.87228526482988</v>
      </c>
      <c r="AQ81" s="39">
        <f t="shared" si="119"/>
        <v>411.87228526482988</v>
      </c>
      <c r="AR81" s="39">
        <f t="shared" si="119"/>
        <v>411.87228526482988</v>
      </c>
      <c r="AS81" s="39">
        <f t="shared" si="119"/>
        <v>411.87228526482988</v>
      </c>
      <c r="AT81" s="39">
        <f t="shared" si="119"/>
        <v>411.87228526482988</v>
      </c>
      <c r="AU81" s="39">
        <f t="shared" si="119"/>
        <v>411.87228526482988</v>
      </c>
      <c r="AV81" s="39">
        <f t="shared" si="119"/>
        <v>411.87228526482988</v>
      </c>
    </row>
    <row r="82" spans="1:48" ht="15" customHeight="1">
      <c r="A82" s="31" t="s">
        <v>21</v>
      </c>
      <c r="B82" s="43">
        <f>'Tax Basis'!B32</f>
        <v>555495.18876661011</v>
      </c>
      <c r="C82" s="42"/>
      <c r="D82" s="41">
        <f>B82+C82</f>
        <v>555495.18876661011</v>
      </c>
      <c r="E82" s="42"/>
      <c r="F82" s="40">
        <f t="shared" ref="F82:AV82" si="120">$D$82*$C$78</f>
        <v>1351.7049593320846</v>
      </c>
      <c r="G82" s="40">
        <f t="shared" si="120"/>
        <v>1351.7049593320846</v>
      </c>
      <c r="H82" s="40">
        <f t="shared" si="120"/>
        <v>1351.7049593320846</v>
      </c>
      <c r="I82" s="40">
        <f t="shared" si="120"/>
        <v>1351.7049593320846</v>
      </c>
      <c r="J82" s="40">
        <f t="shared" si="120"/>
        <v>1351.7049593320846</v>
      </c>
      <c r="K82" s="40">
        <f t="shared" si="120"/>
        <v>1351.7049593320846</v>
      </c>
      <c r="L82" s="40">
        <f t="shared" si="120"/>
        <v>1351.7049593320846</v>
      </c>
      <c r="M82" s="40">
        <f t="shared" si="120"/>
        <v>1351.7049593320846</v>
      </c>
      <c r="N82" s="40">
        <f t="shared" si="120"/>
        <v>1351.7049593320846</v>
      </c>
      <c r="O82" s="40">
        <f t="shared" si="120"/>
        <v>1351.7049593320846</v>
      </c>
      <c r="P82" s="40">
        <f t="shared" si="120"/>
        <v>1351.7049593320846</v>
      </c>
      <c r="Q82" s="40">
        <f t="shared" si="120"/>
        <v>1351.7049593320846</v>
      </c>
      <c r="R82" s="40">
        <f t="shared" si="120"/>
        <v>1351.7049593320846</v>
      </c>
      <c r="S82" s="40">
        <f t="shared" si="120"/>
        <v>1351.7049593320846</v>
      </c>
      <c r="T82" s="40">
        <f t="shared" si="120"/>
        <v>1351.7049593320846</v>
      </c>
      <c r="U82" s="40">
        <f t="shared" si="120"/>
        <v>1351.7049593320846</v>
      </c>
      <c r="V82" s="40">
        <f t="shared" si="120"/>
        <v>1351.7049593320846</v>
      </c>
      <c r="W82" s="40">
        <f t="shared" si="120"/>
        <v>1351.7049593320846</v>
      </c>
      <c r="X82" s="40">
        <f t="shared" si="120"/>
        <v>1351.7049593320846</v>
      </c>
      <c r="Y82" s="40">
        <f t="shared" si="120"/>
        <v>1351.7049593320846</v>
      </c>
      <c r="Z82" s="40">
        <f t="shared" si="120"/>
        <v>1351.7049593320846</v>
      </c>
      <c r="AA82" s="40">
        <f t="shared" si="120"/>
        <v>1351.7049593320846</v>
      </c>
      <c r="AB82" s="40">
        <f t="shared" si="120"/>
        <v>1351.7049593320846</v>
      </c>
      <c r="AC82" s="40">
        <f t="shared" si="120"/>
        <v>1351.7049593320846</v>
      </c>
      <c r="AD82" s="40">
        <f t="shared" si="120"/>
        <v>1351.7049593320846</v>
      </c>
      <c r="AE82" s="40">
        <f t="shared" si="120"/>
        <v>1351.7049593320846</v>
      </c>
      <c r="AF82" s="40">
        <f t="shared" si="120"/>
        <v>1351.7049593320846</v>
      </c>
      <c r="AG82" s="40">
        <f t="shared" si="120"/>
        <v>1351.7049593320846</v>
      </c>
      <c r="AH82" s="40">
        <f t="shared" si="120"/>
        <v>1351.7049593320846</v>
      </c>
      <c r="AI82" s="40">
        <f t="shared" si="120"/>
        <v>1351.7049593320846</v>
      </c>
      <c r="AJ82" s="40">
        <f t="shared" si="120"/>
        <v>1351.7049593320846</v>
      </c>
      <c r="AK82" s="40">
        <f t="shared" si="120"/>
        <v>1351.7049593320846</v>
      </c>
      <c r="AL82" s="40">
        <f t="shared" si="120"/>
        <v>1351.7049593320846</v>
      </c>
      <c r="AM82" s="40">
        <f t="shared" si="120"/>
        <v>1351.7049593320846</v>
      </c>
      <c r="AN82" s="40">
        <f t="shared" si="120"/>
        <v>1351.7049593320846</v>
      </c>
      <c r="AO82" s="40">
        <f t="shared" si="120"/>
        <v>1351.7049593320846</v>
      </c>
      <c r="AP82" s="40">
        <f t="shared" si="120"/>
        <v>1351.7049593320846</v>
      </c>
      <c r="AQ82" s="40">
        <f t="shared" si="120"/>
        <v>1351.7049593320846</v>
      </c>
      <c r="AR82" s="40">
        <f t="shared" si="120"/>
        <v>1351.7049593320846</v>
      </c>
      <c r="AS82" s="40">
        <f t="shared" si="120"/>
        <v>1351.7049593320846</v>
      </c>
      <c r="AT82" s="40">
        <f t="shared" si="120"/>
        <v>1351.7049593320846</v>
      </c>
      <c r="AU82" s="40">
        <f t="shared" si="120"/>
        <v>1351.7049593320846</v>
      </c>
      <c r="AV82" s="40">
        <f t="shared" si="120"/>
        <v>1351.7049593320846</v>
      </c>
    </row>
    <row r="83" spans="1:48" ht="15" customHeight="1" thickBot="1">
      <c r="B83" s="9"/>
      <c r="C83" s="33"/>
      <c r="D83" s="8"/>
      <c r="E83" s="42"/>
    </row>
    <row r="84" spans="1:48" ht="15" customHeight="1" thickBot="1">
      <c r="B84" s="7">
        <f>SUM(B80:B82)</f>
        <v>8223157.1949521564</v>
      </c>
      <c r="C84" s="6"/>
      <c r="D84" s="5">
        <f>SUM(D80:D82)</f>
        <v>8223157.1949521564</v>
      </c>
      <c r="E84" s="42"/>
      <c r="F84" s="69">
        <f>SUM(F80:F83)</f>
        <v>19991.967994350249</v>
      </c>
      <c r="G84" s="69">
        <f t="shared" ref="G84:AV84" si="121">SUM(G80:G83)</f>
        <v>20009.682507716916</v>
      </c>
      <c r="H84" s="69">
        <f t="shared" si="121"/>
        <v>20009.682507716916</v>
      </c>
      <c r="I84" s="69">
        <f t="shared" si="121"/>
        <v>20009.682507716916</v>
      </c>
      <c r="J84" s="69">
        <f t="shared" si="121"/>
        <v>20009.682507716916</v>
      </c>
      <c r="K84" s="69">
        <f t="shared" si="121"/>
        <v>20009.682507716916</v>
      </c>
      <c r="L84" s="69">
        <f t="shared" si="121"/>
        <v>20009.682507716916</v>
      </c>
      <c r="M84" s="69">
        <f t="shared" si="121"/>
        <v>20009.682507716916</v>
      </c>
      <c r="N84" s="69">
        <f t="shared" si="121"/>
        <v>20009.682507716916</v>
      </c>
      <c r="O84" s="69">
        <f t="shared" si="121"/>
        <v>20009.682507716916</v>
      </c>
      <c r="P84" s="69">
        <f t="shared" si="121"/>
        <v>20009.682507716916</v>
      </c>
      <c r="Q84" s="69">
        <f t="shared" si="121"/>
        <v>20009.682507716916</v>
      </c>
      <c r="R84" s="69">
        <f t="shared" si="121"/>
        <v>20009.682507716916</v>
      </c>
      <c r="S84" s="69">
        <f t="shared" si="121"/>
        <v>20009.682507716916</v>
      </c>
      <c r="T84" s="69">
        <f t="shared" si="121"/>
        <v>20009.682507716916</v>
      </c>
      <c r="U84" s="69">
        <f t="shared" si="121"/>
        <v>20009.682507716916</v>
      </c>
      <c r="V84" s="69">
        <f t="shared" si="121"/>
        <v>20009.682507716916</v>
      </c>
      <c r="W84" s="69">
        <f t="shared" si="121"/>
        <v>20009.682507716916</v>
      </c>
      <c r="X84" s="69">
        <f t="shared" si="121"/>
        <v>20009.682507716916</v>
      </c>
      <c r="Y84" s="69">
        <f t="shared" si="121"/>
        <v>20009.682507716916</v>
      </c>
      <c r="Z84" s="69">
        <f t="shared" si="121"/>
        <v>20009.682507716916</v>
      </c>
      <c r="AA84" s="69">
        <f t="shared" si="121"/>
        <v>20009.682507716916</v>
      </c>
      <c r="AB84" s="69">
        <f t="shared" si="121"/>
        <v>20009.682507716916</v>
      </c>
      <c r="AC84" s="69">
        <f t="shared" si="121"/>
        <v>20009.682507716916</v>
      </c>
      <c r="AD84" s="69">
        <f t="shared" si="121"/>
        <v>20009.682507716916</v>
      </c>
      <c r="AE84" s="69">
        <f t="shared" si="121"/>
        <v>20009.682507716916</v>
      </c>
      <c r="AF84" s="69">
        <f t="shared" si="121"/>
        <v>20009.682507716916</v>
      </c>
      <c r="AG84" s="69">
        <f t="shared" si="121"/>
        <v>20009.682507716916</v>
      </c>
      <c r="AH84" s="69">
        <f t="shared" si="121"/>
        <v>20009.682507716916</v>
      </c>
      <c r="AI84" s="69">
        <f t="shared" si="121"/>
        <v>20009.682507716916</v>
      </c>
      <c r="AJ84" s="69">
        <f t="shared" si="121"/>
        <v>20009.682507716916</v>
      </c>
      <c r="AK84" s="69">
        <f t="shared" si="121"/>
        <v>20009.682507716916</v>
      </c>
      <c r="AL84" s="69">
        <f t="shared" si="121"/>
        <v>20009.682507716916</v>
      </c>
      <c r="AM84" s="69">
        <f t="shared" si="121"/>
        <v>20009.682507716916</v>
      </c>
      <c r="AN84" s="69">
        <f t="shared" si="121"/>
        <v>20009.682507716916</v>
      </c>
      <c r="AO84" s="69">
        <f t="shared" si="121"/>
        <v>20009.682507716916</v>
      </c>
      <c r="AP84" s="69">
        <f t="shared" si="121"/>
        <v>20009.682507716916</v>
      </c>
      <c r="AQ84" s="69">
        <f t="shared" si="121"/>
        <v>20009.682507716916</v>
      </c>
      <c r="AR84" s="69">
        <f t="shared" si="121"/>
        <v>20009.682507716916</v>
      </c>
      <c r="AS84" s="69">
        <f t="shared" si="121"/>
        <v>20009.682507716916</v>
      </c>
      <c r="AT84" s="69">
        <f t="shared" si="121"/>
        <v>20009.682507716916</v>
      </c>
      <c r="AU84" s="69">
        <f t="shared" si="121"/>
        <v>20009.682507716916</v>
      </c>
      <c r="AV84" s="69">
        <f t="shared" si="121"/>
        <v>20009.682507716916</v>
      </c>
    </row>
    <row r="85" spans="1:48" ht="15" customHeight="1"/>
    <row r="86" spans="1:48" ht="15" customHeight="1">
      <c r="F86" s="39"/>
      <c r="G86" s="39"/>
      <c r="H86" s="39"/>
    </row>
    <row r="87" spans="1:48" ht="15" customHeight="1">
      <c r="A87" s="31" t="s">
        <v>162</v>
      </c>
      <c r="F87" s="39"/>
      <c r="G87" s="39"/>
      <c r="H87" s="39"/>
    </row>
    <row r="88" spans="1:48" ht="15" customHeight="1" thickBot="1">
      <c r="A88" s="49" t="s">
        <v>25</v>
      </c>
      <c r="B88" s="70">
        <f>'PIS and Depr Calc'!C73</f>
        <v>1.7000000000000001E-2</v>
      </c>
      <c r="C88" s="70">
        <f>B88/12</f>
        <v>1.4166666666666668E-3</v>
      </c>
      <c r="D88" s="46"/>
      <c r="E88" s="46"/>
      <c r="F88" s="45"/>
      <c r="G88" s="45"/>
      <c r="H88" s="45"/>
      <c r="I88" s="45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</row>
    <row r="89" spans="1:48" ht="15" customHeight="1" thickTop="1" thickBot="1">
      <c r="A89" s="65" t="s">
        <v>26</v>
      </c>
      <c r="B89" s="65" t="s">
        <v>151</v>
      </c>
      <c r="C89" s="65"/>
      <c r="D89" s="65" t="s">
        <v>17</v>
      </c>
      <c r="E89" s="72">
        <f>$E$13</f>
        <v>43586</v>
      </c>
      <c r="F89" s="73">
        <f>EDATE(E89,1)</f>
        <v>43617</v>
      </c>
      <c r="G89" s="73">
        <f t="shared" ref="G89:AU89" si="122">EDATE(F89,1)</f>
        <v>43647</v>
      </c>
      <c r="H89" s="73">
        <f t="shared" si="122"/>
        <v>43678</v>
      </c>
      <c r="I89" s="73">
        <f t="shared" si="122"/>
        <v>43709</v>
      </c>
      <c r="J89" s="73">
        <f t="shared" si="122"/>
        <v>43739</v>
      </c>
      <c r="K89" s="73">
        <f t="shared" si="122"/>
        <v>43770</v>
      </c>
      <c r="L89" s="73">
        <f t="shared" si="122"/>
        <v>43800</v>
      </c>
      <c r="M89" s="73">
        <f t="shared" si="122"/>
        <v>43831</v>
      </c>
      <c r="N89" s="73">
        <f t="shared" si="122"/>
        <v>43862</v>
      </c>
      <c r="O89" s="73">
        <f t="shared" si="122"/>
        <v>43891</v>
      </c>
      <c r="P89" s="73">
        <f t="shared" si="122"/>
        <v>43922</v>
      </c>
      <c r="Q89" s="73">
        <f t="shared" si="122"/>
        <v>43952</v>
      </c>
      <c r="R89" s="73">
        <f t="shared" si="122"/>
        <v>43983</v>
      </c>
      <c r="S89" s="73">
        <f t="shared" si="122"/>
        <v>44013</v>
      </c>
      <c r="T89" s="73">
        <f t="shared" si="122"/>
        <v>44044</v>
      </c>
      <c r="U89" s="73">
        <f t="shared" si="122"/>
        <v>44075</v>
      </c>
      <c r="V89" s="73">
        <f t="shared" si="122"/>
        <v>44105</v>
      </c>
      <c r="W89" s="73">
        <f t="shared" si="122"/>
        <v>44136</v>
      </c>
      <c r="X89" s="73">
        <f t="shared" si="122"/>
        <v>44166</v>
      </c>
      <c r="Y89" s="73">
        <f t="shared" si="122"/>
        <v>44197</v>
      </c>
      <c r="Z89" s="73">
        <f t="shared" si="122"/>
        <v>44228</v>
      </c>
      <c r="AA89" s="73">
        <f t="shared" si="122"/>
        <v>44256</v>
      </c>
      <c r="AB89" s="73">
        <f t="shared" si="122"/>
        <v>44287</v>
      </c>
      <c r="AC89" s="73">
        <f t="shared" si="122"/>
        <v>44317</v>
      </c>
      <c r="AD89" s="73">
        <f t="shared" si="122"/>
        <v>44348</v>
      </c>
      <c r="AE89" s="73">
        <f t="shared" si="122"/>
        <v>44378</v>
      </c>
      <c r="AF89" s="73">
        <f t="shared" si="122"/>
        <v>44409</v>
      </c>
      <c r="AG89" s="73">
        <f t="shared" si="122"/>
        <v>44440</v>
      </c>
      <c r="AH89" s="73">
        <f t="shared" si="122"/>
        <v>44470</v>
      </c>
      <c r="AI89" s="73">
        <f t="shared" si="122"/>
        <v>44501</v>
      </c>
      <c r="AJ89" s="73">
        <f t="shared" si="122"/>
        <v>44531</v>
      </c>
      <c r="AK89" s="73">
        <f t="shared" si="122"/>
        <v>44562</v>
      </c>
      <c r="AL89" s="73">
        <f t="shared" si="122"/>
        <v>44593</v>
      </c>
      <c r="AM89" s="73">
        <f t="shared" si="122"/>
        <v>44621</v>
      </c>
      <c r="AN89" s="73">
        <f t="shared" si="122"/>
        <v>44652</v>
      </c>
      <c r="AO89" s="73">
        <f t="shared" si="122"/>
        <v>44682</v>
      </c>
      <c r="AP89" s="73">
        <f t="shared" si="122"/>
        <v>44713</v>
      </c>
      <c r="AQ89" s="73">
        <f t="shared" si="122"/>
        <v>44743</v>
      </c>
      <c r="AR89" s="73">
        <f t="shared" si="122"/>
        <v>44774</v>
      </c>
      <c r="AS89" s="73">
        <f t="shared" si="122"/>
        <v>44805</v>
      </c>
      <c r="AT89" s="73">
        <f t="shared" si="122"/>
        <v>44835</v>
      </c>
      <c r="AU89" s="73">
        <f t="shared" si="122"/>
        <v>44866</v>
      </c>
      <c r="AV89" s="73">
        <f>EDATE(AU89,1)</f>
        <v>44896</v>
      </c>
    </row>
    <row r="90" spans="1:48" ht="15" customHeight="1" thickTop="1">
      <c r="A90" s="31" t="s">
        <v>159</v>
      </c>
      <c r="B90" s="43">
        <f>'Tax Basis'!C30</f>
        <v>44501596.576800004</v>
      </c>
      <c r="C90" s="42"/>
      <c r="D90" s="41">
        <f>B90+C90</f>
        <v>44501596.576800004</v>
      </c>
      <c r="E90" s="42"/>
      <c r="F90" s="40">
        <f>'Tax Basis'!C38*'Depreciation Calcs'!C88</f>
        <v>62982.721311216672</v>
      </c>
      <c r="G90" s="40">
        <f t="shared" ref="G90:AV90" si="123">$D$90*$C$88</f>
        <v>63043.928483800009</v>
      </c>
      <c r="H90" s="40">
        <f t="shared" si="123"/>
        <v>63043.928483800009</v>
      </c>
      <c r="I90" s="40">
        <f t="shared" si="123"/>
        <v>63043.928483800009</v>
      </c>
      <c r="J90" s="40">
        <f t="shared" si="123"/>
        <v>63043.928483800009</v>
      </c>
      <c r="K90" s="40">
        <f t="shared" si="123"/>
        <v>63043.928483800009</v>
      </c>
      <c r="L90" s="40">
        <f t="shared" si="123"/>
        <v>63043.928483800009</v>
      </c>
      <c r="M90" s="40">
        <f t="shared" si="123"/>
        <v>63043.928483800009</v>
      </c>
      <c r="N90" s="40">
        <f t="shared" si="123"/>
        <v>63043.928483800009</v>
      </c>
      <c r="O90" s="40">
        <f t="shared" si="123"/>
        <v>63043.928483800009</v>
      </c>
      <c r="P90" s="40">
        <f t="shared" si="123"/>
        <v>63043.928483800009</v>
      </c>
      <c r="Q90" s="40">
        <f t="shared" si="123"/>
        <v>63043.928483800009</v>
      </c>
      <c r="R90" s="40">
        <f t="shared" si="123"/>
        <v>63043.928483800009</v>
      </c>
      <c r="S90" s="40">
        <f t="shared" si="123"/>
        <v>63043.928483800009</v>
      </c>
      <c r="T90" s="40">
        <f t="shared" si="123"/>
        <v>63043.928483800009</v>
      </c>
      <c r="U90" s="40">
        <f t="shared" si="123"/>
        <v>63043.928483800009</v>
      </c>
      <c r="V90" s="40">
        <f t="shared" si="123"/>
        <v>63043.928483800009</v>
      </c>
      <c r="W90" s="40">
        <f t="shared" si="123"/>
        <v>63043.928483800009</v>
      </c>
      <c r="X90" s="40">
        <f t="shared" si="123"/>
        <v>63043.928483800009</v>
      </c>
      <c r="Y90" s="40">
        <f t="shared" si="123"/>
        <v>63043.928483800009</v>
      </c>
      <c r="Z90" s="40">
        <f t="shared" si="123"/>
        <v>63043.928483800009</v>
      </c>
      <c r="AA90" s="40">
        <f t="shared" si="123"/>
        <v>63043.928483800009</v>
      </c>
      <c r="AB90" s="40">
        <f t="shared" si="123"/>
        <v>63043.928483800009</v>
      </c>
      <c r="AC90" s="40">
        <f t="shared" si="123"/>
        <v>63043.928483800009</v>
      </c>
      <c r="AD90" s="40">
        <f t="shared" si="123"/>
        <v>63043.928483800009</v>
      </c>
      <c r="AE90" s="40">
        <f t="shared" si="123"/>
        <v>63043.928483800009</v>
      </c>
      <c r="AF90" s="40">
        <f t="shared" si="123"/>
        <v>63043.928483800009</v>
      </c>
      <c r="AG90" s="40">
        <f t="shared" si="123"/>
        <v>63043.928483800009</v>
      </c>
      <c r="AH90" s="40">
        <f t="shared" si="123"/>
        <v>63043.928483800009</v>
      </c>
      <c r="AI90" s="40">
        <f t="shared" si="123"/>
        <v>63043.928483800009</v>
      </c>
      <c r="AJ90" s="40">
        <f t="shared" si="123"/>
        <v>63043.928483800009</v>
      </c>
      <c r="AK90" s="40">
        <f t="shared" si="123"/>
        <v>63043.928483800009</v>
      </c>
      <c r="AL90" s="40">
        <f t="shared" si="123"/>
        <v>63043.928483800009</v>
      </c>
      <c r="AM90" s="40">
        <f t="shared" si="123"/>
        <v>63043.928483800009</v>
      </c>
      <c r="AN90" s="40">
        <f t="shared" si="123"/>
        <v>63043.928483800009</v>
      </c>
      <c r="AO90" s="40">
        <f t="shared" si="123"/>
        <v>63043.928483800009</v>
      </c>
      <c r="AP90" s="40">
        <f t="shared" si="123"/>
        <v>63043.928483800009</v>
      </c>
      <c r="AQ90" s="40">
        <f t="shared" si="123"/>
        <v>63043.928483800009</v>
      </c>
      <c r="AR90" s="40">
        <f t="shared" si="123"/>
        <v>63043.928483800009</v>
      </c>
      <c r="AS90" s="40">
        <f t="shared" si="123"/>
        <v>63043.928483800009</v>
      </c>
      <c r="AT90" s="40">
        <f t="shared" si="123"/>
        <v>63043.928483800009</v>
      </c>
      <c r="AU90" s="40">
        <f t="shared" si="123"/>
        <v>63043.928483800009</v>
      </c>
      <c r="AV90" s="40">
        <f t="shared" si="123"/>
        <v>63043.928483800009</v>
      </c>
    </row>
    <row r="91" spans="1:48" ht="15" customHeight="1">
      <c r="A91" s="31" t="s">
        <v>20</v>
      </c>
      <c r="B91" s="43">
        <f>'Tax Basis'!C31</f>
        <v>1004541.737302571</v>
      </c>
      <c r="C91" s="42"/>
      <c r="D91" s="41">
        <f>B91+C91</f>
        <v>1004541.737302571</v>
      </c>
      <c r="E91" s="33"/>
      <c r="F91" s="39">
        <f t="shared" ref="F91:AV91" si="124">$D$91*$C$88</f>
        <v>1423.1007945119757</v>
      </c>
      <c r="G91" s="39">
        <f t="shared" si="124"/>
        <v>1423.1007945119757</v>
      </c>
      <c r="H91" s="39">
        <f t="shared" si="124"/>
        <v>1423.1007945119757</v>
      </c>
      <c r="I91" s="39">
        <f t="shared" si="124"/>
        <v>1423.1007945119757</v>
      </c>
      <c r="J91" s="39">
        <f t="shared" si="124"/>
        <v>1423.1007945119757</v>
      </c>
      <c r="K91" s="39">
        <f t="shared" si="124"/>
        <v>1423.1007945119757</v>
      </c>
      <c r="L91" s="39">
        <f t="shared" si="124"/>
        <v>1423.1007945119757</v>
      </c>
      <c r="M91" s="39">
        <f t="shared" si="124"/>
        <v>1423.1007945119757</v>
      </c>
      <c r="N91" s="39">
        <f t="shared" si="124"/>
        <v>1423.1007945119757</v>
      </c>
      <c r="O91" s="39">
        <f t="shared" si="124"/>
        <v>1423.1007945119757</v>
      </c>
      <c r="P91" s="39">
        <f t="shared" si="124"/>
        <v>1423.1007945119757</v>
      </c>
      <c r="Q91" s="39">
        <f t="shared" si="124"/>
        <v>1423.1007945119757</v>
      </c>
      <c r="R91" s="39">
        <f t="shared" si="124"/>
        <v>1423.1007945119757</v>
      </c>
      <c r="S91" s="39">
        <f t="shared" si="124"/>
        <v>1423.1007945119757</v>
      </c>
      <c r="T91" s="39">
        <f t="shared" si="124"/>
        <v>1423.1007945119757</v>
      </c>
      <c r="U91" s="39">
        <f t="shared" si="124"/>
        <v>1423.1007945119757</v>
      </c>
      <c r="V91" s="39">
        <f t="shared" si="124"/>
        <v>1423.1007945119757</v>
      </c>
      <c r="W91" s="39">
        <f t="shared" si="124"/>
        <v>1423.1007945119757</v>
      </c>
      <c r="X91" s="39">
        <f t="shared" si="124"/>
        <v>1423.1007945119757</v>
      </c>
      <c r="Y91" s="39">
        <f t="shared" si="124"/>
        <v>1423.1007945119757</v>
      </c>
      <c r="Z91" s="39">
        <f t="shared" si="124"/>
        <v>1423.1007945119757</v>
      </c>
      <c r="AA91" s="39">
        <f t="shared" si="124"/>
        <v>1423.1007945119757</v>
      </c>
      <c r="AB91" s="39">
        <f t="shared" si="124"/>
        <v>1423.1007945119757</v>
      </c>
      <c r="AC91" s="39">
        <f t="shared" si="124"/>
        <v>1423.1007945119757</v>
      </c>
      <c r="AD91" s="39">
        <f t="shared" si="124"/>
        <v>1423.1007945119757</v>
      </c>
      <c r="AE91" s="39">
        <f t="shared" si="124"/>
        <v>1423.1007945119757</v>
      </c>
      <c r="AF91" s="39">
        <f t="shared" si="124"/>
        <v>1423.1007945119757</v>
      </c>
      <c r="AG91" s="39">
        <f t="shared" si="124"/>
        <v>1423.1007945119757</v>
      </c>
      <c r="AH91" s="39">
        <f t="shared" si="124"/>
        <v>1423.1007945119757</v>
      </c>
      <c r="AI91" s="39">
        <f t="shared" si="124"/>
        <v>1423.1007945119757</v>
      </c>
      <c r="AJ91" s="39">
        <f t="shared" si="124"/>
        <v>1423.1007945119757</v>
      </c>
      <c r="AK91" s="39">
        <f t="shared" si="124"/>
        <v>1423.1007945119757</v>
      </c>
      <c r="AL91" s="39">
        <f t="shared" si="124"/>
        <v>1423.1007945119757</v>
      </c>
      <c r="AM91" s="39">
        <f t="shared" si="124"/>
        <v>1423.1007945119757</v>
      </c>
      <c r="AN91" s="39">
        <f t="shared" si="124"/>
        <v>1423.1007945119757</v>
      </c>
      <c r="AO91" s="39">
        <f t="shared" si="124"/>
        <v>1423.1007945119757</v>
      </c>
      <c r="AP91" s="39">
        <f t="shared" si="124"/>
        <v>1423.1007945119757</v>
      </c>
      <c r="AQ91" s="39">
        <f t="shared" si="124"/>
        <v>1423.1007945119757</v>
      </c>
      <c r="AR91" s="39">
        <f t="shared" si="124"/>
        <v>1423.1007945119757</v>
      </c>
      <c r="AS91" s="39">
        <f t="shared" si="124"/>
        <v>1423.1007945119757</v>
      </c>
      <c r="AT91" s="39">
        <f t="shared" si="124"/>
        <v>1423.1007945119757</v>
      </c>
      <c r="AU91" s="39">
        <f t="shared" si="124"/>
        <v>1423.1007945119757</v>
      </c>
      <c r="AV91" s="39">
        <f t="shared" si="124"/>
        <v>1423.1007945119757</v>
      </c>
    </row>
    <row r="92" spans="1:48" ht="15" customHeight="1">
      <c r="A92" s="31" t="s">
        <v>21</v>
      </c>
      <c r="B92" s="43">
        <f>'Tax Basis'!C32</f>
        <v>3296759.9344415045</v>
      </c>
      <c r="C92" s="42"/>
      <c r="D92" s="41">
        <f>B92+C92</f>
        <v>3296759.9344415045</v>
      </c>
      <c r="E92" s="42"/>
      <c r="F92" s="40">
        <f t="shared" ref="F92:AV92" si="125">$D$92*$C$88</f>
        <v>4670.409907125465</v>
      </c>
      <c r="G92" s="40">
        <f t="shared" si="125"/>
        <v>4670.409907125465</v>
      </c>
      <c r="H92" s="40">
        <f t="shared" si="125"/>
        <v>4670.409907125465</v>
      </c>
      <c r="I92" s="40">
        <f t="shared" si="125"/>
        <v>4670.409907125465</v>
      </c>
      <c r="J92" s="40">
        <f t="shared" si="125"/>
        <v>4670.409907125465</v>
      </c>
      <c r="K92" s="40">
        <f t="shared" si="125"/>
        <v>4670.409907125465</v>
      </c>
      <c r="L92" s="40">
        <f t="shared" si="125"/>
        <v>4670.409907125465</v>
      </c>
      <c r="M92" s="40">
        <f t="shared" si="125"/>
        <v>4670.409907125465</v>
      </c>
      <c r="N92" s="40">
        <f t="shared" si="125"/>
        <v>4670.409907125465</v>
      </c>
      <c r="O92" s="40">
        <f t="shared" si="125"/>
        <v>4670.409907125465</v>
      </c>
      <c r="P92" s="40">
        <f t="shared" si="125"/>
        <v>4670.409907125465</v>
      </c>
      <c r="Q92" s="40">
        <f t="shared" si="125"/>
        <v>4670.409907125465</v>
      </c>
      <c r="R92" s="40">
        <f t="shared" si="125"/>
        <v>4670.409907125465</v>
      </c>
      <c r="S92" s="40">
        <f t="shared" si="125"/>
        <v>4670.409907125465</v>
      </c>
      <c r="T92" s="40">
        <f t="shared" si="125"/>
        <v>4670.409907125465</v>
      </c>
      <c r="U92" s="40">
        <f t="shared" si="125"/>
        <v>4670.409907125465</v>
      </c>
      <c r="V92" s="40">
        <f t="shared" si="125"/>
        <v>4670.409907125465</v>
      </c>
      <c r="W92" s="40">
        <f t="shared" si="125"/>
        <v>4670.409907125465</v>
      </c>
      <c r="X92" s="40">
        <f t="shared" si="125"/>
        <v>4670.409907125465</v>
      </c>
      <c r="Y92" s="40">
        <f t="shared" si="125"/>
        <v>4670.409907125465</v>
      </c>
      <c r="Z92" s="40">
        <f t="shared" si="125"/>
        <v>4670.409907125465</v>
      </c>
      <c r="AA92" s="40">
        <f t="shared" si="125"/>
        <v>4670.409907125465</v>
      </c>
      <c r="AB92" s="40">
        <f t="shared" si="125"/>
        <v>4670.409907125465</v>
      </c>
      <c r="AC92" s="40">
        <f t="shared" si="125"/>
        <v>4670.409907125465</v>
      </c>
      <c r="AD92" s="40">
        <f t="shared" si="125"/>
        <v>4670.409907125465</v>
      </c>
      <c r="AE92" s="40">
        <f t="shared" si="125"/>
        <v>4670.409907125465</v>
      </c>
      <c r="AF92" s="40">
        <f t="shared" si="125"/>
        <v>4670.409907125465</v>
      </c>
      <c r="AG92" s="40">
        <f t="shared" si="125"/>
        <v>4670.409907125465</v>
      </c>
      <c r="AH92" s="40">
        <f t="shared" si="125"/>
        <v>4670.409907125465</v>
      </c>
      <c r="AI92" s="40">
        <f t="shared" si="125"/>
        <v>4670.409907125465</v>
      </c>
      <c r="AJ92" s="40">
        <f t="shared" si="125"/>
        <v>4670.409907125465</v>
      </c>
      <c r="AK92" s="40">
        <f t="shared" si="125"/>
        <v>4670.409907125465</v>
      </c>
      <c r="AL92" s="40">
        <f t="shared" si="125"/>
        <v>4670.409907125465</v>
      </c>
      <c r="AM92" s="40">
        <f t="shared" si="125"/>
        <v>4670.409907125465</v>
      </c>
      <c r="AN92" s="40">
        <f t="shared" si="125"/>
        <v>4670.409907125465</v>
      </c>
      <c r="AO92" s="40">
        <f t="shared" si="125"/>
        <v>4670.409907125465</v>
      </c>
      <c r="AP92" s="40">
        <f t="shared" si="125"/>
        <v>4670.409907125465</v>
      </c>
      <c r="AQ92" s="40">
        <f t="shared" si="125"/>
        <v>4670.409907125465</v>
      </c>
      <c r="AR92" s="40">
        <f t="shared" si="125"/>
        <v>4670.409907125465</v>
      </c>
      <c r="AS92" s="40">
        <f t="shared" si="125"/>
        <v>4670.409907125465</v>
      </c>
      <c r="AT92" s="40">
        <f t="shared" si="125"/>
        <v>4670.409907125465</v>
      </c>
      <c r="AU92" s="40">
        <f t="shared" si="125"/>
        <v>4670.409907125465</v>
      </c>
      <c r="AV92" s="40">
        <f t="shared" si="125"/>
        <v>4670.409907125465</v>
      </c>
    </row>
    <row r="93" spans="1:48" ht="15" customHeight="1" thickBot="1">
      <c r="B93" s="9"/>
      <c r="C93" s="33"/>
      <c r="D93" s="8"/>
      <c r="E93" s="42"/>
    </row>
    <row r="94" spans="1:48" ht="15" customHeight="1" thickBot="1">
      <c r="B94" s="7">
        <f>SUM(B90:B92)</f>
        <v>48802898.248544082</v>
      </c>
      <c r="C94" s="6"/>
      <c r="D94" s="5">
        <f>SUM(D90:D92)</f>
        <v>48802898.248544082</v>
      </c>
      <c r="E94" s="42"/>
      <c r="F94" s="69">
        <f>SUM(F90:F93)</f>
        <v>69076.232012854118</v>
      </c>
      <c r="G94" s="69">
        <f t="shared" ref="G94:AV94" si="126">SUM(G90:G93)</f>
        <v>69137.439185437455</v>
      </c>
      <c r="H94" s="69">
        <f t="shared" si="126"/>
        <v>69137.439185437455</v>
      </c>
      <c r="I94" s="69">
        <f t="shared" si="126"/>
        <v>69137.439185437455</v>
      </c>
      <c r="J94" s="69">
        <f t="shared" si="126"/>
        <v>69137.439185437455</v>
      </c>
      <c r="K94" s="69">
        <f t="shared" si="126"/>
        <v>69137.439185437455</v>
      </c>
      <c r="L94" s="69">
        <f t="shared" si="126"/>
        <v>69137.439185437455</v>
      </c>
      <c r="M94" s="69">
        <f t="shared" si="126"/>
        <v>69137.439185437455</v>
      </c>
      <c r="N94" s="69">
        <f t="shared" si="126"/>
        <v>69137.439185437455</v>
      </c>
      <c r="O94" s="69">
        <f t="shared" si="126"/>
        <v>69137.439185437455</v>
      </c>
      <c r="P94" s="69">
        <f t="shared" si="126"/>
        <v>69137.439185437455</v>
      </c>
      <c r="Q94" s="69">
        <f t="shared" si="126"/>
        <v>69137.439185437455</v>
      </c>
      <c r="R94" s="69">
        <f t="shared" si="126"/>
        <v>69137.439185437455</v>
      </c>
      <c r="S94" s="69">
        <f t="shared" si="126"/>
        <v>69137.439185437455</v>
      </c>
      <c r="T94" s="69">
        <f t="shared" si="126"/>
        <v>69137.439185437455</v>
      </c>
      <c r="U94" s="69">
        <f t="shared" si="126"/>
        <v>69137.439185437455</v>
      </c>
      <c r="V94" s="69">
        <f t="shared" si="126"/>
        <v>69137.439185437455</v>
      </c>
      <c r="W94" s="69">
        <f t="shared" si="126"/>
        <v>69137.439185437455</v>
      </c>
      <c r="X94" s="69">
        <f t="shared" si="126"/>
        <v>69137.439185437455</v>
      </c>
      <c r="Y94" s="69">
        <f t="shared" si="126"/>
        <v>69137.439185437455</v>
      </c>
      <c r="Z94" s="69">
        <f t="shared" si="126"/>
        <v>69137.439185437455</v>
      </c>
      <c r="AA94" s="69">
        <f t="shared" si="126"/>
        <v>69137.439185437455</v>
      </c>
      <c r="AB94" s="69">
        <f t="shared" si="126"/>
        <v>69137.439185437455</v>
      </c>
      <c r="AC94" s="69">
        <f t="shared" si="126"/>
        <v>69137.439185437455</v>
      </c>
      <c r="AD94" s="69">
        <f t="shared" si="126"/>
        <v>69137.439185437455</v>
      </c>
      <c r="AE94" s="69">
        <f t="shared" si="126"/>
        <v>69137.439185437455</v>
      </c>
      <c r="AF94" s="69">
        <f t="shared" si="126"/>
        <v>69137.439185437455</v>
      </c>
      <c r="AG94" s="69">
        <f t="shared" si="126"/>
        <v>69137.439185437455</v>
      </c>
      <c r="AH94" s="69">
        <f t="shared" si="126"/>
        <v>69137.439185437455</v>
      </c>
      <c r="AI94" s="69">
        <f t="shared" si="126"/>
        <v>69137.439185437455</v>
      </c>
      <c r="AJ94" s="69">
        <f t="shared" si="126"/>
        <v>69137.439185437455</v>
      </c>
      <c r="AK94" s="69">
        <f t="shared" si="126"/>
        <v>69137.439185437455</v>
      </c>
      <c r="AL94" s="69">
        <f t="shared" si="126"/>
        <v>69137.439185437455</v>
      </c>
      <c r="AM94" s="69">
        <f t="shared" si="126"/>
        <v>69137.439185437455</v>
      </c>
      <c r="AN94" s="69">
        <f t="shared" si="126"/>
        <v>69137.439185437455</v>
      </c>
      <c r="AO94" s="69">
        <f t="shared" si="126"/>
        <v>69137.439185437455</v>
      </c>
      <c r="AP94" s="69">
        <f t="shared" si="126"/>
        <v>69137.439185437455</v>
      </c>
      <c r="AQ94" s="69">
        <f t="shared" si="126"/>
        <v>69137.439185437455</v>
      </c>
      <c r="AR94" s="69">
        <f t="shared" si="126"/>
        <v>69137.439185437455</v>
      </c>
      <c r="AS94" s="69">
        <f t="shared" si="126"/>
        <v>69137.439185437455</v>
      </c>
      <c r="AT94" s="69">
        <f t="shared" si="126"/>
        <v>69137.439185437455</v>
      </c>
      <c r="AU94" s="69">
        <f t="shared" si="126"/>
        <v>69137.439185437455</v>
      </c>
      <c r="AV94" s="69">
        <f t="shared" si="126"/>
        <v>69137.439185437455</v>
      </c>
    </row>
    <row r="95" spans="1:48" ht="15" customHeight="1">
      <c r="F95" s="39"/>
    </row>
    <row r="96" spans="1:48" ht="15" customHeight="1" thickBot="1">
      <c r="B96" s="51" t="s">
        <v>306</v>
      </c>
      <c r="F96" s="29">
        <f>F84+F94</f>
        <v>89068.200007204374</v>
      </c>
      <c r="G96" s="29">
        <f t="shared" ref="G96:AV96" si="127">G84+G94</f>
        <v>89147.121693154375</v>
      </c>
      <c r="H96" s="29">
        <f t="shared" si="127"/>
        <v>89147.121693154375</v>
      </c>
      <c r="I96" s="29">
        <f t="shared" si="127"/>
        <v>89147.121693154375</v>
      </c>
      <c r="J96" s="29">
        <f t="shared" si="127"/>
        <v>89147.121693154375</v>
      </c>
      <c r="K96" s="29">
        <f t="shared" si="127"/>
        <v>89147.121693154375</v>
      </c>
      <c r="L96" s="29">
        <f t="shared" si="127"/>
        <v>89147.121693154375</v>
      </c>
      <c r="M96" s="29">
        <f t="shared" si="127"/>
        <v>89147.121693154375</v>
      </c>
      <c r="N96" s="29">
        <f t="shared" si="127"/>
        <v>89147.121693154375</v>
      </c>
      <c r="O96" s="29">
        <f t="shared" si="127"/>
        <v>89147.121693154375</v>
      </c>
      <c r="P96" s="29">
        <f t="shared" si="127"/>
        <v>89147.121693154375</v>
      </c>
      <c r="Q96" s="29">
        <f t="shared" si="127"/>
        <v>89147.121693154375</v>
      </c>
      <c r="R96" s="29">
        <f t="shared" si="127"/>
        <v>89147.121693154375</v>
      </c>
      <c r="S96" s="29">
        <f t="shared" si="127"/>
        <v>89147.121693154375</v>
      </c>
      <c r="T96" s="29">
        <f t="shared" si="127"/>
        <v>89147.121693154375</v>
      </c>
      <c r="U96" s="29">
        <f t="shared" si="127"/>
        <v>89147.121693154375</v>
      </c>
      <c r="V96" s="29">
        <f t="shared" si="127"/>
        <v>89147.121693154375</v>
      </c>
      <c r="W96" s="29">
        <f t="shared" si="127"/>
        <v>89147.121693154375</v>
      </c>
      <c r="X96" s="29">
        <f t="shared" si="127"/>
        <v>89147.121693154375</v>
      </c>
      <c r="Y96" s="29">
        <f t="shared" si="127"/>
        <v>89147.121693154375</v>
      </c>
      <c r="Z96" s="29">
        <f t="shared" si="127"/>
        <v>89147.121693154375</v>
      </c>
      <c r="AA96" s="29">
        <f t="shared" si="127"/>
        <v>89147.121693154375</v>
      </c>
      <c r="AB96" s="29">
        <f t="shared" si="127"/>
        <v>89147.121693154375</v>
      </c>
      <c r="AC96" s="29">
        <f t="shared" si="127"/>
        <v>89147.121693154375</v>
      </c>
      <c r="AD96" s="29">
        <f t="shared" si="127"/>
        <v>89147.121693154375</v>
      </c>
      <c r="AE96" s="29">
        <f t="shared" si="127"/>
        <v>89147.121693154375</v>
      </c>
      <c r="AF96" s="29">
        <f t="shared" si="127"/>
        <v>89147.121693154375</v>
      </c>
      <c r="AG96" s="29">
        <f t="shared" si="127"/>
        <v>89147.121693154375</v>
      </c>
      <c r="AH96" s="29">
        <f t="shared" si="127"/>
        <v>89147.121693154375</v>
      </c>
      <c r="AI96" s="29">
        <f t="shared" si="127"/>
        <v>89147.121693154375</v>
      </c>
      <c r="AJ96" s="29">
        <f t="shared" si="127"/>
        <v>89147.121693154375</v>
      </c>
      <c r="AK96" s="29">
        <f t="shared" si="127"/>
        <v>89147.121693154375</v>
      </c>
      <c r="AL96" s="29">
        <f t="shared" si="127"/>
        <v>89147.121693154375</v>
      </c>
      <c r="AM96" s="29">
        <f t="shared" si="127"/>
        <v>89147.121693154375</v>
      </c>
      <c r="AN96" s="29">
        <f t="shared" si="127"/>
        <v>89147.121693154375</v>
      </c>
      <c r="AO96" s="29">
        <f t="shared" si="127"/>
        <v>89147.121693154375</v>
      </c>
      <c r="AP96" s="29">
        <f t="shared" si="127"/>
        <v>89147.121693154375</v>
      </c>
      <c r="AQ96" s="29">
        <f t="shared" si="127"/>
        <v>89147.121693154375</v>
      </c>
      <c r="AR96" s="29">
        <f t="shared" si="127"/>
        <v>89147.121693154375</v>
      </c>
      <c r="AS96" s="29">
        <f t="shared" si="127"/>
        <v>89147.121693154375</v>
      </c>
      <c r="AT96" s="29">
        <f t="shared" si="127"/>
        <v>89147.121693154375</v>
      </c>
      <c r="AU96" s="29">
        <f t="shared" si="127"/>
        <v>89147.121693154375</v>
      </c>
      <c r="AV96" s="29">
        <f t="shared" si="127"/>
        <v>89147.121693154375</v>
      </c>
    </row>
    <row r="97" spans="1:48" ht="15" customHeight="1" thickTop="1"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</row>
    <row r="98" spans="1:48" ht="15" customHeight="1"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</row>
    <row r="99" spans="1:48" ht="15" customHeight="1">
      <c r="A99" s="31" t="s">
        <v>302</v>
      </c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1:48" ht="15" customHeight="1" thickBot="1">
      <c r="A100" s="49" t="s">
        <v>25</v>
      </c>
      <c r="B100" s="70">
        <f>'PIS and Depr Calc'!C75</f>
        <v>3.5400000000000001E-2</v>
      </c>
      <c r="C100" s="70">
        <f>B100/12</f>
        <v>2.9499999999999999E-3</v>
      </c>
      <c r="D100" s="46"/>
      <c r="E100" s="46"/>
      <c r="F100" s="45"/>
      <c r="G100" s="45"/>
      <c r="H100" s="45"/>
      <c r="I100" s="45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</row>
    <row r="101" spans="1:48" ht="15" customHeight="1" thickTop="1" thickBot="1">
      <c r="A101" s="65" t="s">
        <v>26</v>
      </c>
      <c r="B101" s="65" t="s">
        <v>151</v>
      </c>
      <c r="C101" s="65"/>
      <c r="D101" s="65" t="s">
        <v>17</v>
      </c>
      <c r="E101" s="72">
        <f>$E$13</f>
        <v>43586</v>
      </c>
      <c r="F101" s="73">
        <f>EDATE(E101,1)</f>
        <v>43617</v>
      </c>
      <c r="G101" s="73">
        <f t="shared" ref="G101" si="128">EDATE(F101,1)</f>
        <v>43647</v>
      </c>
      <c r="H101" s="73">
        <f t="shared" ref="H101" si="129">EDATE(G101,1)</f>
        <v>43678</v>
      </c>
      <c r="I101" s="73">
        <f t="shared" ref="I101" si="130">EDATE(H101,1)</f>
        <v>43709</v>
      </c>
      <c r="J101" s="73">
        <f t="shared" ref="J101" si="131">EDATE(I101,1)</f>
        <v>43739</v>
      </c>
      <c r="K101" s="73">
        <f t="shared" ref="K101" si="132">EDATE(J101,1)</f>
        <v>43770</v>
      </c>
      <c r="L101" s="73">
        <f t="shared" ref="L101" si="133">EDATE(K101,1)</f>
        <v>43800</v>
      </c>
      <c r="M101" s="73">
        <f t="shared" ref="M101" si="134">EDATE(L101,1)</f>
        <v>43831</v>
      </c>
      <c r="N101" s="73">
        <f t="shared" ref="N101" si="135">EDATE(M101,1)</f>
        <v>43862</v>
      </c>
      <c r="O101" s="73">
        <f t="shared" ref="O101" si="136">EDATE(N101,1)</f>
        <v>43891</v>
      </c>
      <c r="P101" s="73">
        <f t="shared" ref="P101" si="137">EDATE(O101,1)</f>
        <v>43922</v>
      </c>
      <c r="Q101" s="73">
        <f t="shared" ref="Q101" si="138">EDATE(P101,1)</f>
        <v>43952</v>
      </c>
      <c r="R101" s="73">
        <f t="shared" ref="R101" si="139">EDATE(Q101,1)</f>
        <v>43983</v>
      </c>
      <c r="S101" s="73">
        <f t="shared" ref="S101" si="140">EDATE(R101,1)</f>
        <v>44013</v>
      </c>
      <c r="T101" s="73">
        <f t="shared" ref="T101" si="141">EDATE(S101,1)</f>
        <v>44044</v>
      </c>
      <c r="U101" s="73">
        <f t="shared" ref="U101" si="142">EDATE(T101,1)</f>
        <v>44075</v>
      </c>
      <c r="V101" s="73">
        <f t="shared" ref="V101" si="143">EDATE(U101,1)</f>
        <v>44105</v>
      </c>
      <c r="W101" s="73">
        <f t="shared" ref="W101" si="144">EDATE(V101,1)</f>
        <v>44136</v>
      </c>
      <c r="X101" s="73">
        <f t="shared" ref="X101" si="145">EDATE(W101,1)</f>
        <v>44166</v>
      </c>
      <c r="Y101" s="73">
        <f t="shared" ref="Y101" si="146">EDATE(X101,1)</f>
        <v>44197</v>
      </c>
      <c r="Z101" s="73">
        <f t="shared" ref="Z101" si="147">EDATE(Y101,1)</f>
        <v>44228</v>
      </c>
      <c r="AA101" s="73">
        <f t="shared" ref="AA101" si="148">EDATE(Z101,1)</f>
        <v>44256</v>
      </c>
      <c r="AB101" s="73">
        <f t="shared" ref="AB101" si="149">EDATE(AA101,1)</f>
        <v>44287</v>
      </c>
      <c r="AC101" s="73">
        <f t="shared" ref="AC101" si="150">EDATE(AB101,1)</f>
        <v>44317</v>
      </c>
      <c r="AD101" s="73">
        <f t="shared" ref="AD101" si="151">EDATE(AC101,1)</f>
        <v>44348</v>
      </c>
      <c r="AE101" s="73">
        <f t="shared" ref="AE101" si="152">EDATE(AD101,1)</f>
        <v>44378</v>
      </c>
      <c r="AF101" s="73">
        <f t="shared" ref="AF101" si="153">EDATE(AE101,1)</f>
        <v>44409</v>
      </c>
      <c r="AG101" s="73">
        <f t="shared" ref="AG101" si="154">EDATE(AF101,1)</f>
        <v>44440</v>
      </c>
      <c r="AH101" s="73">
        <f t="shared" ref="AH101" si="155">EDATE(AG101,1)</f>
        <v>44470</v>
      </c>
      <c r="AI101" s="73">
        <f t="shared" ref="AI101" si="156">EDATE(AH101,1)</f>
        <v>44501</v>
      </c>
      <c r="AJ101" s="73">
        <f t="shared" ref="AJ101" si="157">EDATE(AI101,1)</f>
        <v>44531</v>
      </c>
      <c r="AK101" s="73">
        <f t="shared" ref="AK101" si="158">EDATE(AJ101,1)</f>
        <v>44562</v>
      </c>
      <c r="AL101" s="73">
        <f t="shared" ref="AL101" si="159">EDATE(AK101,1)</f>
        <v>44593</v>
      </c>
      <c r="AM101" s="73">
        <f t="shared" ref="AM101" si="160">EDATE(AL101,1)</f>
        <v>44621</v>
      </c>
      <c r="AN101" s="73">
        <f t="shared" ref="AN101" si="161">EDATE(AM101,1)</f>
        <v>44652</v>
      </c>
      <c r="AO101" s="73">
        <f t="shared" ref="AO101" si="162">EDATE(AN101,1)</f>
        <v>44682</v>
      </c>
      <c r="AP101" s="73">
        <f t="shared" ref="AP101" si="163">EDATE(AO101,1)</f>
        <v>44713</v>
      </c>
      <c r="AQ101" s="73">
        <f t="shared" ref="AQ101" si="164">EDATE(AP101,1)</f>
        <v>44743</v>
      </c>
      <c r="AR101" s="73">
        <f t="shared" ref="AR101" si="165">EDATE(AQ101,1)</f>
        <v>44774</v>
      </c>
      <c r="AS101" s="73">
        <f t="shared" ref="AS101" si="166">EDATE(AR101,1)</f>
        <v>44805</v>
      </c>
      <c r="AT101" s="73">
        <f t="shared" ref="AT101" si="167">EDATE(AS101,1)</f>
        <v>44835</v>
      </c>
      <c r="AU101" s="73">
        <f t="shared" ref="AU101" si="168">EDATE(AT101,1)</f>
        <v>44866</v>
      </c>
      <c r="AV101" s="73">
        <f>EDATE(AU101,1)</f>
        <v>44896</v>
      </c>
    </row>
    <row r="102" spans="1:48" ht="15" customHeight="1" thickTop="1">
      <c r="A102" s="31" t="s">
        <v>159</v>
      </c>
      <c r="B102" s="43">
        <f>'Tax Basis'!D15</f>
        <v>22368599.999999873</v>
      </c>
      <c r="C102" s="42"/>
      <c r="D102" s="41">
        <f>B102+C102</f>
        <v>22368599.999999873</v>
      </c>
      <c r="E102" s="42"/>
      <c r="F102" s="40">
        <f>$D$102*$C$100</f>
        <v>65987.369999999632</v>
      </c>
      <c r="G102" s="40">
        <f t="shared" ref="G102:AV102" si="169">$D$102*$C$100</f>
        <v>65987.369999999632</v>
      </c>
      <c r="H102" s="40">
        <f t="shared" si="169"/>
        <v>65987.369999999632</v>
      </c>
      <c r="I102" s="40">
        <f t="shared" si="169"/>
        <v>65987.369999999632</v>
      </c>
      <c r="J102" s="40">
        <f t="shared" si="169"/>
        <v>65987.369999999632</v>
      </c>
      <c r="K102" s="40">
        <f t="shared" si="169"/>
        <v>65987.369999999632</v>
      </c>
      <c r="L102" s="40">
        <f t="shared" si="169"/>
        <v>65987.369999999632</v>
      </c>
      <c r="M102" s="40">
        <f t="shared" si="169"/>
        <v>65987.369999999632</v>
      </c>
      <c r="N102" s="40">
        <f t="shared" si="169"/>
        <v>65987.369999999632</v>
      </c>
      <c r="O102" s="40">
        <f t="shared" si="169"/>
        <v>65987.369999999632</v>
      </c>
      <c r="P102" s="40">
        <f t="shared" si="169"/>
        <v>65987.369999999632</v>
      </c>
      <c r="Q102" s="40">
        <f t="shared" si="169"/>
        <v>65987.369999999632</v>
      </c>
      <c r="R102" s="40">
        <f t="shared" si="169"/>
        <v>65987.369999999632</v>
      </c>
      <c r="S102" s="40">
        <f t="shared" si="169"/>
        <v>65987.369999999632</v>
      </c>
      <c r="T102" s="40">
        <f t="shared" si="169"/>
        <v>65987.369999999632</v>
      </c>
      <c r="U102" s="40">
        <f t="shared" si="169"/>
        <v>65987.369999999632</v>
      </c>
      <c r="V102" s="40">
        <f t="shared" si="169"/>
        <v>65987.369999999632</v>
      </c>
      <c r="W102" s="40">
        <f t="shared" si="169"/>
        <v>65987.369999999632</v>
      </c>
      <c r="X102" s="40">
        <f t="shared" si="169"/>
        <v>65987.369999999632</v>
      </c>
      <c r="Y102" s="40">
        <f t="shared" si="169"/>
        <v>65987.369999999632</v>
      </c>
      <c r="Z102" s="40">
        <f t="shared" si="169"/>
        <v>65987.369999999632</v>
      </c>
      <c r="AA102" s="40">
        <f t="shared" si="169"/>
        <v>65987.369999999632</v>
      </c>
      <c r="AB102" s="40">
        <f t="shared" si="169"/>
        <v>65987.369999999632</v>
      </c>
      <c r="AC102" s="40">
        <f t="shared" si="169"/>
        <v>65987.369999999632</v>
      </c>
      <c r="AD102" s="40">
        <f t="shared" si="169"/>
        <v>65987.369999999632</v>
      </c>
      <c r="AE102" s="40">
        <f t="shared" si="169"/>
        <v>65987.369999999632</v>
      </c>
      <c r="AF102" s="40">
        <f t="shared" si="169"/>
        <v>65987.369999999632</v>
      </c>
      <c r="AG102" s="40">
        <f t="shared" si="169"/>
        <v>65987.369999999632</v>
      </c>
      <c r="AH102" s="40">
        <f t="shared" si="169"/>
        <v>65987.369999999632</v>
      </c>
      <c r="AI102" s="40">
        <f t="shared" si="169"/>
        <v>65987.369999999632</v>
      </c>
      <c r="AJ102" s="40">
        <f t="shared" si="169"/>
        <v>65987.369999999632</v>
      </c>
      <c r="AK102" s="40">
        <f t="shared" si="169"/>
        <v>65987.369999999632</v>
      </c>
      <c r="AL102" s="40">
        <f t="shared" si="169"/>
        <v>65987.369999999632</v>
      </c>
      <c r="AM102" s="40">
        <f t="shared" si="169"/>
        <v>65987.369999999632</v>
      </c>
      <c r="AN102" s="40">
        <f t="shared" si="169"/>
        <v>65987.369999999632</v>
      </c>
      <c r="AO102" s="40">
        <f t="shared" si="169"/>
        <v>65987.369999999632</v>
      </c>
      <c r="AP102" s="40">
        <f t="shared" si="169"/>
        <v>65987.369999999632</v>
      </c>
      <c r="AQ102" s="40">
        <f t="shared" si="169"/>
        <v>65987.369999999632</v>
      </c>
      <c r="AR102" s="40">
        <f t="shared" si="169"/>
        <v>65987.369999999632</v>
      </c>
      <c r="AS102" s="40">
        <f t="shared" si="169"/>
        <v>65987.369999999632</v>
      </c>
      <c r="AT102" s="40">
        <f t="shared" si="169"/>
        <v>65987.369999999632</v>
      </c>
      <c r="AU102" s="40">
        <f t="shared" si="169"/>
        <v>65987.369999999632</v>
      </c>
      <c r="AV102" s="40">
        <f t="shared" si="169"/>
        <v>65987.369999999632</v>
      </c>
    </row>
    <row r="103" spans="1:48" ht="15" customHeight="1">
      <c r="A103" s="31" t="s">
        <v>20</v>
      </c>
      <c r="B103" s="43">
        <f>-'Tax Basis'!D11</f>
        <v>721990.31480846298</v>
      </c>
      <c r="C103" s="42"/>
      <c r="D103" s="41">
        <f>B103+C103</f>
        <v>721990.31480846298</v>
      </c>
      <c r="E103" s="33"/>
      <c r="F103" s="39">
        <f>$D$103*$C$100</f>
        <v>2129.8714286849658</v>
      </c>
      <c r="G103" s="39">
        <f t="shared" ref="G103:AV103" si="170">$D$103*$C$100</f>
        <v>2129.8714286849658</v>
      </c>
      <c r="H103" s="39">
        <f t="shared" si="170"/>
        <v>2129.8714286849658</v>
      </c>
      <c r="I103" s="39">
        <f t="shared" si="170"/>
        <v>2129.8714286849658</v>
      </c>
      <c r="J103" s="39">
        <f t="shared" si="170"/>
        <v>2129.8714286849658</v>
      </c>
      <c r="K103" s="39">
        <f t="shared" si="170"/>
        <v>2129.8714286849658</v>
      </c>
      <c r="L103" s="39">
        <f t="shared" si="170"/>
        <v>2129.8714286849658</v>
      </c>
      <c r="M103" s="39">
        <f t="shared" si="170"/>
        <v>2129.8714286849658</v>
      </c>
      <c r="N103" s="39">
        <f t="shared" si="170"/>
        <v>2129.8714286849658</v>
      </c>
      <c r="O103" s="39">
        <f t="shared" si="170"/>
        <v>2129.8714286849658</v>
      </c>
      <c r="P103" s="39">
        <f t="shared" si="170"/>
        <v>2129.8714286849658</v>
      </c>
      <c r="Q103" s="39">
        <f t="shared" si="170"/>
        <v>2129.8714286849658</v>
      </c>
      <c r="R103" s="39">
        <f t="shared" si="170"/>
        <v>2129.8714286849658</v>
      </c>
      <c r="S103" s="39">
        <f t="shared" si="170"/>
        <v>2129.8714286849658</v>
      </c>
      <c r="T103" s="39">
        <f t="shared" si="170"/>
        <v>2129.8714286849658</v>
      </c>
      <c r="U103" s="39">
        <f t="shared" si="170"/>
        <v>2129.8714286849658</v>
      </c>
      <c r="V103" s="39">
        <f t="shared" si="170"/>
        <v>2129.8714286849658</v>
      </c>
      <c r="W103" s="39">
        <f t="shared" si="170"/>
        <v>2129.8714286849658</v>
      </c>
      <c r="X103" s="39">
        <f t="shared" si="170"/>
        <v>2129.8714286849658</v>
      </c>
      <c r="Y103" s="39">
        <f t="shared" si="170"/>
        <v>2129.8714286849658</v>
      </c>
      <c r="Z103" s="39">
        <f t="shared" si="170"/>
        <v>2129.8714286849658</v>
      </c>
      <c r="AA103" s="39">
        <f t="shared" si="170"/>
        <v>2129.8714286849658</v>
      </c>
      <c r="AB103" s="39">
        <f t="shared" si="170"/>
        <v>2129.8714286849658</v>
      </c>
      <c r="AC103" s="39">
        <f t="shared" si="170"/>
        <v>2129.8714286849658</v>
      </c>
      <c r="AD103" s="39">
        <f t="shared" si="170"/>
        <v>2129.8714286849658</v>
      </c>
      <c r="AE103" s="39">
        <f t="shared" si="170"/>
        <v>2129.8714286849658</v>
      </c>
      <c r="AF103" s="39">
        <f t="shared" si="170"/>
        <v>2129.8714286849658</v>
      </c>
      <c r="AG103" s="39">
        <f t="shared" si="170"/>
        <v>2129.8714286849658</v>
      </c>
      <c r="AH103" s="39">
        <f t="shared" si="170"/>
        <v>2129.8714286849658</v>
      </c>
      <c r="AI103" s="39">
        <f t="shared" si="170"/>
        <v>2129.8714286849658</v>
      </c>
      <c r="AJ103" s="39">
        <f t="shared" si="170"/>
        <v>2129.8714286849658</v>
      </c>
      <c r="AK103" s="39">
        <f t="shared" si="170"/>
        <v>2129.8714286849658</v>
      </c>
      <c r="AL103" s="39">
        <f t="shared" si="170"/>
        <v>2129.8714286849658</v>
      </c>
      <c r="AM103" s="39">
        <f t="shared" si="170"/>
        <v>2129.8714286849658</v>
      </c>
      <c r="AN103" s="39">
        <f t="shared" si="170"/>
        <v>2129.8714286849658</v>
      </c>
      <c r="AO103" s="39">
        <f t="shared" si="170"/>
        <v>2129.8714286849658</v>
      </c>
      <c r="AP103" s="39">
        <f t="shared" si="170"/>
        <v>2129.8714286849658</v>
      </c>
      <c r="AQ103" s="39">
        <f t="shared" si="170"/>
        <v>2129.8714286849658</v>
      </c>
      <c r="AR103" s="39">
        <f t="shared" si="170"/>
        <v>2129.8714286849658</v>
      </c>
      <c r="AS103" s="39">
        <f t="shared" si="170"/>
        <v>2129.8714286849658</v>
      </c>
      <c r="AT103" s="39">
        <f t="shared" si="170"/>
        <v>2129.8714286849658</v>
      </c>
      <c r="AU103" s="39">
        <f t="shared" si="170"/>
        <v>2129.8714286849658</v>
      </c>
      <c r="AV103" s="39">
        <f t="shared" si="170"/>
        <v>2129.8714286849658</v>
      </c>
    </row>
    <row r="104" spans="1:48" ht="15" customHeight="1">
      <c r="A104" s="31" t="s">
        <v>21</v>
      </c>
      <c r="B104" s="43">
        <f>-'Tax Basis'!D12</f>
        <v>2369467.2451408734</v>
      </c>
      <c r="C104" s="42"/>
      <c r="D104" s="41">
        <f>B104+C104</f>
        <v>2369467.2451408734</v>
      </c>
      <c r="E104" s="42"/>
      <c r="F104" s="40">
        <f>$D$104*$C$100</f>
        <v>6989.928373165576</v>
      </c>
      <c r="G104" s="40">
        <f t="shared" ref="G104:AV104" si="171">$D$104*$C$100</f>
        <v>6989.928373165576</v>
      </c>
      <c r="H104" s="40">
        <f t="shared" si="171"/>
        <v>6989.928373165576</v>
      </c>
      <c r="I104" s="40">
        <f t="shared" si="171"/>
        <v>6989.928373165576</v>
      </c>
      <c r="J104" s="40">
        <f t="shared" si="171"/>
        <v>6989.928373165576</v>
      </c>
      <c r="K104" s="40">
        <f t="shared" si="171"/>
        <v>6989.928373165576</v>
      </c>
      <c r="L104" s="40">
        <f t="shared" si="171"/>
        <v>6989.928373165576</v>
      </c>
      <c r="M104" s="40">
        <f t="shared" si="171"/>
        <v>6989.928373165576</v>
      </c>
      <c r="N104" s="40">
        <f t="shared" si="171"/>
        <v>6989.928373165576</v>
      </c>
      <c r="O104" s="40">
        <f t="shared" si="171"/>
        <v>6989.928373165576</v>
      </c>
      <c r="P104" s="40">
        <f t="shared" si="171"/>
        <v>6989.928373165576</v>
      </c>
      <c r="Q104" s="40">
        <f t="shared" si="171"/>
        <v>6989.928373165576</v>
      </c>
      <c r="R104" s="40">
        <f t="shared" si="171"/>
        <v>6989.928373165576</v>
      </c>
      <c r="S104" s="40">
        <f t="shared" si="171"/>
        <v>6989.928373165576</v>
      </c>
      <c r="T104" s="40">
        <f t="shared" si="171"/>
        <v>6989.928373165576</v>
      </c>
      <c r="U104" s="40">
        <f t="shared" si="171"/>
        <v>6989.928373165576</v>
      </c>
      <c r="V104" s="40">
        <f t="shared" si="171"/>
        <v>6989.928373165576</v>
      </c>
      <c r="W104" s="40">
        <f t="shared" si="171"/>
        <v>6989.928373165576</v>
      </c>
      <c r="X104" s="40">
        <f t="shared" si="171"/>
        <v>6989.928373165576</v>
      </c>
      <c r="Y104" s="40">
        <f t="shared" si="171"/>
        <v>6989.928373165576</v>
      </c>
      <c r="Z104" s="40">
        <f t="shared" si="171"/>
        <v>6989.928373165576</v>
      </c>
      <c r="AA104" s="40">
        <f t="shared" si="171"/>
        <v>6989.928373165576</v>
      </c>
      <c r="AB104" s="40">
        <f t="shared" si="171"/>
        <v>6989.928373165576</v>
      </c>
      <c r="AC104" s="40">
        <f t="shared" si="171"/>
        <v>6989.928373165576</v>
      </c>
      <c r="AD104" s="40">
        <f t="shared" si="171"/>
        <v>6989.928373165576</v>
      </c>
      <c r="AE104" s="40">
        <f t="shared" si="171"/>
        <v>6989.928373165576</v>
      </c>
      <c r="AF104" s="40">
        <f t="shared" si="171"/>
        <v>6989.928373165576</v>
      </c>
      <c r="AG104" s="40">
        <f t="shared" si="171"/>
        <v>6989.928373165576</v>
      </c>
      <c r="AH104" s="40">
        <f t="shared" si="171"/>
        <v>6989.928373165576</v>
      </c>
      <c r="AI104" s="40">
        <f t="shared" si="171"/>
        <v>6989.928373165576</v>
      </c>
      <c r="AJ104" s="40">
        <f t="shared" si="171"/>
        <v>6989.928373165576</v>
      </c>
      <c r="AK104" s="40">
        <f t="shared" si="171"/>
        <v>6989.928373165576</v>
      </c>
      <c r="AL104" s="40">
        <f t="shared" si="171"/>
        <v>6989.928373165576</v>
      </c>
      <c r="AM104" s="40">
        <f t="shared" si="171"/>
        <v>6989.928373165576</v>
      </c>
      <c r="AN104" s="40">
        <f t="shared" si="171"/>
        <v>6989.928373165576</v>
      </c>
      <c r="AO104" s="40">
        <f t="shared" si="171"/>
        <v>6989.928373165576</v>
      </c>
      <c r="AP104" s="40">
        <f t="shared" si="171"/>
        <v>6989.928373165576</v>
      </c>
      <c r="AQ104" s="40">
        <f t="shared" si="171"/>
        <v>6989.928373165576</v>
      </c>
      <c r="AR104" s="40">
        <f t="shared" si="171"/>
        <v>6989.928373165576</v>
      </c>
      <c r="AS104" s="40">
        <f t="shared" si="171"/>
        <v>6989.928373165576</v>
      </c>
      <c r="AT104" s="40">
        <f t="shared" si="171"/>
        <v>6989.928373165576</v>
      </c>
      <c r="AU104" s="40">
        <f t="shared" si="171"/>
        <v>6989.928373165576</v>
      </c>
      <c r="AV104" s="40">
        <f t="shared" si="171"/>
        <v>6989.928373165576</v>
      </c>
    </row>
    <row r="105" spans="1:48" ht="15" customHeight="1" thickBot="1">
      <c r="B105" s="9"/>
      <c r="C105" s="33"/>
      <c r="D105" s="8"/>
      <c r="E105" s="42"/>
    </row>
    <row r="106" spans="1:48" ht="15" customHeight="1" thickBot="1">
      <c r="B106" s="7">
        <f>SUM(B102:B104)</f>
        <v>25460057.559949208</v>
      </c>
      <c r="C106" s="6"/>
      <c r="D106" s="5">
        <f>SUM(D102:D104)</f>
        <v>25460057.559949208</v>
      </c>
      <c r="E106" s="42"/>
      <c r="F106" s="69">
        <f>SUM(F102:F105)</f>
        <v>75107.169801850177</v>
      </c>
      <c r="G106" s="69">
        <f t="shared" ref="G106:AV106" si="172">SUM(G102:G105)</f>
        <v>75107.169801850177</v>
      </c>
      <c r="H106" s="69">
        <f t="shared" si="172"/>
        <v>75107.169801850177</v>
      </c>
      <c r="I106" s="69">
        <f t="shared" si="172"/>
        <v>75107.169801850177</v>
      </c>
      <c r="J106" s="69">
        <f t="shared" si="172"/>
        <v>75107.169801850177</v>
      </c>
      <c r="K106" s="69">
        <f t="shared" si="172"/>
        <v>75107.169801850177</v>
      </c>
      <c r="L106" s="69">
        <f t="shared" si="172"/>
        <v>75107.169801850177</v>
      </c>
      <c r="M106" s="69">
        <f t="shared" si="172"/>
        <v>75107.169801850177</v>
      </c>
      <c r="N106" s="69">
        <f t="shared" si="172"/>
        <v>75107.169801850177</v>
      </c>
      <c r="O106" s="69">
        <f t="shared" si="172"/>
        <v>75107.169801850177</v>
      </c>
      <c r="P106" s="69">
        <f t="shared" si="172"/>
        <v>75107.169801850177</v>
      </c>
      <c r="Q106" s="69">
        <f t="shared" si="172"/>
        <v>75107.169801850177</v>
      </c>
      <c r="R106" s="69">
        <f t="shared" si="172"/>
        <v>75107.169801850177</v>
      </c>
      <c r="S106" s="69">
        <f t="shared" si="172"/>
        <v>75107.169801850177</v>
      </c>
      <c r="T106" s="69">
        <f t="shared" si="172"/>
        <v>75107.169801850177</v>
      </c>
      <c r="U106" s="69">
        <f t="shared" si="172"/>
        <v>75107.169801850177</v>
      </c>
      <c r="V106" s="69">
        <f t="shared" si="172"/>
        <v>75107.169801850177</v>
      </c>
      <c r="W106" s="69">
        <f t="shared" si="172"/>
        <v>75107.169801850177</v>
      </c>
      <c r="X106" s="69">
        <f t="shared" si="172"/>
        <v>75107.169801850177</v>
      </c>
      <c r="Y106" s="69">
        <f t="shared" si="172"/>
        <v>75107.169801850177</v>
      </c>
      <c r="Z106" s="69">
        <f t="shared" si="172"/>
        <v>75107.169801850177</v>
      </c>
      <c r="AA106" s="69">
        <f t="shared" si="172"/>
        <v>75107.169801850177</v>
      </c>
      <c r="AB106" s="69">
        <f t="shared" si="172"/>
        <v>75107.169801850177</v>
      </c>
      <c r="AC106" s="69">
        <f t="shared" si="172"/>
        <v>75107.169801850177</v>
      </c>
      <c r="AD106" s="69">
        <f t="shared" si="172"/>
        <v>75107.169801850177</v>
      </c>
      <c r="AE106" s="69">
        <f t="shared" si="172"/>
        <v>75107.169801850177</v>
      </c>
      <c r="AF106" s="69">
        <f t="shared" si="172"/>
        <v>75107.169801850177</v>
      </c>
      <c r="AG106" s="69">
        <f t="shared" si="172"/>
        <v>75107.169801850177</v>
      </c>
      <c r="AH106" s="69">
        <f t="shared" si="172"/>
        <v>75107.169801850177</v>
      </c>
      <c r="AI106" s="69">
        <f t="shared" si="172"/>
        <v>75107.169801850177</v>
      </c>
      <c r="AJ106" s="69">
        <f t="shared" si="172"/>
        <v>75107.169801850177</v>
      </c>
      <c r="AK106" s="69">
        <f t="shared" si="172"/>
        <v>75107.169801850177</v>
      </c>
      <c r="AL106" s="69">
        <f t="shared" si="172"/>
        <v>75107.169801850177</v>
      </c>
      <c r="AM106" s="69">
        <f t="shared" si="172"/>
        <v>75107.169801850177</v>
      </c>
      <c r="AN106" s="69">
        <f t="shared" si="172"/>
        <v>75107.169801850177</v>
      </c>
      <c r="AO106" s="69">
        <f t="shared" si="172"/>
        <v>75107.169801850177</v>
      </c>
      <c r="AP106" s="69">
        <f t="shared" si="172"/>
        <v>75107.169801850177</v>
      </c>
      <c r="AQ106" s="69">
        <f t="shared" si="172"/>
        <v>75107.169801850177</v>
      </c>
      <c r="AR106" s="69">
        <f t="shared" si="172"/>
        <v>75107.169801850177</v>
      </c>
      <c r="AS106" s="69">
        <f t="shared" si="172"/>
        <v>75107.169801850177</v>
      </c>
      <c r="AT106" s="69">
        <f t="shared" si="172"/>
        <v>75107.169801850177</v>
      </c>
      <c r="AU106" s="69">
        <f t="shared" si="172"/>
        <v>75107.169801850177</v>
      </c>
      <c r="AV106" s="69">
        <f t="shared" si="172"/>
        <v>75107.169801850177</v>
      </c>
    </row>
    <row r="107" spans="1:48" ht="15" customHeight="1"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</row>
    <row r="108" spans="1:48" ht="15" customHeight="1">
      <c r="F108" s="39"/>
      <c r="G108" s="39"/>
      <c r="H108" s="39"/>
      <c r="I108" s="39"/>
      <c r="J108" s="39"/>
      <c r="K108" s="39"/>
      <c r="L108" s="39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</row>
    <row r="109" spans="1:48" ht="15" customHeight="1"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</row>
    <row r="110" spans="1:48" ht="15" customHeight="1">
      <c r="A110" s="98" t="s">
        <v>163</v>
      </c>
    </row>
    <row r="111" spans="1:48" ht="15" customHeight="1">
      <c r="A111" s="51" t="s">
        <v>159</v>
      </c>
      <c r="B111" s="39">
        <f>B70+B80+B90+B102</f>
        <v>1108229274.1763148</v>
      </c>
      <c r="D111" s="39">
        <f>D70+D80+D90+D102</f>
        <v>1108229274.1763148</v>
      </c>
      <c r="F111" s="39">
        <f t="shared" ref="F111:AV111" si="173">F70+F80+F90+F102</f>
        <v>3248780.5165899144</v>
      </c>
      <c r="G111" s="39">
        <f t="shared" si="173"/>
        <v>3248859.4382758643</v>
      </c>
      <c r="H111" s="39">
        <f t="shared" si="173"/>
        <v>3248859.4382758643</v>
      </c>
      <c r="I111" s="39">
        <f t="shared" si="173"/>
        <v>3248859.4382758643</v>
      </c>
      <c r="J111" s="39">
        <f t="shared" si="173"/>
        <v>3248859.4382758643</v>
      </c>
      <c r="K111" s="39">
        <f t="shared" si="173"/>
        <v>3248859.4382758643</v>
      </c>
      <c r="L111" s="39">
        <f t="shared" si="173"/>
        <v>3248859.4382758643</v>
      </c>
      <c r="M111" s="39">
        <f t="shared" si="173"/>
        <v>3248859.4382758643</v>
      </c>
      <c r="N111" s="39">
        <f t="shared" si="173"/>
        <v>3248859.4382758643</v>
      </c>
      <c r="O111" s="39">
        <f t="shared" si="173"/>
        <v>3248859.4382758643</v>
      </c>
      <c r="P111" s="39">
        <f t="shared" si="173"/>
        <v>3248859.4382758643</v>
      </c>
      <c r="Q111" s="39">
        <f t="shared" si="173"/>
        <v>3248859.4382758643</v>
      </c>
      <c r="R111" s="39">
        <f t="shared" si="173"/>
        <v>3248859.4382758643</v>
      </c>
      <c r="S111" s="39">
        <f t="shared" si="173"/>
        <v>3248859.4382758643</v>
      </c>
      <c r="T111" s="39">
        <f t="shared" si="173"/>
        <v>3248859.4382758643</v>
      </c>
      <c r="U111" s="39">
        <f t="shared" si="173"/>
        <v>3248859.4382758643</v>
      </c>
      <c r="V111" s="39">
        <f t="shared" si="173"/>
        <v>3248859.4382758643</v>
      </c>
      <c r="W111" s="39">
        <f t="shared" si="173"/>
        <v>3248859.4382758643</v>
      </c>
      <c r="X111" s="39">
        <f t="shared" si="173"/>
        <v>3248859.4382758643</v>
      </c>
      <c r="Y111" s="39">
        <f t="shared" si="173"/>
        <v>3248859.4382758643</v>
      </c>
      <c r="Z111" s="39">
        <f t="shared" si="173"/>
        <v>3248859.4382758643</v>
      </c>
      <c r="AA111" s="39">
        <f t="shared" si="173"/>
        <v>3248859.4382758643</v>
      </c>
      <c r="AB111" s="39">
        <f t="shared" si="173"/>
        <v>3248859.4382758643</v>
      </c>
      <c r="AC111" s="39">
        <f t="shared" si="173"/>
        <v>3248859.4382758643</v>
      </c>
      <c r="AD111" s="39">
        <f t="shared" si="173"/>
        <v>3248859.4382758643</v>
      </c>
      <c r="AE111" s="39">
        <f t="shared" si="173"/>
        <v>3248859.4382758643</v>
      </c>
      <c r="AF111" s="39">
        <f t="shared" si="173"/>
        <v>3248859.4382758643</v>
      </c>
      <c r="AG111" s="39">
        <f t="shared" si="173"/>
        <v>3248859.4382758643</v>
      </c>
      <c r="AH111" s="39">
        <f t="shared" si="173"/>
        <v>3248859.4382758643</v>
      </c>
      <c r="AI111" s="39">
        <f t="shared" si="173"/>
        <v>3248859.4382758643</v>
      </c>
      <c r="AJ111" s="39">
        <f t="shared" si="173"/>
        <v>3248859.4382758643</v>
      </c>
      <c r="AK111" s="39">
        <f t="shared" si="173"/>
        <v>3248859.4382758643</v>
      </c>
      <c r="AL111" s="39">
        <f t="shared" si="173"/>
        <v>3248859.4382758643</v>
      </c>
      <c r="AM111" s="39">
        <f t="shared" si="173"/>
        <v>3248859.4382758643</v>
      </c>
      <c r="AN111" s="39">
        <f t="shared" si="173"/>
        <v>3248859.4382758643</v>
      </c>
      <c r="AO111" s="39">
        <f t="shared" si="173"/>
        <v>3248859.4382758643</v>
      </c>
      <c r="AP111" s="39">
        <f t="shared" si="173"/>
        <v>3248859.4382758643</v>
      </c>
      <c r="AQ111" s="39">
        <f t="shared" si="173"/>
        <v>3248859.4382758643</v>
      </c>
      <c r="AR111" s="39">
        <f t="shared" si="173"/>
        <v>3248859.4382758643</v>
      </c>
      <c r="AS111" s="39">
        <f t="shared" si="173"/>
        <v>3248859.4382758643</v>
      </c>
      <c r="AT111" s="39">
        <f t="shared" si="173"/>
        <v>3248859.4382758643</v>
      </c>
      <c r="AU111" s="39">
        <f t="shared" si="173"/>
        <v>3248859.4382758643</v>
      </c>
      <c r="AV111" s="39">
        <f t="shared" si="173"/>
        <v>3248859.4382758643</v>
      </c>
    </row>
    <row r="112" spans="1:48" ht="15" customHeight="1">
      <c r="A112" s="51" t="s">
        <v>20</v>
      </c>
      <c r="B112" s="39">
        <f>B71+B81+B91+B103</f>
        <v>28359142.23155101</v>
      </c>
      <c r="C112" s="39"/>
      <c r="D112" s="39">
        <f>D71+D81+D91+D103</f>
        <v>28359142.23155101</v>
      </c>
      <c r="F112" s="39">
        <f t="shared" ref="F112:AV112" si="174">F71+F81+F91+F103</f>
        <v>83354.887297825073</v>
      </c>
      <c r="G112" s="39">
        <f t="shared" si="174"/>
        <v>83354.887297825073</v>
      </c>
      <c r="H112" s="39">
        <f t="shared" si="174"/>
        <v>83354.887297825073</v>
      </c>
      <c r="I112" s="39">
        <f t="shared" si="174"/>
        <v>83354.887297825073</v>
      </c>
      <c r="J112" s="39">
        <f t="shared" si="174"/>
        <v>83354.887297825073</v>
      </c>
      <c r="K112" s="39">
        <f t="shared" si="174"/>
        <v>83354.887297825073</v>
      </c>
      <c r="L112" s="39">
        <f t="shared" si="174"/>
        <v>83354.887297825073</v>
      </c>
      <c r="M112" s="39">
        <f t="shared" si="174"/>
        <v>83354.887297825073</v>
      </c>
      <c r="N112" s="39">
        <f t="shared" si="174"/>
        <v>83354.887297825073</v>
      </c>
      <c r="O112" s="39">
        <f t="shared" si="174"/>
        <v>83354.887297825073</v>
      </c>
      <c r="P112" s="39">
        <f t="shared" si="174"/>
        <v>83354.887297825073</v>
      </c>
      <c r="Q112" s="39">
        <f t="shared" si="174"/>
        <v>83354.887297825073</v>
      </c>
      <c r="R112" s="39">
        <f t="shared" si="174"/>
        <v>83354.887297825073</v>
      </c>
      <c r="S112" s="39">
        <f t="shared" si="174"/>
        <v>83354.887297825073</v>
      </c>
      <c r="T112" s="39">
        <f t="shared" si="174"/>
        <v>83354.887297825073</v>
      </c>
      <c r="U112" s="39">
        <f t="shared" si="174"/>
        <v>83354.887297825073</v>
      </c>
      <c r="V112" s="39">
        <f t="shared" si="174"/>
        <v>83354.887297825073</v>
      </c>
      <c r="W112" s="39">
        <f t="shared" si="174"/>
        <v>83354.887297825073</v>
      </c>
      <c r="X112" s="39">
        <f t="shared" si="174"/>
        <v>83354.887297825073</v>
      </c>
      <c r="Y112" s="39">
        <f t="shared" si="174"/>
        <v>83354.887297825073</v>
      </c>
      <c r="Z112" s="39">
        <f t="shared" si="174"/>
        <v>83354.887297825073</v>
      </c>
      <c r="AA112" s="39">
        <f t="shared" si="174"/>
        <v>83354.887297825073</v>
      </c>
      <c r="AB112" s="39">
        <f t="shared" si="174"/>
        <v>83354.887297825073</v>
      </c>
      <c r="AC112" s="39">
        <f t="shared" si="174"/>
        <v>83354.887297825073</v>
      </c>
      <c r="AD112" s="39">
        <f t="shared" si="174"/>
        <v>83354.887297825073</v>
      </c>
      <c r="AE112" s="39">
        <f t="shared" si="174"/>
        <v>83354.887297825073</v>
      </c>
      <c r="AF112" s="39">
        <f t="shared" si="174"/>
        <v>83354.887297825073</v>
      </c>
      <c r="AG112" s="39">
        <f t="shared" si="174"/>
        <v>83354.887297825073</v>
      </c>
      <c r="AH112" s="39">
        <f t="shared" si="174"/>
        <v>83354.887297825073</v>
      </c>
      <c r="AI112" s="39">
        <f t="shared" si="174"/>
        <v>83354.887297825073</v>
      </c>
      <c r="AJ112" s="39">
        <f t="shared" si="174"/>
        <v>83354.887297825073</v>
      </c>
      <c r="AK112" s="39">
        <f t="shared" si="174"/>
        <v>83354.887297825073</v>
      </c>
      <c r="AL112" s="39">
        <f t="shared" si="174"/>
        <v>83354.887297825073</v>
      </c>
      <c r="AM112" s="39">
        <f t="shared" si="174"/>
        <v>83354.887297825073</v>
      </c>
      <c r="AN112" s="39">
        <f t="shared" si="174"/>
        <v>83354.887297825073</v>
      </c>
      <c r="AO112" s="39">
        <f t="shared" si="174"/>
        <v>83354.887297825073</v>
      </c>
      <c r="AP112" s="39">
        <f t="shared" si="174"/>
        <v>83354.887297825073</v>
      </c>
      <c r="AQ112" s="39">
        <f t="shared" si="174"/>
        <v>83354.887297825073</v>
      </c>
      <c r="AR112" s="39">
        <f t="shared" si="174"/>
        <v>83354.887297825073</v>
      </c>
      <c r="AS112" s="39">
        <f t="shared" si="174"/>
        <v>83354.887297825073</v>
      </c>
      <c r="AT112" s="39">
        <f t="shared" si="174"/>
        <v>83354.887297825073</v>
      </c>
      <c r="AU112" s="39">
        <f t="shared" si="174"/>
        <v>83354.887297825073</v>
      </c>
      <c r="AV112" s="39">
        <f t="shared" si="174"/>
        <v>83354.887297825073</v>
      </c>
    </row>
    <row r="113" spans="1:49" ht="15" customHeight="1">
      <c r="A113" s="51" t="s">
        <v>21</v>
      </c>
      <c r="B113" s="39">
        <f>B72+B82+B92+B104</f>
        <v>93070581.751194075</v>
      </c>
      <c r="C113" s="39"/>
      <c r="D113" s="39">
        <f>D72+D82+D92+D104</f>
        <v>93070581.751194075</v>
      </c>
      <c r="F113" s="39">
        <f t="shared" ref="F113:AV113" si="175">F72+F82+F92+F104</f>
        <v>273558.62138815835</v>
      </c>
      <c r="G113" s="39">
        <f t="shared" si="175"/>
        <v>273558.62138815835</v>
      </c>
      <c r="H113" s="39">
        <f t="shared" si="175"/>
        <v>273558.62138815835</v>
      </c>
      <c r="I113" s="39">
        <f t="shared" si="175"/>
        <v>273558.62138815835</v>
      </c>
      <c r="J113" s="39">
        <f t="shared" si="175"/>
        <v>273558.62138815835</v>
      </c>
      <c r="K113" s="39">
        <f t="shared" si="175"/>
        <v>273558.62138815835</v>
      </c>
      <c r="L113" s="39">
        <f t="shared" si="175"/>
        <v>273558.62138815835</v>
      </c>
      <c r="M113" s="39">
        <f t="shared" si="175"/>
        <v>273558.62138815835</v>
      </c>
      <c r="N113" s="39">
        <f t="shared" si="175"/>
        <v>273558.62138815835</v>
      </c>
      <c r="O113" s="39">
        <f t="shared" si="175"/>
        <v>273558.62138815835</v>
      </c>
      <c r="P113" s="39">
        <f t="shared" si="175"/>
        <v>273558.62138815835</v>
      </c>
      <c r="Q113" s="39">
        <f t="shared" si="175"/>
        <v>273558.62138815835</v>
      </c>
      <c r="R113" s="39">
        <f t="shared" si="175"/>
        <v>273558.62138815835</v>
      </c>
      <c r="S113" s="39">
        <f t="shared" si="175"/>
        <v>273558.62138815835</v>
      </c>
      <c r="T113" s="39">
        <f t="shared" si="175"/>
        <v>273558.62138815835</v>
      </c>
      <c r="U113" s="39">
        <f t="shared" si="175"/>
        <v>273558.62138815835</v>
      </c>
      <c r="V113" s="39">
        <f t="shared" si="175"/>
        <v>273558.62138815835</v>
      </c>
      <c r="W113" s="39">
        <f t="shared" si="175"/>
        <v>273558.62138815835</v>
      </c>
      <c r="X113" s="39">
        <f t="shared" si="175"/>
        <v>273558.62138815835</v>
      </c>
      <c r="Y113" s="39">
        <f t="shared" si="175"/>
        <v>273558.62138815835</v>
      </c>
      <c r="Z113" s="39">
        <f t="shared" si="175"/>
        <v>273558.62138815835</v>
      </c>
      <c r="AA113" s="39">
        <f t="shared" si="175"/>
        <v>273558.62138815835</v>
      </c>
      <c r="AB113" s="39">
        <f t="shared" si="175"/>
        <v>273558.62138815835</v>
      </c>
      <c r="AC113" s="39">
        <f t="shared" si="175"/>
        <v>273558.62138815835</v>
      </c>
      <c r="AD113" s="39">
        <f t="shared" si="175"/>
        <v>273558.62138815835</v>
      </c>
      <c r="AE113" s="39">
        <f t="shared" si="175"/>
        <v>273558.62138815835</v>
      </c>
      <c r="AF113" s="39">
        <f t="shared" si="175"/>
        <v>273558.62138815835</v>
      </c>
      <c r="AG113" s="39">
        <f t="shared" si="175"/>
        <v>273558.62138815835</v>
      </c>
      <c r="AH113" s="39">
        <f t="shared" si="175"/>
        <v>273558.62138815835</v>
      </c>
      <c r="AI113" s="39">
        <f t="shared" si="175"/>
        <v>273558.62138815835</v>
      </c>
      <c r="AJ113" s="39">
        <f t="shared" si="175"/>
        <v>273558.62138815835</v>
      </c>
      <c r="AK113" s="39">
        <f t="shared" si="175"/>
        <v>273558.62138815835</v>
      </c>
      <c r="AL113" s="39">
        <f t="shared" si="175"/>
        <v>273558.62138815835</v>
      </c>
      <c r="AM113" s="39">
        <f t="shared" si="175"/>
        <v>273558.62138815835</v>
      </c>
      <c r="AN113" s="39">
        <f t="shared" si="175"/>
        <v>273558.62138815835</v>
      </c>
      <c r="AO113" s="39">
        <f t="shared" si="175"/>
        <v>273558.62138815835</v>
      </c>
      <c r="AP113" s="39">
        <f t="shared" si="175"/>
        <v>273558.62138815835</v>
      </c>
      <c r="AQ113" s="39">
        <f t="shared" si="175"/>
        <v>273558.62138815835</v>
      </c>
      <c r="AR113" s="39">
        <f t="shared" si="175"/>
        <v>273558.62138815835</v>
      </c>
      <c r="AS113" s="39">
        <f t="shared" si="175"/>
        <v>273558.62138815835</v>
      </c>
      <c r="AT113" s="39">
        <f t="shared" si="175"/>
        <v>273558.62138815835</v>
      </c>
      <c r="AU113" s="39">
        <f t="shared" si="175"/>
        <v>273558.62138815835</v>
      </c>
      <c r="AV113" s="39">
        <f t="shared" si="175"/>
        <v>273558.62138815835</v>
      </c>
    </row>
    <row r="114" spans="1:49" ht="15" customHeight="1" thickBot="1">
      <c r="B114" s="69">
        <f>SUM(B111:B113)</f>
        <v>1229658998.1590598</v>
      </c>
      <c r="C114" s="42"/>
      <c r="D114" s="69">
        <f>SUM(D111:D113)</f>
        <v>1229658998.1590598</v>
      </c>
      <c r="F114" s="69">
        <f>SUM(F111:F113)</f>
        <v>3605694.0252758977</v>
      </c>
      <c r="G114" s="69">
        <f t="shared" ref="G114:AV114" si="176">SUM(G111:G113)</f>
        <v>3605772.9469618476</v>
      </c>
      <c r="H114" s="69">
        <f t="shared" si="176"/>
        <v>3605772.9469618476</v>
      </c>
      <c r="I114" s="69">
        <f t="shared" si="176"/>
        <v>3605772.9469618476</v>
      </c>
      <c r="J114" s="69">
        <f t="shared" si="176"/>
        <v>3605772.9469618476</v>
      </c>
      <c r="K114" s="69">
        <f t="shared" si="176"/>
        <v>3605772.9469618476</v>
      </c>
      <c r="L114" s="69">
        <f t="shared" si="176"/>
        <v>3605772.9469618476</v>
      </c>
      <c r="M114" s="69">
        <f t="shared" si="176"/>
        <v>3605772.9469618476</v>
      </c>
      <c r="N114" s="69">
        <f t="shared" si="176"/>
        <v>3605772.9469618476</v>
      </c>
      <c r="O114" s="69">
        <f t="shared" si="176"/>
        <v>3605772.9469618476</v>
      </c>
      <c r="P114" s="69">
        <f t="shared" si="176"/>
        <v>3605772.9469618476</v>
      </c>
      <c r="Q114" s="69">
        <f t="shared" si="176"/>
        <v>3605772.9469618476</v>
      </c>
      <c r="R114" s="69">
        <f t="shared" si="176"/>
        <v>3605772.9469618476</v>
      </c>
      <c r="S114" s="69">
        <f t="shared" si="176"/>
        <v>3605772.9469618476</v>
      </c>
      <c r="T114" s="69">
        <f t="shared" si="176"/>
        <v>3605772.9469618476</v>
      </c>
      <c r="U114" s="69">
        <f t="shared" si="176"/>
        <v>3605772.9469618476</v>
      </c>
      <c r="V114" s="69">
        <f t="shared" si="176"/>
        <v>3605772.9469618476</v>
      </c>
      <c r="W114" s="69">
        <f t="shared" si="176"/>
        <v>3605772.9469618476</v>
      </c>
      <c r="X114" s="69">
        <f t="shared" si="176"/>
        <v>3605772.9469618476</v>
      </c>
      <c r="Y114" s="69">
        <f t="shared" si="176"/>
        <v>3605772.9469618476</v>
      </c>
      <c r="Z114" s="69">
        <f t="shared" si="176"/>
        <v>3605772.9469618476</v>
      </c>
      <c r="AA114" s="69">
        <f t="shared" si="176"/>
        <v>3605772.9469618476</v>
      </c>
      <c r="AB114" s="69">
        <f t="shared" si="176"/>
        <v>3605772.9469618476</v>
      </c>
      <c r="AC114" s="69">
        <f t="shared" si="176"/>
        <v>3605772.9469618476</v>
      </c>
      <c r="AD114" s="69">
        <f t="shared" si="176"/>
        <v>3605772.9469618476</v>
      </c>
      <c r="AE114" s="69">
        <f t="shared" si="176"/>
        <v>3605772.9469618476</v>
      </c>
      <c r="AF114" s="69">
        <f t="shared" si="176"/>
        <v>3605772.9469618476</v>
      </c>
      <c r="AG114" s="69">
        <f t="shared" si="176"/>
        <v>3605772.9469618476</v>
      </c>
      <c r="AH114" s="69">
        <f t="shared" si="176"/>
        <v>3605772.9469618476</v>
      </c>
      <c r="AI114" s="69">
        <f t="shared" si="176"/>
        <v>3605772.9469618476</v>
      </c>
      <c r="AJ114" s="69">
        <f t="shared" si="176"/>
        <v>3605772.9469618476</v>
      </c>
      <c r="AK114" s="69">
        <f t="shared" si="176"/>
        <v>3605772.9469618476</v>
      </c>
      <c r="AL114" s="69">
        <f t="shared" si="176"/>
        <v>3605772.9469618476</v>
      </c>
      <c r="AM114" s="69">
        <f t="shared" si="176"/>
        <v>3605772.9469618476</v>
      </c>
      <c r="AN114" s="69">
        <f t="shared" si="176"/>
        <v>3605772.9469618476</v>
      </c>
      <c r="AO114" s="69">
        <f t="shared" si="176"/>
        <v>3605772.9469618476</v>
      </c>
      <c r="AP114" s="69">
        <f t="shared" si="176"/>
        <v>3605772.9469618476</v>
      </c>
      <c r="AQ114" s="69">
        <f t="shared" si="176"/>
        <v>3605772.9469618476</v>
      </c>
      <c r="AR114" s="69">
        <f t="shared" si="176"/>
        <v>3605772.9469618476</v>
      </c>
      <c r="AS114" s="69">
        <f t="shared" si="176"/>
        <v>3605772.9469618476</v>
      </c>
      <c r="AT114" s="69">
        <f t="shared" si="176"/>
        <v>3605772.9469618476</v>
      </c>
      <c r="AU114" s="69">
        <f t="shared" si="176"/>
        <v>3605772.9469618476</v>
      </c>
      <c r="AV114" s="69">
        <f t="shared" si="176"/>
        <v>3605772.9469618476</v>
      </c>
    </row>
    <row r="115" spans="1:49" ht="15" customHeight="1" thickTop="1"/>
    <row r="116" spans="1:49" ht="15" customHeight="1">
      <c r="L116" s="39">
        <f>SUM($F$114:L114)</f>
        <v>25240331.707046982</v>
      </c>
      <c r="M116" s="39">
        <f>SUM($F$114:M114)</f>
        <v>28846104.654008828</v>
      </c>
      <c r="N116" s="39">
        <f>SUM($F$114:N114)</f>
        <v>32451877.600970674</v>
      </c>
      <c r="O116" s="39">
        <f>SUM($F$114:O114)</f>
        <v>36057650.547932521</v>
      </c>
      <c r="P116" s="39">
        <f>SUM($F$114:P114)</f>
        <v>39663423.49489437</v>
      </c>
      <c r="Q116" s="39">
        <f>SUM($F$114:Q114)</f>
        <v>43269196.44185622</v>
      </c>
      <c r="R116" s="39"/>
      <c r="S116" s="39"/>
      <c r="T116" s="39"/>
      <c r="U116" s="39"/>
      <c r="V116" s="39"/>
      <c r="W116" s="39"/>
      <c r="X116" s="39"/>
    </row>
    <row r="117" spans="1:49" ht="15" customHeight="1">
      <c r="C117" s="42"/>
      <c r="D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97" t="s">
        <v>164</v>
      </c>
      <c r="Q117" s="42">
        <f>'PIS and Depr Calc'!O63-Q116</f>
        <v>0</v>
      </c>
      <c r="R117" s="42"/>
      <c r="S117" s="42"/>
      <c r="T117" s="42"/>
      <c r="U117" s="42"/>
      <c r="V117" s="42"/>
      <c r="W117" s="97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</row>
    <row r="118" spans="1:49" ht="15" customHeight="1" thickBot="1"/>
    <row r="119" spans="1:49" ht="15" customHeight="1" thickBot="1">
      <c r="E119" s="72">
        <f>$E$13</f>
        <v>43586</v>
      </c>
      <c r="F119" s="73">
        <f>EDATE(E119,1)</f>
        <v>43617</v>
      </c>
      <c r="G119" s="73">
        <f t="shared" ref="G119" si="177">EDATE(F119,1)</f>
        <v>43647</v>
      </c>
      <c r="H119" s="73">
        <f t="shared" ref="H119" si="178">EDATE(G119,1)</f>
        <v>43678</v>
      </c>
      <c r="I119" s="73">
        <f t="shared" ref="I119" si="179">EDATE(H119,1)</f>
        <v>43709</v>
      </c>
      <c r="J119" s="73">
        <f t="shared" ref="J119" si="180">EDATE(I119,1)</f>
        <v>43739</v>
      </c>
      <c r="K119" s="73">
        <f t="shared" ref="K119" si="181">EDATE(J119,1)</f>
        <v>43770</v>
      </c>
      <c r="L119" s="73">
        <f t="shared" ref="L119" si="182">EDATE(K119,1)</f>
        <v>43800</v>
      </c>
      <c r="M119" s="73">
        <f t="shared" ref="M119" si="183">EDATE(L119,1)</f>
        <v>43831</v>
      </c>
      <c r="N119" s="73">
        <f t="shared" ref="N119" si="184">EDATE(M119,1)</f>
        <v>43862</v>
      </c>
      <c r="O119" s="73">
        <f t="shared" ref="O119" si="185">EDATE(N119,1)</f>
        <v>43891</v>
      </c>
      <c r="P119" s="73">
        <f t="shared" ref="P119" si="186">EDATE(O119,1)</f>
        <v>43922</v>
      </c>
      <c r="Q119" s="152">
        <f t="shared" ref="Q119" si="187">EDATE(P119,1)</f>
        <v>43952</v>
      </c>
      <c r="R119" s="73">
        <f t="shared" ref="R119" si="188">EDATE(Q119,1)</f>
        <v>43983</v>
      </c>
      <c r="S119" s="73">
        <f t="shared" ref="S119" si="189">EDATE(R119,1)</f>
        <v>44013</v>
      </c>
      <c r="T119" s="73">
        <f t="shared" ref="T119" si="190">EDATE(S119,1)</f>
        <v>44044</v>
      </c>
      <c r="U119" s="73">
        <f t="shared" ref="U119" si="191">EDATE(T119,1)</f>
        <v>44075</v>
      </c>
      <c r="V119" s="73">
        <f t="shared" ref="V119" si="192">EDATE(U119,1)</f>
        <v>44105</v>
      </c>
      <c r="W119" s="73">
        <f t="shared" ref="W119" si="193">EDATE(V119,1)</f>
        <v>44136</v>
      </c>
      <c r="X119" s="73">
        <f t="shared" ref="X119" si="194">EDATE(W119,1)</f>
        <v>44166</v>
      </c>
      <c r="Y119" s="39"/>
    </row>
    <row r="120" spans="1:49" ht="15" customHeight="1">
      <c r="A120" s="98" t="s">
        <v>263</v>
      </c>
      <c r="Q120" s="153"/>
      <c r="X120" s="39"/>
      <c r="Y120" s="39"/>
    </row>
    <row r="121" spans="1:49" ht="15" customHeight="1">
      <c r="A121" s="339" t="s">
        <v>30</v>
      </c>
      <c r="P121" s="39">
        <f>SUM(E50:P50)</f>
        <v>412335129.01268113</v>
      </c>
      <c r="Q121" s="154">
        <f>SUM(F50:Q50)</f>
        <v>417482171.02574545</v>
      </c>
      <c r="R121" s="39">
        <f t="shared" ref="R121:X121" si="195">SUM(G50:R50)</f>
        <v>58412170.737725481</v>
      </c>
      <c r="S121" s="39">
        <f t="shared" si="195"/>
        <v>58970892.974233203</v>
      </c>
      <c r="T121" s="39">
        <f t="shared" si="195"/>
        <v>59529615.210740924</v>
      </c>
      <c r="U121" s="39">
        <f t="shared" si="195"/>
        <v>60088337.447248653</v>
      </c>
      <c r="V121" s="39">
        <f t="shared" si="195"/>
        <v>60647059.683756381</v>
      </c>
      <c r="W121" s="39">
        <f t="shared" si="195"/>
        <v>61205781.920264103</v>
      </c>
      <c r="X121" s="39">
        <f t="shared" si="195"/>
        <v>61764504.156771831</v>
      </c>
      <c r="Y121" s="39"/>
    </row>
    <row r="122" spans="1:49" ht="15" customHeight="1">
      <c r="A122" s="339" t="s">
        <v>31</v>
      </c>
      <c r="P122" s="39">
        <f>SUM(E51:P51)</f>
        <v>121207115.54044442</v>
      </c>
      <c r="Q122" s="154">
        <f>SUM(F51:Q51)</f>
        <v>130635451.86927693</v>
      </c>
      <c r="R122" s="39">
        <f t="shared" ref="R122:X122" si="196">SUM(G51:R51)</f>
        <v>128136106.73737881</v>
      </c>
      <c r="S122" s="39">
        <f t="shared" si="196"/>
        <v>125636761.60548069</v>
      </c>
      <c r="T122" s="39">
        <f t="shared" si="196"/>
        <v>123137416.47358257</v>
      </c>
      <c r="U122" s="39">
        <f t="shared" si="196"/>
        <v>120638071.34168445</v>
      </c>
      <c r="V122" s="39">
        <f t="shared" si="196"/>
        <v>118138726.20978633</v>
      </c>
      <c r="W122" s="39">
        <f t="shared" si="196"/>
        <v>115639381.07788821</v>
      </c>
      <c r="X122" s="39">
        <f t="shared" si="196"/>
        <v>113140035.94599007</v>
      </c>
      <c r="Y122" s="39"/>
    </row>
    <row r="123" spans="1:49" ht="15" customHeight="1">
      <c r="A123" s="339" t="s">
        <v>215</v>
      </c>
      <c r="P123" s="39">
        <f>P122-P121</f>
        <v>-291128013.47223669</v>
      </c>
      <c r="Q123" s="154">
        <f>Q122-Q121</f>
        <v>-286846719.15646851</v>
      </c>
      <c r="R123" s="39">
        <f t="shared" ref="R123:X123" si="197">R122-R121</f>
        <v>69723935.999653324</v>
      </c>
      <c r="S123" s="39">
        <f t="shared" si="197"/>
        <v>66665868.631247483</v>
      </c>
      <c r="T123" s="39">
        <f t="shared" si="197"/>
        <v>63607801.262841642</v>
      </c>
      <c r="U123" s="39">
        <f t="shared" si="197"/>
        <v>60549733.894435793</v>
      </c>
      <c r="V123" s="39">
        <f t="shared" si="197"/>
        <v>57491666.526029944</v>
      </c>
      <c r="W123" s="39">
        <f t="shared" si="197"/>
        <v>54433599.157624103</v>
      </c>
      <c r="X123" s="39">
        <f t="shared" si="197"/>
        <v>51375531.789218239</v>
      </c>
      <c r="Y123" s="39"/>
    </row>
    <row r="124" spans="1:49" ht="15" customHeight="1">
      <c r="Q124" s="153"/>
    </row>
    <row r="125" spans="1:49" ht="15" customHeight="1">
      <c r="A125" s="339" t="s">
        <v>216</v>
      </c>
      <c r="P125" s="39">
        <f>SUM(E111:P111)</f>
        <v>35737374.899348564</v>
      </c>
      <c r="Q125" s="154">
        <f t="shared" ref="Q125:X127" si="198">SUM(F111:Q111)</f>
        <v>38986234.337624431</v>
      </c>
      <c r="R125" s="39">
        <f t="shared" si="198"/>
        <v>38986313.25931038</v>
      </c>
      <c r="S125" s="39">
        <f t="shared" si="198"/>
        <v>38986313.25931038</v>
      </c>
      <c r="T125" s="39">
        <f t="shared" si="198"/>
        <v>38986313.25931038</v>
      </c>
      <c r="U125" s="39">
        <f t="shared" si="198"/>
        <v>38986313.25931038</v>
      </c>
      <c r="V125" s="39">
        <f t="shared" si="198"/>
        <v>38986313.25931038</v>
      </c>
      <c r="W125" s="39">
        <f t="shared" si="198"/>
        <v>38986313.25931038</v>
      </c>
      <c r="X125" s="39">
        <f t="shared" si="198"/>
        <v>38986313.25931038</v>
      </c>
    </row>
    <row r="126" spans="1:49" ht="15" customHeight="1">
      <c r="A126" s="339" t="s">
        <v>217</v>
      </c>
      <c r="P126" s="39">
        <f t="shared" ref="P126:P127" si="199">SUM(E112:P112)</f>
        <v>916903.7602760758</v>
      </c>
      <c r="Q126" s="154">
        <f t="shared" si="198"/>
        <v>1000258.6475739009</v>
      </c>
      <c r="R126" s="39">
        <f t="shared" si="198"/>
        <v>1000258.6475739009</v>
      </c>
      <c r="S126" s="39">
        <f t="shared" si="198"/>
        <v>1000258.6475739009</v>
      </c>
      <c r="T126" s="39">
        <f t="shared" si="198"/>
        <v>1000258.6475739009</v>
      </c>
      <c r="U126" s="39">
        <f t="shared" si="198"/>
        <v>1000258.6475739009</v>
      </c>
      <c r="V126" s="39">
        <f t="shared" si="198"/>
        <v>1000258.6475739009</v>
      </c>
      <c r="W126" s="39">
        <f t="shared" si="198"/>
        <v>1000258.6475739009</v>
      </c>
      <c r="X126" s="39">
        <f t="shared" si="198"/>
        <v>1000258.6475739009</v>
      </c>
    </row>
    <row r="127" spans="1:49" ht="15" customHeight="1">
      <c r="A127" s="339" t="s">
        <v>218</v>
      </c>
      <c r="P127" s="39">
        <f t="shared" si="199"/>
        <v>3009144.8352697417</v>
      </c>
      <c r="Q127" s="154">
        <f t="shared" si="198"/>
        <v>3282703.4566579</v>
      </c>
      <c r="R127" s="39">
        <f t="shared" si="198"/>
        <v>3282703.4566579</v>
      </c>
      <c r="S127" s="39">
        <f t="shared" si="198"/>
        <v>3282703.4566579</v>
      </c>
      <c r="T127" s="39">
        <f t="shared" si="198"/>
        <v>3282703.4566579</v>
      </c>
      <c r="U127" s="39">
        <f t="shared" si="198"/>
        <v>3282703.4566579</v>
      </c>
      <c r="V127" s="39">
        <f t="shared" si="198"/>
        <v>3282703.4566579</v>
      </c>
      <c r="W127" s="39">
        <f t="shared" si="198"/>
        <v>3282703.4566579</v>
      </c>
      <c r="X127" s="39">
        <f t="shared" si="198"/>
        <v>3282703.4566579</v>
      </c>
    </row>
    <row r="128" spans="1:49" ht="15" customHeight="1" thickBot="1">
      <c r="P128" s="69">
        <f>SUM(P125:P127)</f>
        <v>39663423.494894385</v>
      </c>
      <c r="Q128" s="155">
        <f t="shared" ref="Q128:X128" si="200">SUM(Q125:Q127)</f>
        <v>43269196.441856235</v>
      </c>
      <c r="R128" s="69">
        <f t="shared" si="200"/>
        <v>43269275.363542184</v>
      </c>
      <c r="S128" s="69">
        <f t="shared" si="200"/>
        <v>43269275.363542184</v>
      </c>
      <c r="T128" s="69">
        <f t="shared" si="200"/>
        <v>43269275.363542184</v>
      </c>
      <c r="U128" s="69">
        <f t="shared" si="200"/>
        <v>43269275.363542184</v>
      </c>
      <c r="V128" s="69">
        <f t="shared" si="200"/>
        <v>43269275.363542184</v>
      </c>
      <c r="W128" s="69">
        <f t="shared" si="200"/>
        <v>43269275.363542184</v>
      </c>
      <c r="X128" s="69">
        <f t="shared" si="200"/>
        <v>43269275.363542184</v>
      </c>
    </row>
    <row r="129" spans="6:17" ht="15" customHeight="1" thickTop="1"/>
    <row r="130" spans="6:17" ht="15" customHeight="1">
      <c r="P130" s="338" t="s">
        <v>358</v>
      </c>
      <c r="Q130" s="39">
        <f>'[32]C-4'!$I$75*1000</f>
        <v>43269196.441856213</v>
      </c>
    </row>
    <row r="131" spans="6:17" ht="15" customHeight="1">
      <c r="P131" s="97" t="s">
        <v>164</v>
      </c>
      <c r="Q131" s="39">
        <f>Q128-Q130</f>
        <v>0</v>
      </c>
    </row>
    <row r="132" spans="6:17" ht="15" customHeight="1"/>
    <row r="133" spans="6:17" ht="15" customHeight="1"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</row>
    <row r="134" spans="6:17" ht="15" customHeight="1"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</row>
    <row r="135" spans="6:17" ht="15" customHeight="1"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6:17" ht="15" customHeight="1"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  <row r="137" spans="6:17" ht="15" customHeight="1"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</row>
    <row r="138" spans="6:17" ht="15" customHeight="1"/>
    <row r="139" spans="6:17" ht="15" customHeight="1"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</row>
    <row r="140" spans="6:17" ht="15" customHeight="1"/>
    <row r="141" spans="6:17" ht="15" customHeight="1"/>
    <row r="142" spans="6:17" ht="15" customHeight="1"/>
    <row r="143" spans="6:17" ht="15" customHeight="1"/>
    <row r="144" spans="6:17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</sheetData>
  <printOptions gridLines="1"/>
  <pageMargins left="0.25" right="0" top="0.5" bottom="0.5" header="0.17" footer="0"/>
  <pageSetup paperSize="5" scale="65" orientation="landscape" r:id="rId1"/>
  <headerFooter alignWithMargins="0"/>
  <rowBreaks count="1" manualBreakCount="1">
    <brk id="56" max="16383" man="1"/>
  </rowBreaks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A2" sqref="A1:A2"/>
    </sheetView>
  </sheetViews>
  <sheetFormatPr defaultRowHeight="13.2"/>
  <cols>
    <col min="1" max="1" width="30.5546875" customWidth="1"/>
    <col min="2" max="2" width="17.6640625" bestFit="1" customWidth="1"/>
    <col min="3" max="3" width="13.88671875" bestFit="1" customWidth="1"/>
    <col min="4" max="4" width="18" bestFit="1" customWidth="1"/>
    <col min="5" max="5" width="13.6640625" bestFit="1" customWidth="1"/>
    <col min="6" max="6" width="13.109375" bestFit="1" customWidth="1"/>
    <col min="7" max="7" width="12.33203125" customWidth="1"/>
    <col min="8" max="9" width="13.109375" bestFit="1" customWidth="1"/>
  </cols>
  <sheetData>
    <row r="1" spans="1:11">
      <c r="A1" s="362" t="s">
        <v>368</v>
      </c>
    </row>
    <row r="2" spans="1:11" ht="14.4" thickBot="1">
      <c r="A2" s="363" t="s">
        <v>363</v>
      </c>
    </row>
    <row r="4" spans="1:11" ht="14.1" customHeight="1">
      <c r="A4" s="178" t="s">
        <v>190</v>
      </c>
    </row>
    <row r="5" spans="1:11" ht="14.1" customHeight="1"/>
    <row r="6" spans="1:11" ht="14.1" customHeight="1"/>
    <row r="7" spans="1:11" ht="14.1" customHeight="1">
      <c r="A7" s="88"/>
      <c r="B7" s="88" t="s">
        <v>119</v>
      </c>
      <c r="C7" s="88" t="s">
        <v>118</v>
      </c>
      <c r="D7" s="88" t="s">
        <v>296</v>
      </c>
      <c r="E7" s="88" t="s">
        <v>1</v>
      </c>
      <c r="H7" s="210" t="s">
        <v>297</v>
      </c>
      <c r="I7" s="210" t="s">
        <v>298</v>
      </c>
      <c r="J7" s="210" t="s">
        <v>299</v>
      </c>
    </row>
    <row r="8" spans="1:11" ht="14.1" customHeight="1">
      <c r="A8" s="2" t="s">
        <v>187</v>
      </c>
      <c r="B8" s="89">
        <f>'UI Data Export'!BG154</f>
        <v>1147172885.1556146</v>
      </c>
      <c r="C8" s="89">
        <f>'UI Data Export'!BG162</f>
        <v>57026055.443496235</v>
      </c>
      <c r="D8" s="89">
        <f>'UI Data Export'!BG168</f>
        <v>25460057.559949212</v>
      </c>
      <c r="E8" s="100">
        <f>SUM(B8:D8)</f>
        <v>1229658998.15906</v>
      </c>
      <c r="F8" s="75"/>
      <c r="G8" s="75"/>
      <c r="H8" s="75">
        <f>B8</f>
        <v>1147172885.1556146</v>
      </c>
      <c r="I8" s="75">
        <f>'PIS and Depr Calc'!C7</f>
        <v>1147172885.1556146</v>
      </c>
      <c r="J8" s="75">
        <f>H8-I8</f>
        <v>0</v>
      </c>
      <c r="K8" s="75"/>
    </row>
    <row r="9" spans="1:11" ht="14.1" customHeight="1">
      <c r="A9" s="2"/>
      <c r="B9" s="89"/>
      <c r="C9" s="89"/>
      <c r="D9" s="89"/>
      <c r="E9" s="89"/>
      <c r="H9" s="75">
        <f>C8</f>
        <v>57026055.443496235</v>
      </c>
      <c r="I9" s="75">
        <f>'PIS and Depr Calc'!D24</f>
        <v>57026055.443496235</v>
      </c>
      <c r="J9" s="75">
        <f>H9-I9</f>
        <v>0</v>
      </c>
      <c r="K9" s="75"/>
    </row>
    <row r="10" spans="1:11" ht="14.1" customHeight="1">
      <c r="A10" s="2" t="s">
        <v>142</v>
      </c>
      <c r="B10" s="63"/>
      <c r="C10" s="63"/>
      <c r="D10" s="63"/>
      <c r="E10" s="63"/>
      <c r="H10" s="75">
        <f>D8</f>
        <v>25460057.559949212</v>
      </c>
      <c r="I10" s="75">
        <f>'PIS and Depr Calc'!C39</f>
        <v>25460057.559949301</v>
      </c>
      <c r="J10" s="75">
        <f>H10-I10</f>
        <v>-8.9406967163085938E-8</v>
      </c>
      <c r="K10" s="75"/>
    </row>
    <row r="11" spans="1:11" ht="14.1" customHeight="1" thickBot="1">
      <c r="A11" s="81" t="s">
        <v>20</v>
      </c>
      <c r="B11" s="26">
        <f>-'UI Data Export'!BG151</f>
        <v>-26463347.59645443</v>
      </c>
      <c r="C11" s="26">
        <f>-'UI Data Export'!BG159</f>
        <v>-1173804.3202881175</v>
      </c>
      <c r="D11" s="26">
        <f>-'UI Data Export'!BG165</f>
        <v>-721990.31480846298</v>
      </c>
      <c r="E11" s="26">
        <f>SUM(B11:D11)</f>
        <v>-28359142.23155101</v>
      </c>
      <c r="F11" s="75"/>
      <c r="G11" s="75"/>
      <c r="H11" s="99">
        <f>SUM(H8:H10)</f>
        <v>1229658998.15906</v>
      </c>
      <c r="I11" s="99">
        <f>SUM(I8:I10)</f>
        <v>1229658998.1590602</v>
      </c>
      <c r="J11" s="99">
        <f>SUM(J8:J10)</f>
        <v>-8.9406967163085938E-8</v>
      </c>
      <c r="K11" s="75"/>
    </row>
    <row r="12" spans="1:11" ht="14.1" customHeight="1" thickTop="1">
      <c r="A12" s="81" t="s">
        <v>21</v>
      </c>
      <c r="B12" s="26">
        <f>-'UI Data Export'!BG152</f>
        <v>-86848859.382845074</v>
      </c>
      <c r="C12" s="26">
        <f>-'UI Data Export'!BG160</f>
        <v>-3852255.1232081144</v>
      </c>
      <c r="D12" s="26">
        <f>-'UI Data Export'!BG166</f>
        <v>-2369467.2451408734</v>
      </c>
      <c r="E12" s="26">
        <f>SUM(B12:D12)</f>
        <v>-93070581.751194075</v>
      </c>
      <c r="F12" s="75"/>
      <c r="G12" s="75"/>
      <c r="H12" s="75"/>
      <c r="I12" s="75"/>
      <c r="J12" s="75"/>
      <c r="K12" s="75"/>
    </row>
    <row r="13" spans="1:11" ht="14.1" customHeight="1">
      <c r="A13" s="90" t="s">
        <v>143</v>
      </c>
      <c r="B13" s="62">
        <f t="shared" ref="B13:C13" si="0">B11+B12</f>
        <v>-113312206.9792995</v>
      </c>
      <c r="C13" s="62">
        <f t="shared" si="0"/>
        <v>-5026059.4434962319</v>
      </c>
      <c r="D13" s="62">
        <f t="shared" ref="D13" si="1">D11+D12</f>
        <v>-3091457.5599493366</v>
      </c>
      <c r="E13" s="62">
        <f t="shared" ref="E13" si="2">E11+E12</f>
        <v>-121429723.98274508</v>
      </c>
      <c r="H13" s="75"/>
      <c r="I13" s="75"/>
      <c r="J13" s="75"/>
      <c r="K13" s="75"/>
    </row>
    <row r="14" spans="1:11" ht="14.1" customHeight="1">
      <c r="A14" s="2"/>
      <c r="B14" s="26"/>
      <c r="C14" s="26"/>
      <c r="D14" s="26"/>
      <c r="E14" s="26"/>
      <c r="H14" s="75"/>
      <c r="I14" s="75"/>
      <c r="J14" s="75"/>
      <c r="K14" s="75"/>
    </row>
    <row r="15" spans="1:11" ht="14.1" customHeight="1" thickBot="1">
      <c r="A15" s="2" t="s">
        <v>144</v>
      </c>
      <c r="B15" s="61">
        <f>B8+B13</f>
        <v>1033860678.1763151</v>
      </c>
      <c r="C15" s="61">
        <f>C8+C13</f>
        <v>51999996</v>
      </c>
      <c r="D15" s="61">
        <f>D8+D13</f>
        <v>22368599.999999873</v>
      </c>
      <c r="E15" s="61">
        <f>E8+E13</f>
        <v>1108229274.1763148</v>
      </c>
    </row>
    <row r="16" spans="1:11" ht="14.1" customHeight="1" thickTop="1">
      <c r="A16" s="2"/>
      <c r="B16" s="26"/>
      <c r="C16" s="26"/>
      <c r="D16" s="26"/>
      <c r="E16" s="26"/>
    </row>
    <row r="17" spans="1:6" ht="14.1" customHeight="1">
      <c r="A17" s="2" t="s">
        <v>145</v>
      </c>
      <c r="B17" s="26">
        <f>'UI Data Export'!BG156</f>
        <v>90533134.238777012</v>
      </c>
      <c r="C17" s="26">
        <v>0</v>
      </c>
      <c r="D17" s="26">
        <v>0</v>
      </c>
      <c r="E17" s="26">
        <f>SUM(B17:D17)</f>
        <v>90533134.238777012</v>
      </c>
    </row>
    <row r="18" spans="1:6" ht="14.1" customHeight="1">
      <c r="A18" s="2"/>
      <c r="B18" s="26"/>
      <c r="C18" s="26"/>
      <c r="D18" s="26"/>
      <c r="E18" s="26"/>
    </row>
    <row r="19" spans="1:6" ht="14.1" customHeight="1" thickBot="1">
      <c r="A19" s="2" t="s">
        <v>146</v>
      </c>
      <c r="B19" s="61">
        <f>B15+B17</f>
        <v>1124393812.415092</v>
      </c>
      <c r="C19" s="61">
        <f>C15+C17</f>
        <v>51999996</v>
      </c>
      <c r="D19" s="61">
        <f>D15+D17</f>
        <v>22368599.999999873</v>
      </c>
      <c r="E19" s="61">
        <f>E15+E17</f>
        <v>1198762408.4150918</v>
      </c>
    </row>
    <row r="20" spans="1:6" ht="14.1" customHeight="1" thickTop="1">
      <c r="A20" s="63"/>
      <c r="B20" s="26"/>
      <c r="C20" s="75"/>
      <c r="D20" s="75"/>
      <c r="E20" s="75"/>
    </row>
    <row r="21" spans="1:6" ht="14.1" customHeight="1" thickBot="1">
      <c r="A21" s="63" t="s">
        <v>150</v>
      </c>
      <c r="B21" s="134">
        <f>B19*0.3</f>
        <v>337318143.7245276</v>
      </c>
      <c r="C21" s="134">
        <f>C19*0.3</f>
        <v>15599998.799999999</v>
      </c>
      <c r="D21" s="134">
        <f>D19*0.3</f>
        <v>6710579.9999999618</v>
      </c>
      <c r="E21" s="134">
        <f>E19*0.3</f>
        <v>359628722.52452749</v>
      </c>
      <c r="F21" s="336"/>
    </row>
    <row r="22" spans="1:6" ht="14.1" customHeight="1" thickTop="1">
      <c r="A22" s="2"/>
      <c r="B22" s="75"/>
      <c r="C22" s="75"/>
      <c r="D22" s="75"/>
      <c r="F22" s="75"/>
    </row>
    <row r="23" spans="1:6" ht="14.1" customHeight="1">
      <c r="A23" s="2"/>
      <c r="B23" s="75"/>
      <c r="C23" s="75"/>
      <c r="D23" s="75"/>
      <c r="F23" s="75"/>
    </row>
    <row r="24" spans="1:6" ht="14.1" customHeight="1"/>
    <row r="25" spans="1:6" ht="14.1" customHeight="1">
      <c r="A25" s="117" t="s">
        <v>193</v>
      </c>
    </row>
    <row r="26" spans="1:6" ht="14.1" customHeight="1">
      <c r="B26" s="110" t="s">
        <v>118</v>
      </c>
      <c r="C26" s="110" t="s">
        <v>138</v>
      </c>
      <c r="D26" s="110" t="s">
        <v>191</v>
      </c>
    </row>
    <row r="27" spans="1:6" ht="14.1" customHeight="1"/>
    <row r="28" spans="1:6" ht="14.1" customHeight="1">
      <c r="A28" t="s">
        <v>192</v>
      </c>
      <c r="B28" s="109">
        <f>'PIS and Depr Calc'!C78</f>
        <v>0.14419999999999999</v>
      </c>
      <c r="C28" s="109">
        <f>'PIS and Depr Calc'!C77</f>
        <v>0.85580000000000001</v>
      </c>
    </row>
    <row r="29" spans="1:6" ht="14.1" customHeight="1"/>
    <row r="30" spans="1:6" ht="14.1" customHeight="1">
      <c r="A30" s="81" t="s">
        <v>159</v>
      </c>
      <c r="B30" s="75">
        <f>C15*B28</f>
        <v>7498399.4232000001</v>
      </c>
      <c r="C30" s="75">
        <f>C15*C28</f>
        <v>44501596.576800004</v>
      </c>
      <c r="D30" s="75">
        <f t="shared" ref="D30" si="3">B30+C30</f>
        <v>51999996</v>
      </c>
    </row>
    <row r="31" spans="1:6" ht="14.1" customHeight="1">
      <c r="A31" s="81" t="s">
        <v>20</v>
      </c>
      <c r="B31" s="75">
        <f>-C11*B28</f>
        <v>169262.58298554653</v>
      </c>
      <c r="C31" s="75">
        <f>-C11*C28</f>
        <v>1004541.737302571</v>
      </c>
      <c r="D31" s="75">
        <f t="shared" ref="D31" si="4">B31+C31</f>
        <v>1173804.3202881175</v>
      </c>
    </row>
    <row r="32" spans="1:6" ht="14.1" customHeight="1">
      <c r="A32" s="81" t="s">
        <v>21</v>
      </c>
      <c r="B32" s="75">
        <f>-C12*B28</f>
        <v>555495.18876661011</v>
      </c>
      <c r="C32" s="75">
        <f>-C12*C28</f>
        <v>3296759.9344415045</v>
      </c>
      <c r="D32" s="75">
        <f t="shared" ref="D32" si="5">B32+C32</f>
        <v>3852255.1232081149</v>
      </c>
    </row>
    <row r="33" spans="1:4" ht="14.1" customHeight="1" thickBot="1">
      <c r="A33" s="81" t="s">
        <v>195</v>
      </c>
      <c r="B33" s="99">
        <f>SUM(B30:B32)</f>
        <v>8223157.1949521564</v>
      </c>
      <c r="C33" s="99">
        <f>SUM(C30:C32)</f>
        <v>48802898.248544082</v>
      </c>
      <c r="D33" s="119">
        <f>SUM(D30:D32)</f>
        <v>57026055.443496227</v>
      </c>
    </row>
    <row r="34" spans="1:4" ht="14.1" customHeight="1" thickTop="1"/>
    <row r="35" spans="1:4" ht="14.1" customHeight="1"/>
    <row r="36" spans="1:4" ht="14.1" customHeight="1">
      <c r="A36" t="s">
        <v>192</v>
      </c>
      <c r="B36" s="109">
        <f>B28</f>
        <v>0.14419999999999999</v>
      </c>
      <c r="C36" s="109">
        <f>C28</f>
        <v>0.85580000000000001</v>
      </c>
    </row>
    <row r="37" spans="1:4" ht="14.1" customHeight="1"/>
    <row r="38" spans="1:4" ht="14.1" customHeight="1">
      <c r="A38" s="81" t="s">
        <v>159</v>
      </c>
      <c r="B38" s="75">
        <f>(C15-'UI Data Export'!BA161)*B36</f>
        <v>7491119.4862000002</v>
      </c>
      <c r="C38" s="75">
        <f>(C15-'UI Data Export'!BA161)*'Tax Basis'!C36</f>
        <v>44458391.513800003</v>
      </c>
      <c r="D38" s="75">
        <f t="shared" ref="D38:D40" si="6">B38+C38</f>
        <v>51949511</v>
      </c>
    </row>
    <row r="39" spans="1:4" ht="14.1" customHeight="1">
      <c r="A39" s="81" t="s">
        <v>20</v>
      </c>
      <c r="B39" s="75">
        <f>B31</f>
        <v>169262.58298554653</v>
      </c>
      <c r="C39" s="75">
        <f>C31</f>
        <v>1004541.737302571</v>
      </c>
      <c r="D39" s="75">
        <f t="shared" si="6"/>
        <v>1173804.3202881175</v>
      </c>
    </row>
    <row r="40" spans="1:4" ht="14.1" customHeight="1">
      <c r="A40" s="81" t="s">
        <v>21</v>
      </c>
      <c r="B40" s="75">
        <f>B32</f>
        <v>555495.18876661011</v>
      </c>
      <c r="C40" s="75">
        <f>C32</f>
        <v>3296759.9344415045</v>
      </c>
      <c r="D40" s="75">
        <f t="shared" si="6"/>
        <v>3852255.1232081149</v>
      </c>
    </row>
    <row r="41" spans="1:4" ht="14.1" customHeight="1" thickBot="1">
      <c r="A41" s="81" t="s">
        <v>194</v>
      </c>
      <c r="B41" s="99">
        <f>SUM(B38:B40)</f>
        <v>8215877.2579521565</v>
      </c>
      <c r="C41" s="99">
        <f>SUM(C38:C40)</f>
        <v>48759693.185544081</v>
      </c>
      <c r="D41" s="119">
        <f>SUM(D38:D40)</f>
        <v>56975570.443496227</v>
      </c>
    </row>
    <row r="42" spans="1:4" ht="14.1" customHeight="1" thickTop="1"/>
    <row r="43" spans="1:4" ht="14.1" customHeight="1">
      <c r="B43" s="75">
        <f>B33-B41</f>
        <v>7279.936999999918</v>
      </c>
      <c r="C43" s="75">
        <f>C33-C41</f>
        <v>43205.063000001013</v>
      </c>
      <c r="D43" s="75">
        <f>D33-D41</f>
        <v>50485</v>
      </c>
    </row>
    <row r="44" spans="1:4" ht="14.1" customHeight="1"/>
    <row r="45" spans="1:4" ht="14.1" customHeight="1">
      <c r="A45" t="s">
        <v>307</v>
      </c>
      <c r="B45" s="109">
        <f>'PIS and Depr Calc'!C74</f>
        <v>2.92E-2</v>
      </c>
      <c r="C45" s="109">
        <f>'PIS and Depr Calc'!C73</f>
        <v>1.7000000000000001E-2</v>
      </c>
    </row>
    <row r="47" spans="1:4">
      <c r="A47" t="s">
        <v>308</v>
      </c>
      <c r="B47" s="75">
        <f>B41*(B45/12)</f>
        <v>19991.967994350249</v>
      </c>
      <c r="C47" s="75">
        <f>C41*(C45/12)</f>
        <v>69076.232012854118</v>
      </c>
      <c r="D47" s="75">
        <f>B47+C47</f>
        <v>89068.200007204374</v>
      </c>
    </row>
    <row r="48" spans="1:4">
      <c r="A48" t="s">
        <v>309</v>
      </c>
      <c r="B48" s="75">
        <f>B33*(B45/12)</f>
        <v>20009.682507716912</v>
      </c>
      <c r="C48" s="75">
        <f>C33*(C45/12)</f>
        <v>69137.439185437455</v>
      </c>
      <c r="D48" s="75">
        <f>B48+C48</f>
        <v>89147.12169315436</v>
      </c>
    </row>
  </sheetData>
  <pageMargins left="0.56000000000000005" right="0.48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1"/>
  <sheetViews>
    <sheetView workbookViewId="0">
      <pane xSplit="1" ySplit="8" topLeftCell="M9" activePane="bottomRight" state="frozen"/>
      <selection pane="topRight" activeCell="B1" sqref="B1"/>
      <selection pane="bottomLeft" activeCell="A8" sqref="A8"/>
      <selection pane="bottomRight" activeCell="A2" sqref="A1:A2"/>
    </sheetView>
  </sheetViews>
  <sheetFormatPr defaultColWidth="9.109375" defaultRowHeight="11.4"/>
  <cols>
    <col min="1" max="1" width="37.44140625" style="2" customWidth="1"/>
    <col min="2" max="3" width="13.109375" style="3" bestFit="1" customWidth="1"/>
    <col min="4" max="4" width="14.109375" style="3" bestFit="1" customWidth="1"/>
    <col min="5" max="10" width="13.109375" style="3" bestFit="1" customWidth="1"/>
    <col min="11" max="11" width="4.6640625" style="3" customWidth="1"/>
    <col min="12" max="13" width="13.109375" style="3" bestFit="1" customWidth="1"/>
    <col min="14" max="23" width="13.109375" style="2" bestFit="1" customWidth="1"/>
    <col min="24" max="24" width="10.88671875" style="2" customWidth="1"/>
    <col min="25" max="16384" width="9.109375" style="2"/>
  </cols>
  <sheetData>
    <row r="1" spans="1:24" ht="13.2">
      <c r="A1" s="362" t="s">
        <v>369</v>
      </c>
    </row>
    <row r="2" spans="1:24" ht="14.4" thickBot="1">
      <c r="A2" s="363" t="s">
        <v>363</v>
      </c>
    </row>
    <row r="4" spans="1:24" ht="12">
      <c r="A4" s="55" t="s">
        <v>54</v>
      </c>
    </row>
    <row r="5" spans="1:24" ht="13.2">
      <c r="A5" s="178" t="s">
        <v>190</v>
      </c>
    </row>
    <row r="6" spans="1:24" ht="12">
      <c r="A6" s="55"/>
    </row>
    <row r="7" spans="1:24" ht="12">
      <c r="A7" s="76" t="s">
        <v>165</v>
      </c>
      <c r="X7" s="3"/>
    </row>
    <row r="8" spans="1:24" ht="12">
      <c r="A8" s="79" t="s">
        <v>55</v>
      </c>
      <c r="B8" s="1">
        <v>43586</v>
      </c>
      <c r="C8" s="1">
        <v>43617</v>
      </c>
      <c r="D8" s="1">
        <v>43647</v>
      </c>
      <c r="E8" s="1">
        <v>43678</v>
      </c>
      <c r="F8" s="1">
        <v>43709</v>
      </c>
      <c r="G8" s="1">
        <v>43739</v>
      </c>
      <c r="H8" s="1">
        <v>43770</v>
      </c>
      <c r="I8" s="1">
        <v>43800</v>
      </c>
      <c r="J8" s="1" t="s">
        <v>1</v>
      </c>
      <c r="L8" s="1">
        <v>43831</v>
      </c>
      <c r="M8" s="1">
        <v>43862</v>
      </c>
      <c r="N8" s="1">
        <v>43891</v>
      </c>
      <c r="O8" s="1">
        <v>43922</v>
      </c>
      <c r="P8" s="1">
        <v>43952</v>
      </c>
      <c r="Q8" s="1">
        <v>43983</v>
      </c>
      <c r="R8" s="1">
        <v>44013</v>
      </c>
      <c r="S8" s="1">
        <v>44044</v>
      </c>
      <c r="T8" s="1">
        <v>44075</v>
      </c>
      <c r="U8" s="1">
        <v>44105</v>
      </c>
      <c r="V8" s="1">
        <v>44136</v>
      </c>
      <c r="W8" s="1">
        <v>44166</v>
      </c>
      <c r="X8" s="1" t="s">
        <v>1</v>
      </c>
    </row>
    <row r="9" spans="1:24">
      <c r="A9" s="80" t="s">
        <v>56</v>
      </c>
      <c r="B9" s="3">
        <v>0</v>
      </c>
      <c r="C9" s="3">
        <f>B12</f>
        <v>1126401598.7885668</v>
      </c>
      <c r="D9" s="3">
        <f t="shared" ref="D9:W9" si="0">C12</f>
        <v>1147172885.1556146</v>
      </c>
      <c r="E9" s="3">
        <f t="shared" si="0"/>
        <v>1147172885.1556146</v>
      </c>
      <c r="F9" s="3">
        <f t="shared" si="0"/>
        <v>1147172885.1556146</v>
      </c>
      <c r="G9" s="3">
        <f t="shared" si="0"/>
        <v>1147172885.1556146</v>
      </c>
      <c r="H9" s="3">
        <f t="shared" si="0"/>
        <v>1147172885.1556146</v>
      </c>
      <c r="I9" s="3">
        <f t="shared" si="0"/>
        <v>1147172885.1556146</v>
      </c>
      <c r="L9" s="3">
        <f>I12</f>
        <v>1147172885.1556146</v>
      </c>
      <c r="M9" s="3">
        <f t="shared" si="0"/>
        <v>1147172885.1556146</v>
      </c>
      <c r="N9" s="3">
        <f t="shared" si="0"/>
        <v>1147172885.1556146</v>
      </c>
      <c r="O9" s="3">
        <f t="shared" si="0"/>
        <v>1147172885.1556146</v>
      </c>
      <c r="P9" s="3">
        <f t="shared" si="0"/>
        <v>1147172885.1556146</v>
      </c>
      <c r="Q9" s="3">
        <f t="shared" si="0"/>
        <v>1147172885.1556146</v>
      </c>
      <c r="R9" s="3">
        <f t="shared" si="0"/>
        <v>1147172885.1556146</v>
      </c>
      <c r="S9" s="3">
        <f t="shared" si="0"/>
        <v>1147172885.1556146</v>
      </c>
      <c r="T9" s="3">
        <f t="shared" si="0"/>
        <v>1147172885.1556146</v>
      </c>
      <c r="U9" s="3">
        <f t="shared" si="0"/>
        <v>1147172885.1556146</v>
      </c>
      <c r="V9" s="3">
        <f t="shared" si="0"/>
        <v>1147172885.1556146</v>
      </c>
      <c r="W9" s="3">
        <f t="shared" si="0"/>
        <v>1147172885.1556146</v>
      </c>
      <c r="X9" s="3"/>
    </row>
    <row r="10" spans="1:24">
      <c r="A10" s="81" t="s">
        <v>57</v>
      </c>
      <c r="B10" s="3">
        <f>'UI Data Export'!AZ154-'UI Data Export'!AZ129</f>
        <v>1126401598.7885668</v>
      </c>
      <c r="C10" s="3">
        <f>'UI Data Export'!AZ129</f>
        <v>20771286.367047846</v>
      </c>
      <c r="D10" s="3">
        <f>'UI Data Export'!BA154</f>
        <v>0</v>
      </c>
      <c r="E10" s="3">
        <f>'UI Data Export'!BB154</f>
        <v>0</v>
      </c>
      <c r="F10" s="3">
        <f>'UI Data Export'!BC154</f>
        <v>0</v>
      </c>
      <c r="G10" s="3">
        <f>'UI Data Export'!BD154</f>
        <v>0</v>
      </c>
      <c r="H10" s="3">
        <f>'UI Data Export'!BE154</f>
        <v>0</v>
      </c>
      <c r="I10" s="3">
        <f>'UI Data Export'!BF154</f>
        <v>0</v>
      </c>
      <c r="J10" s="3">
        <f>SUM(B10:I10)</f>
        <v>1147172885.1556146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f>SUM(L10:W10)</f>
        <v>0</v>
      </c>
    </row>
    <row r="11" spans="1:24">
      <c r="A11" s="81" t="s">
        <v>58</v>
      </c>
      <c r="J11" s="3">
        <f>SUM(B11:I11)</f>
        <v>0</v>
      </c>
      <c r="N11" s="82"/>
      <c r="O11" s="82"/>
      <c r="P11" s="3"/>
      <c r="Q11" s="3"/>
      <c r="R11" s="3"/>
      <c r="S11" s="3"/>
      <c r="T11" s="3"/>
      <c r="U11" s="3"/>
      <c r="V11" s="3"/>
      <c r="W11" s="3"/>
      <c r="X11" s="3">
        <f>SUM(L11:W11)</f>
        <v>0</v>
      </c>
    </row>
    <row r="12" spans="1:24" ht="12" thickBot="1">
      <c r="A12" s="2" t="s">
        <v>59</v>
      </c>
      <c r="B12" s="83">
        <f t="shared" ref="B12:W12" si="1">SUM(B9:B11)</f>
        <v>1126401598.7885668</v>
      </c>
      <c r="C12" s="83">
        <f t="shared" si="1"/>
        <v>1147172885.1556146</v>
      </c>
      <c r="D12" s="83">
        <f t="shared" si="1"/>
        <v>1147172885.1556146</v>
      </c>
      <c r="E12" s="83">
        <f t="shared" si="1"/>
        <v>1147172885.1556146</v>
      </c>
      <c r="F12" s="83">
        <f t="shared" si="1"/>
        <v>1147172885.1556146</v>
      </c>
      <c r="G12" s="83">
        <f t="shared" si="1"/>
        <v>1147172885.1556146</v>
      </c>
      <c r="H12" s="83">
        <f t="shared" si="1"/>
        <v>1147172885.1556146</v>
      </c>
      <c r="I12" s="83">
        <f t="shared" si="1"/>
        <v>1147172885.1556146</v>
      </c>
      <c r="L12" s="83">
        <f t="shared" si="1"/>
        <v>1147172885.1556146</v>
      </c>
      <c r="M12" s="83">
        <f t="shared" si="1"/>
        <v>1147172885.1556146</v>
      </c>
      <c r="N12" s="83">
        <f t="shared" si="1"/>
        <v>1147172885.1556146</v>
      </c>
      <c r="O12" s="83">
        <f t="shared" si="1"/>
        <v>1147172885.1556146</v>
      </c>
      <c r="P12" s="83">
        <f t="shared" si="1"/>
        <v>1147172885.1556146</v>
      </c>
      <c r="Q12" s="83">
        <f t="shared" si="1"/>
        <v>1147172885.1556146</v>
      </c>
      <c r="R12" s="83">
        <f t="shared" si="1"/>
        <v>1147172885.1556146</v>
      </c>
      <c r="S12" s="83">
        <f t="shared" si="1"/>
        <v>1147172885.1556146</v>
      </c>
      <c r="T12" s="83">
        <f t="shared" si="1"/>
        <v>1147172885.1556146</v>
      </c>
      <c r="U12" s="83">
        <f t="shared" si="1"/>
        <v>1147172885.1556146</v>
      </c>
      <c r="V12" s="83">
        <f t="shared" si="1"/>
        <v>1147172885.1556146</v>
      </c>
      <c r="W12" s="83">
        <f t="shared" si="1"/>
        <v>1147172885.1556146</v>
      </c>
      <c r="X12" s="3"/>
    </row>
    <row r="13" spans="1:24" ht="12" thickTop="1">
      <c r="X13" s="3"/>
    </row>
    <row r="15" spans="1:24" ht="12">
      <c r="A15" s="79" t="s">
        <v>60</v>
      </c>
      <c r="B15" s="1">
        <f>B8</f>
        <v>43586</v>
      </c>
      <c r="C15" s="1">
        <f t="shared" ref="C15:I15" si="2">C8</f>
        <v>43617</v>
      </c>
      <c r="D15" s="1">
        <f t="shared" si="2"/>
        <v>43647</v>
      </c>
      <c r="E15" s="1">
        <f t="shared" si="2"/>
        <v>43678</v>
      </c>
      <c r="F15" s="1">
        <f t="shared" si="2"/>
        <v>43709</v>
      </c>
      <c r="G15" s="1">
        <f t="shared" si="2"/>
        <v>43739</v>
      </c>
      <c r="H15" s="1">
        <f t="shared" si="2"/>
        <v>43770</v>
      </c>
      <c r="I15" s="1">
        <f t="shared" si="2"/>
        <v>43800</v>
      </c>
      <c r="J15" s="1" t="s">
        <v>1</v>
      </c>
      <c r="L15" s="1">
        <f t="shared" ref="L15:W15" si="3">L8</f>
        <v>43831</v>
      </c>
      <c r="M15" s="1">
        <f t="shared" si="3"/>
        <v>43862</v>
      </c>
      <c r="N15" s="1">
        <f t="shared" si="3"/>
        <v>43891</v>
      </c>
      <c r="O15" s="1">
        <f t="shared" si="3"/>
        <v>43922</v>
      </c>
      <c r="P15" s="1">
        <f t="shared" si="3"/>
        <v>43952</v>
      </c>
      <c r="Q15" s="1">
        <f t="shared" si="3"/>
        <v>43983</v>
      </c>
      <c r="R15" s="1">
        <f t="shared" si="3"/>
        <v>44013</v>
      </c>
      <c r="S15" s="1">
        <f t="shared" si="3"/>
        <v>44044</v>
      </c>
      <c r="T15" s="1">
        <f t="shared" si="3"/>
        <v>44075</v>
      </c>
      <c r="U15" s="1">
        <f t="shared" si="3"/>
        <v>44105</v>
      </c>
      <c r="V15" s="1">
        <f t="shared" si="3"/>
        <v>44136</v>
      </c>
      <c r="W15" s="1">
        <f t="shared" si="3"/>
        <v>44166</v>
      </c>
      <c r="X15" s="1" t="s">
        <v>1</v>
      </c>
    </row>
    <row r="16" spans="1:24">
      <c r="A16" s="2" t="s">
        <v>61</v>
      </c>
      <c r="B16" s="3">
        <v>0</v>
      </c>
      <c r="C16" s="3">
        <f t="shared" ref="C16:I16" si="4">B20</f>
        <v>0</v>
      </c>
      <c r="D16" s="3">
        <f t="shared" si="4"/>
        <v>3441518.6554668429</v>
      </c>
      <c r="E16" s="3">
        <f t="shared" si="4"/>
        <v>6883037.3109336859</v>
      </c>
      <c r="F16" s="3">
        <f t="shared" si="4"/>
        <v>10324555.966400528</v>
      </c>
      <c r="G16" s="3">
        <f t="shared" si="4"/>
        <v>13766074.621867372</v>
      </c>
      <c r="H16" s="3">
        <f t="shared" si="4"/>
        <v>17207593.277334213</v>
      </c>
      <c r="I16" s="3">
        <f t="shared" si="4"/>
        <v>20649111.932801057</v>
      </c>
      <c r="L16" s="3">
        <f>I20</f>
        <v>24090630.5882679</v>
      </c>
      <c r="M16" s="3">
        <f t="shared" ref="M16:W16" si="5">L20</f>
        <v>27532149.243734743</v>
      </c>
      <c r="N16" s="3">
        <f t="shared" si="5"/>
        <v>30973667.899201587</v>
      </c>
      <c r="O16" s="3">
        <f t="shared" si="5"/>
        <v>34415186.554668427</v>
      </c>
      <c r="P16" s="3">
        <f t="shared" si="5"/>
        <v>37856705.210135266</v>
      </c>
      <c r="Q16" s="3">
        <f t="shared" si="5"/>
        <v>41298223.865602106</v>
      </c>
      <c r="R16" s="3">
        <f t="shared" si="5"/>
        <v>44739742.521068946</v>
      </c>
      <c r="S16" s="3">
        <f t="shared" si="5"/>
        <v>48181261.176535785</v>
      </c>
      <c r="T16" s="3">
        <f t="shared" si="5"/>
        <v>51622779.832002625</v>
      </c>
      <c r="U16" s="3">
        <f t="shared" si="5"/>
        <v>55064298.487469465</v>
      </c>
      <c r="V16" s="3">
        <f t="shared" si="5"/>
        <v>58505817.142936304</v>
      </c>
      <c r="W16" s="3">
        <f t="shared" si="5"/>
        <v>61947335.798403144</v>
      </c>
      <c r="X16" s="3"/>
    </row>
    <row r="17" spans="1:24">
      <c r="A17" s="81" t="s">
        <v>14</v>
      </c>
      <c r="C17" s="3">
        <f>'Depreciation Calcs'!F74</f>
        <v>3441518.6554668429</v>
      </c>
      <c r="D17" s="3">
        <f>'Depreciation Calcs'!G74</f>
        <v>3441518.6554668429</v>
      </c>
      <c r="E17" s="3">
        <f>'Depreciation Calcs'!H74</f>
        <v>3441518.6554668429</v>
      </c>
      <c r="F17" s="3">
        <f>'Depreciation Calcs'!I74</f>
        <v>3441518.6554668429</v>
      </c>
      <c r="G17" s="3">
        <f>'Depreciation Calcs'!J74</f>
        <v>3441518.6554668429</v>
      </c>
      <c r="H17" s="3">
        <f>'Depreciation Calcs'!K74</f>
        <v>3441518.6554668429</v>
      </c>
      <c r="I17" s="3">
        <f>'Depreciation Calcs'!L74</f>
        <v>3441518.6554668429</v>
      </c>
      <c r="J17" s="3">
        <f>SUM(B17:I17)</f>
        <v>24090630.5882679</v>
      </c>
      <c r="L17" s="3">
        <f>'Depreciation Calcs'!M74</f>
        <v>3441518.6554668429</v>
      </c>
      <c r="M17" s="3">
        <f>'Depreciation Calcs'!N74</f>
        <v>3441518.6554668429</v>
      </c>
      <c r="N17" s="3">
        <f>'Depreciation Calcs'!O74</f>
        <v>3441518.6554668429</v>
      </c>
      <c r="O17" s="3">
        <f>'Depreciation Calcs'!P74</f>
        <v>3441518.6554668429</v>
      </c>
      <c r="P17" s="3">
        <f>'Depreciation Calcs'!Q74</f>
        <v>3441518.6554668429</v>
      </c>
      <c r="Q17" s="3">
        <f>'Depreciation Calcs'!R74</f>
        <v>3441518.6554668429</v>
      </c>
      <c r="R17" s="3">
        <f>'Depreciation Calcs'!S74</f>
        <v>3441518.6554668429</v>
      </c>
      <c r="S17" s="3">
        <f>'Depreciation Calcs'!T74</f>
        <v>3441518.6554668429</v>
      </c>
      <c r="T17" s="3">
        <f>'Depreciation Calcs'!U74</f>
        <v>3441518.6554668429</v>
      </c>
      <c r="U17" s="3">
        <f>'Depreciation Calcs'!V74</f>
        <v>3441518.6554668429</v>
      </c>
      <c r="V17" s="3">
        <f>'Depreciation Calcs'!W74</f>
        <v>3441518.6554668429</v>
      </c>
      <c r="W17" s="3">
        <f>'Depreciation Calcs'!X74</f>
        <v>3441518.6554668429</v>
      </c>
      <c r="X17" s="3">
        <f>SUM(L17:W17)</f>
        <v>41298223.865602106</v>
      </c>
    </row>
    <row r="18" spans="1:24">
      <c r="A18" s="81" t="s">
        <v>58</v>
      </c>
      <c r="J18" s="3">
        <f>SUM(B18:I18)</f>
        <v>0</v>
      </c>
      <c r="N18" s="82"/>
      <c r="O18" s="82"/>
      <c r="P18" s="3"/>
      <c r="Q18" s="3"/>
      <c r="R18" s="3"/>
      <c r="S18" s="3"/>
      <c r="T18" s="3"/>
      <c r="U18" s="3"/>
      <c r="V18" s="3"/>
      <c r="W18" s="3"/>
      <c r="X18" s="3">
        <f>SUM(L18:W18)</f>
        <v>0</v>
      </c>
    </row>
    <row r="19" spans="1:24">
      <c r="A19" s="81" t="s">
        <v>62</v>
      </c>
      <c r="J19" s="3">
        <f>SUM(B19:I19)</f>
        <v>0</v>
      </c>
      <c r="N19" s="82"/>
      <c r="O19" s="82"/>
      <c r="P19" s="3"/>
      <c r="Q19" s="3"/>
      <c r="R19" s="3"/>
      <c r="S19" s="3"/>
      <c r="T19" s="3"/>
      <c r="U19" s="3"/>
      <c r="V19" s="3"/>
      <c r="W19" s="3"/>
      <c r="X19" s="3">
        <f>SUM(L19:W19)</f>
        <v>0</v>
      </c>
    </row>
    <row r="20" spans="1:24" ht="12" thickBot="1">
      <c r="A20" s="2" t="s">
        <v>63</v>
      </c>
      <c r="B20" s="83">
        <f t="shared" ref="B20:I20" si="6">SUM(B16:B19)</f>
        <v>0</v>
      </c>
      <c r="C20" s="83">
        <f t="shared" si="6"/>
        <v>3441518.6554668429</v>
      </c>
      <c r="D20" s="83">
        <f t="shared" si="6"/>
        <v>6883037.3109336859</v>
      </c>
      <c r="E20" s="83">
        <f t="shared" si="6"/>
        <v>10324555.966400528</v>
      </c>
      <c r="F20" s="83">
        <f t="shared" si="6"/>
        <v>13766074.621867372</v>
      </c>
      <c r="G20" s="83">
        <f t="shared" si="6"/>
        <v>17207593.277334213</v>
      </c>
      <c r="H20" s="83">
        <f t="shared" si="6"/>
        <v>20649111.932801057</v>
      </c>
      <c r="I20" s="83">
        <f t="shared" si="6"/>
        <v>24090630.5882679</v>
      </c>
      <c r="L20" s="83">
        <f>SUM(L16:L19)</f>
        <v>27532149.243734743</v>
      </c>
      <c r="M20" s="83">
        <f t="shared" ref="M20:W20" si="7">SUM(M16:M19)</f>
        <v>30973667.899201587</v>
      </c>
      <c r="N20" s="83">
        <f t="shared" si="7"/>
        <v>34415186.554668427</v>
      </c>
      <c r="O20" s="83">
        <f t="shared" si="7"/>
        <v>37856705.210135266</v>
      </c>
      <c r="P20" s="83">
        <f t="shared" si="7"/>
        <v>41298223.865602106</v>
      </c>
      <c r="Q20" s="83">
        <f t="shared" si="7"/>
        <v>44739742.521068946</v>
      </c>
      <c r="R20" s="83">
        <f t="shared" si="7"/>
        <v>48181261.176535785</v>
      </c>
      <c r="S20" s="83">
        <f t="shared" si="7"/>
        <v>51622779.832002625</v>
      </c>
      <c r="T20" s="83">
        <f t="shared" si="7"/>
        <v>55064298.487469465</v>
      </c>
      <c r="U20" s="83">
        <f t="shared" si="7"/>
        <v>58505817.142936304</v>
      </c>
      <c r="V20" s="83">
        <f t="shared" si="7"/>
        <v>61947335.798403144</v>
      </c>
      <c r="W20" s="83">
        <f t="shared" si="7"/>
        <v>65388854.453869984</v>
      </c>
      <c r="X20" s="3"/>
    </row>
    <row r="21" spans="1:24" ht="12" thickTop="1">
      <c r="X21" s="3"/>
    </row>
    <row r="23" spans="1:24" ht="12">
      <c r="A23" s="79" t="s">
        <v>14</v>
      </c>
      <c r="B23" s="1">
        <f t="shared" ref="B23:I23" si="8">B8</f>
        <v>43586</v>
      </c>
      <c r="C23" s="1">
        <f t="shared" si="8"/>
        <v>43617</v>
      </c>
      <c r="D23" s="1">
        <f t="shared" si="8"/>
        <v>43647</v>
      </c>
      <c r="E23" s="1">
        <f t="shared" si="8"/>
        <v>43678</v>
      </c>
      <c r="F23" s="1">
        <f t="shared" si="8"/>
        <v>43709</v>
      </c>
      <c r="G23" s="1">
        <f t="shared" si="8"/>
        <v>43739</v>
      </c>
      <c r="H23" s="1">
        <f t="shared" si="8"/>
        <v>43770</v>
      </c>
      <c r="I23" s="1">
        <f t="shared" si="8"/>
        <v>43800</v>
      </c>
      <c r="J23" s="1" t="s">
        <v>1</v>
      </c>
      <c r="L23" s="1">
        <f t="shared" ref="L23:W23" si="9">L8</f>
        <v>43831</v>
      </c>
      <c r="M23" s="1">
        <f t="shared" si="9"/>
        <v>43862</v>
      </c>
      <c r="N23" s="1">
        <f t="shared" si="9"/>
        <v>43891</v>
      </c>
      <c r="O23" s="1">
        <f t="shared" si="9"/>
        <v>43922</v>
      </c>
      <c r="P23" s="1">
        <f t="shared" si="9"/>
        <v>43952</v>
      </c>
      <c r="Q23" s="1">
        <f t="shared" si="9"/>
        <v>43983</v>
      </c>
      <c r="R23" s="1">
        <f t="shared" si="9"/>
        <v>44013</v>
      </c>
      <c r="S23" s="1">
        <f t="shared" si="9"/>
        <v>44044</v>
      </c>
      <c r="T23" s="1">
        <f t="shared" si="9"/>
        <v>44075</v>
      </c>
      <c r="U23" s="1">
        <f t="shared" si="9"/>
        <v>44105</v>
      </c>
      <c r="V23" s="1">
        <f t="shared" si="9"/>
        <v>44136</v>
      </c>
      <c r="W23" s="1">
        <f t="shared" si="9"/>
        <v>44166</v>
      </c>
      <c r="X23" s="1" t="s">
        <v>1</v>
      </c>
    </row>
    <row r="24" spans="1:24">
      <c r="A24" s="2" t="s">
        <v>14</v>
      </c>
      <c r="B24" s="3">
        <f t="shared" ref="B24:I24" si="10">B17</f>
        <v>0</v>
      </c>
      <c r="C24" s="3">
        <f t="shared" si="10"/>
        <v>3441518.6554668429</v>
      </c>
      <c r="D24" s="3">
        <f t="shared" si="10"/>
        <v>3441518.6554668429</v>
      </c>
      <c r="E24" s="3">
        <f t="shared" si="10"/>
        <v>3441518.6554668429</v>
      </c>
      <c r="F24" s="3">
        <f t="shared" si="10"/>
        <v>3441518.6554668429</v>
      </c>
      <c r="G24" s="3">
        <f t="shared" si="10"/>
        <v>3441518.6554668429</v>
      </c>
      <c r="H24" s="3">
        <f t="shared" si="10"/>
        <v>3441518.6554668429</v>
      </c>
      <c r="I24" s="3">
        <f t="shared" si="10"/>
        <v>3441518.6554668429</v>
      </c>
      <c r="J24" s="3">
        <f>SUM(B24:I24)</f>
        <v>24090630.5882679</v>
      </c>
      <c r="L24" s="3">
        <f t="shared" ref="L24:W24" si="11">L17</f>
        <v>3441518.6554668429</v>
      </c>
      <c r="M24" s="3">
        <f t="shared" si="11"/>
        <v>3441518.6554668429</v>
      </c>
      <c r="N24" s="3">
        <f t="shared" si="11"/>
        <v>3441518.6554668429</v>
      </c>
      <c r="O24" s="3">
        <f t="shared" si="11"/>
        <v>3441518.6554668429</v>
      </c>
      <c r="P24" s="3">
        <f t="shared" si="11"/>
        <v>3441518.6554668429</v>
      </c>
      <c r="Q24" s="3">
        <f t="shared" si="11"/>
        <v>3441518.6554668429</v>
      </c>
      <c r="R24" s="3">
        <f t="shared" si="11"/>
        <v>3441518.6554668429</v>
      </c>
      <c r="S24" s="3">
        <f t="shared" si="11"/>
        <v>3441518.6554668429</v>
      </c>
      <c r="T24" s="3">
        <f t="shared" si="11"/>
        <v>3441518.6554668429</v>
      </c>
      <c r="U24" s="3">
        <f t="shared" si="11"/>
        <v>3441518.6554668429</v>
      </c>
      <c r="V24" s="3">
        <f t="shared" si="11"/>
        <v>3441518.6554668429</v>
      </c>
      <c r="W24" s="3">
        <f t="shared" si="11"/>
        <v>3441518.6554668429</v>
      </c>
      <c r="X24" s="3">
        <f>SUM(L24:W24)</f>
        <v>41298223.865602106</v>
      </c>
    </row>
    <row r="25" spans="1:24"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4">
      <c r="A26" s="2" t="s">
        <v>22</v>
      </c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4">
      <c r="A27" s="2" t="s">
        <v>24</v>
      </c>
      <c r="B27" s="3">
        <f>'Depreciation Calcs'!E71</f>
        <v>0</v>
      </c>
      <c r="C27" s="3">
        <f>'Depreciation Calcs'!F71</f>
        <v>79390.042789363288</v>
      </c>
      <c r="D27" s="3">
        <f>'Depreciation Calcs'!G71</f>
        <v>79390.042789363288</v>
      </c>
      <c r="E27" s="3">
        <f>'Depreciation Calcs'!H71</f>
        <v>79390.042789363288</v>
      </c>
      <c r="F27" s="3">
        <f>'Depreciation Calcs'!I71</f>
        <v>79390.042789363288</v>
      </c>
      <c r="G27" s="3">
        <f>'Depreciation Calcs'!J71</f>
        <v>79390.042789363288</v>
      </c>
      <c r="H27" s="3">
        <f>'Depreciation Calcs'!K71</f>
        <v>79390.042789363288</v>
      </c>
      <c r="I27" s="3">
        <f>'Depreciation Calcs'!L71</f>
        <v>79390.042789363288</v>
      </c>
      <c r="J27" s="3">
        <f>SUM(B27:I27)</f>
        <v>555730.299525543</v>
      </c>
      <c r="L27" s="3">
        <f>'Depreciation Calcs'!M71</f>
        <v>79390.042789363288</v>
      </c>
      <c r="M27" s="3">
        <f>'Depreciation Calcs'!N71</f>
        <v>79390.042789363288</v>
      </c>
      <c r="N27" s="3">
        <f>'Depreciation Calcs'!O71</f>
        <v>79390.042789363288</v>
      </c>
      <c r="O27" s="3">
        <f>'Depreciation Calcs'!P71</f>
        <v>79390.042789363288</v>
      </c>
      <c r="P27" s="3">
        <f>'Depreciation Calcs'!Q71</f>
        <v>79390.042789363288</v>
      </c>
      <c r="Q27" s="3">
        <f>'Depreciation Calcs'!R71</f>
        <v>79390.042789363288</v>
      </c>
      <c r="R27" s="3">
        <f>'Depreciation Calcs'!S71</f>
        <v>79390.042789363288</v>
      </c>
      <c r="S27" s="3">
        <f>'Depreciation Calcs'!T71</f>
        <v>79390.042789363288</v>
      </c>
      <c r="T27" s="3">
        <f>'Depreciation Calcs'!U71</f>
        <v>79390.042789363288</v>
      </c>
      <c r="U27" s="3">
        <f>'Depreciation Calcs'!V71</f>
        <v>79390.042789363288</v>
      </c>
      <c r="V27" s="3">
        <f>'Depreciation Calcs'!W71</f>
        <v>79390.042789363288</v>
      </c>
      <c r="W27" s="3">
        <f>'Depreciation Calcs'!X71</f>
        <v>79390.042789363288</v>
      </c>
      <c r="X27" s="3">
        <f>SUM(L27:W27)</f>
        <v>952680.51347235951</v>
      </c>
    </row>
    <row r="28" spans="1:24">
      <c r="A28" s="2" t="s">
        <v>23</v>
      </c>
      <c r="B28" s="3">
        <f>'Depreciation Calcs'!E72</f>
        <v>0</v>
      </c>
      <c r="C28" s="3">
        <f>'Depreciation Calcs'!F72</f>
        <v>260546.57814853519</v>
      </c>
      <c r="D28" s="3">
        <f>'Depreciation Calcs'!G72</f>
        <v>260546.57814853519</v>
      </c>
      <c r="E28" s="3">
        <f>'Depreciation Calcs'!H72</f>
        <v>260546.57814853519</v>
      </c>
      <c r="F28" s="3">
        <f>'Depreciation Calcs'!I72</f>
        <v>260546.57814853519</v>
      </c>
      <c r="G28" s="3">
        <f>'Depreciation Calcs'!J72</f>
        <v>260546.57814853519</v>
      </c>
      <c r="H28" s="3">
        <f>'Depreciation Calcs'!K72</f>
        <v>260546.57814853519</v>
      </c>
      <c r="I28" s="3">
        <f>'Depreciation Calcs'!L72</f>
        <v>260546.57814853519</v>
      </c>
      <c r="J28" s="3">
        <f>SUM(B28:I28)</f>
        <v>1823826.0470397463</v>
      </c>
      <c r="L28" s="3">
        <f>'Depreciation Calcs'!M72</f>
        <v>260546.57814853519</v>
      </c>
      <c r="M28" s="3">
        <f>'Depreciation Calcs'!N72</f>
        <v>260546.57814853519</v>
      </c>
      <c r="N28" s="3">
        <f>'Depreciation Calcs'!O72</f>
        <v>260546.57814853519</v>
      </c>
      <c r="O28" s="3">
        <f>'Depreciation Calcs'!P72</f>
        <v>260546.57814853519</v>
      </c>
      <c r="P28" s="3">
        <f>'Depreciation Calcs'!Q72</f>
        <v>260546.57814853519</v>
      </c>
      <c r="Q28" s="3">
        <f>'Depreciation Calcs'!R72</f>
        <v>260546.57814853519</v>
      </c>
      <c r="R28" s="3">
        <f>'Depreciation Calcs'!S72</f>
        <v>260546.57814853519</v>
      </c>
      <c r="S28" s="3">
        <f>'Depreciation Calcs'!T72</f>
        <v>260546.57814853519</v>
      </c>
      <c r="T28" s="3">
        <f>'Depreciation Calcs'!U72</f>
        <v>260546.57814853519</v>
      </c>
      <c r="U28" s="3">
        <f>'Depreciation Calcs'!V72</f>
        <v>260546.57814853519</v>
      </c>
      <c r="V28" s="3">
        <f>'Depreciation Calcs'!W72</f>
        <v>260546.57814853519</v>
      </c>
      <c r="W28" s="3">
        <f>'Depreciation Calcs'!X72</f>
        <v>260546.57814853519</v>
      </c>
      <c r="X28" s="3">
        <f>SUM(L28:W28)</f>
        <v>3126558.9377824217</v>
      </c>
    </row>
    <row r="29" spans="1:24">
      <c r="B29" s="62">
        <f t="shared" ref="B29:I29" si="12">SUM(B27:B28)</f>
        <v>0</v>
      </c>
      <c r="C29" s="62">
        <f t="shared" si="12"/>
        <v>339936.62093789846</v>
      </c>
      <c r="D29" s="62">
        <f t="shared" si="12"/>
        <v>339936.62093789846</v>
      </c>
      <c r="E29" s="62">
        <f t="shared" si="12"/>
        <v>339936.62093789846</v>
      </c>
      <c r="F29" s="62">
        <f t="shared" si="12"/>
        <v>339936.62093789846</v>
      </c>
      <c r="G29" s="62">
        <f t="shared" si="12"/>
        <v>339936.62093789846</v>
      </c>
      <c r="H29" s="62">
        <f t="shared" si="12"/>
        <v>339936.62093789846</v>
      </c>
      <c r="I29" s="62">
        <f t="shared" si="12"/>
        <v>339936.62093789846</v>
      </c>
      <c r="J29" s="62">
        <f>SUM(J27:J28)</f>
        <v>2379556.3465652894</v>
      </c>
      <c r="L29" s="62">
        <f>SUM(L27:L28)</f>
        <v>339936.62093789846</v>
      </c>
      <c r="M29" s="62">
        <f t="shared" ref="M29:X29" si="13">SUM(M27:M28)</f>
        <v>339936.62093789846</v>
      </c>
      <c r="N29" s="62">
        <f t="shared" si="13"/>
        <v>339936.62093789846</v>
      </c>
      <c r="O29" s="62">
        <f t="shared" si="13"/>
        <v>339936.62093789846</v>
      </c>
      <c r="P29" s="62">
        <f t="shared" si="13"/>
        <v>339936.62093789846</v>
      </c>
      <c r="Q29" s="62">
        <f t="shared" si="13"/>
        <v>339936.62093789846</v>
      </c>
      <c r="R29" s="62">
        <f t="shared" si="13"/>
        <v>339936.62093789846</v>
      </c>
      <c r="S29" s="62">
        <f t="shared" si="13"/>
        <v>339936.62093789846</v>
      </c>
      <c r="T29" s="62">
        <f t="shared" si="13"/>
        <v>339936.62093789846</v>
      </c>
      <c r="U29" s="62">
        <f t="shared" si="13"/>
        <v>339936.62093789846</v>
      </c>
      <c r="V29" s="62">
        <f t="shared" si="13"/>
        <v>339936.62093789846</v>
      </c>
      <c r="W29" s="62">
        <f t="shared" si="13"/>
        <v>339936.62093789846</v>
      </c>
      <c r="X29" s="62">
        <f t="shared" si="13"/>
        <v>4079239.4512547813</v>
      </c>
    </row>
    <row r="30" spans="1:24"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" thickBot="1">
      <c r="A31" s="2" t="s">
        <v>35</v>
      </c>
      <c r="B31" s="61">
        <f t="shared" ref="B31:J31" si="14">B24-B29</f>
        <v>0</v>
      </c>
      <c r="C31" s="61">
        <f t="shared" si="14"/>
        <v>3101582.0345289446</v>
      </c>
      <c r="D31" s="61">
        <f t="shared" si="14"/>
        <v>3101582.0345289446</v>
      </c>
      <c r="E31" s="61">
        <f t="shared" si="14"/>
        <v>3101582.0345289446</v>
      </c>
      <c r="F31" s="61">
        <f t="shared" si="14"/>
        <v>3101582.0345289446</v>
      </c>
      <c r="G31" s="61">
        <f t="shared" si="14"/>
        <v>3101582.0345289446</v>
      </c>
      <c r="H31" s="61">
        <f t="shared" si="14"/>
        <v>3101582.0345289446</v>
      </c>
      <c r="I31" s="61">
        <f t="shared" si="14"/>
        <v>3101582.0345289446</v>
      </c>
      <c r="J31" s="61">
        <f t="shared" si="14"/>
        <v>21711074.241702609</v>
      </c>
      <c r="L31" s="61">
        <f>L24-L29</f>
        <v>3101582.0345289446</v>
      </c>
      <c r="M31" s="61">
        <f t="shared" ref="M31:X31" si="15">M24-M29</f>
        <v>3101582.0345289446</v>
      </c>
      <c r="N31" s="61">
        <f t="shared" si="15"/>
        <v>3101582.0345289446</v>
      </c>
      <c r="O31" s="61">
        <f t="shared" si="15"/>
        <v>3101582.0345289446</v>
      </c>
      <c r="P31" s="61">
        <f t="shared" si="15"/>
        <v>3101582.0345289446</v>
      </c>
      <c r="Q31" s="61">
        <f t="shared" si="15"/>
        <v>3101582.0345289446</v>
      </c>
      <c r="R31" s="61">
        <f t="shared" si="15"/>
        <v>3101582.0345289446</v>
      </c>
      <c r="S31" s="61">
        <f t="shared" si="15"/>
        <v>3101582.0345289446</v>
      </c>
      <c r="T31" s="61">
        <f t="shared" si="15"/>
        <v>3101582.0345289446</v>
      </c>
      <c r="U31" s="61">
        <f t="shared" si="15"/>
        <v>3101582.0345289446</v>
      </c>
      <c r="V31" s="61">
        <f t="shared" si="15"/>
        <v>3101582.0345289446</v>
      </c>
      <c r="W31" s="61">
        <f t="shared" si="15"/>
        <v>3101582.0345289446</v>
      </c>
      <c r="X31" s="61">
        <f t="shared" si="15"/>
        <v>37218984.414347321</v>
      </c>
    </row>
    <row r="32" spans="1:24" ht="12" thickTop="1"/>
    <row r="33" spans="1:24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5" spans="1:24" ht="12">
      <c r="A35" s="76" t="s">
        <v>139</v>
      </c>
      <c r="X35" s="3"/>
    </row>
    <row r="36" spans="1:24" ht="12">
      <c r="A36" s="79" t="s">
        <v>55</v>
      </c>
      <c r="B36" s="1">
        <f>B8</f>
        <v>43586</v>
      </c>
      <c r="C36" s="1">
        <v>43617</v>
      </c>
      <c r="D36" s="1">
        <v>43647</v>
      </c>
      <c r="E36" s="1">
        <v>43678</v>
      </c>
      <c r="F36" s="1">
        <v>43709</v>
      </c>
      <c r="G36" s="1">
        <v>43739</v>
      </c>
      <c r="H36" s="1">
        <v>43770</v>
      </c>
      <c r="I36" s="1">
        <v>43800</v>
      </c>
      <c r="J36" s="1" t="s">
        <v>1</v>
      </c>
      <c r="L36" s="1">
        <v>43831</v>
      </c>
      <c r="M36" s="1">
        <v>43862</v>
      </c>
      <c r="N36" s="1">
        <v>43891</v>
      </c>
      <c r="O36" s="1">
        <v>43922</v>
      </c>
      <c r="P36" s="1">
        <v>43952</v>
      </c>
      <c r="Q36" s="1">
        <v>43983</v>
      </c>
      <c r="R36" s="1">
        <v>44013</v>
      </c>
      <c r="S36" s="1">
        <v>44044</v>
      </c>
      <c r="T36" s="1">
        <v>44075</v>
      </c>
      <c r="U36" s="1">
        <v>44105</v>
      </c>
      <c r="V36" s="1">
        <v>44136</v>
      </c>
      <c r="W36" s="1">
        <v>44166</v>
      </c>
      <c r="X36" s="1" t="s">
        <v>1</v>
      </c>
    </row>
    <row r="37" spans="1:24">
      <c r="A37" s="80" t="s">
        <v>56</v>
      </c>
      <c r="B37" s="3">
        <v>0</v>
      </c>
      <c r="C37" s="3">
        <f t="shared" ref="C37" si="16">B40</f>
        <v>56899842.443496235</v>
      </c>
      <c r="D37" s="3">
        <f t="shared" ref="D37" si="17">C40</f>
        <v>56975570.443496235</v>
      </c>
      <c r="E37" s="3">
        <f t="shared" ref="E37" si="18">D40</f>
        <v>57026055.443496235</v>
      </c>
      <c r="F37" s="3">
        <f t="shared" ref="F37" si="19">E40</f>
        <v>57026055.443496235</v>
      </c>
      <c r="G37" s="3">
        <f t="shared" ref="G37" si="20">F40</f>
        <v>57026055.443496235</v>
      </c>
      <c r="H37" s="3">
        <f t="shared" ref="H37" si="21">G40</f>
        <v>57026055.443496235</v>
      </c>
      <c r="I37" s="3">
        <f t="shared" ref="I37" si="22">H40</f>
        <v>57026055.443496235</v>
      </c>
      <c r="L37" s="3">
        <f>I40</f>
        <v>57026055.443496235</v>
      </c>
      <c r="M37" s="3">
        <f t="shared" ref="M37" si="23">L40</f>
        <v>57026055.443496235</v>
      </c>
      <c r="N37" s="3">
        <f t="shared" ref="N37" si="24">M40</f>
        <v>57026055.443496235</v>
      </c>
      <c r="O37" s="3">
        <f t="shared" ref="O37" si="25">N40</f>
        <v>57026055.443496235</v>
      </c>
      <c r="P37" s="3">
        <f t="shared" ref="P37" si="26">O40</f>
        <v>57026055.443496235</v>
      </c>
      <c r="Q37" s="3">
        <f t="shared" ref="Q37" si="27">P40</f>
        <v>57026055.443496235</v>
      </c>
      <c r="R37" s="3">
        <f t="shared" ref="R37" si="28">Q40</f>
        <v>57026055.443496235</v>
      </c>
      <c r="S37" s="3">
        <f t="shared" ref="S37" si="29">R40</f>
        <v>57026055.443496235</v>
      </c>
      <c r="T37" s="3">
        <f t="shared" ref="T37" si="30">S40</f>
        <v>57026055.443496235</v>
      </c>
      <c r="U37" s="3">
        <f t="shared" ref="U37" si="31">T40</f>
        <v>57026055.443496235</v>
      </c>
      <c r="V37" s="3">
        <f t="shared" ref="V37" si="32">U40</f>
        <v>57026055.443496235</v>
      </c>
      <c r="W37" s="3">
        <f t="shared" ref="W37" si="33">V40</f>
        <v>57026055.443496235</v>
      </c>
      <c r="X37" s="3"/>
    </row>
    <row r="38" spans="1:24">
      <c r="A38" s="81" t="s">
        <v>57</v>
      </c>
      <c r="B38" s="3">
        <f>'UI Data Export'!AZ162-'UI Data Export'!AZ137</f>
        <v>56899842.443496235</v>
      </c>
      <c r="C38" s="3">
        <f>'UI Data Export'!AZ137</f>
        <v>75728</v>
      </c>
      <c r="D38" s="3">
        <f>'UI Data Export'!BA162</f>
        <v>50485</v>
      </c>
      <c r="E38" s="3">
        <f>'UI Data Export'!BB162</f>
        <v>0</v>
      </c>
      <c r="F38" s="3">
        <f>'UI Data Export'!BC162</f>
        <v>0</v>
      </c>
      <c r="G38" s="3">
        <f>'UI Data Export'!BD162</f>
        <v>0</v>
      </c>
      <c r="H38" s="3">
        <f>'UI Data Export'!BE162</f>
        <v>0</v>
      </c>
      <c r="I38" s="3">
        <f>'UI Data Export'!BF162</f>
        <v>0</v>
      </c>
      <c r="J38" s="3">
        <f>SUM(B38:I38)</f>
        <v>57026055.443496235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f>SUM(L38:W38)</f>
        <v>0</v>
      </c>
    </row>
    <row r="39" spans="1:24">
      <c r="A39" s="81" t="s">
        <v>58</v>
      </c>
      <c r="J39" s="3">
        <f>SUM(B39:I39)</f>
        <v>0</v>
      </c>
      <c r="N39" s="82"/>
      <c r="O39" s="82"/>
      <c r="P39" s="3"/>
      <c r="Q39" s="3"/>
      <c r="R39" s="3"/>
      <c r="S39" s="3"/>
      <c r="T39" s="3"/>
      <c r="U39" s="3"/>
      <c r="V39" s="3"/>
      <c r="W39" s="3"/>
      <c r="X39" s="3">
        <f>SUM(L39:W39)</f>
        <v>0</v>
      </c>
    </row>
    <row r="40" spans="1:24" ht="12" thickBot="1">
      <c r="A40" s="2" t="s">
        <v>59</v>
      </c>
      <c r="B40" s="83">
        <f t="shared" ref="B40:I40" si="34">SUM(B37:B39)</f>
        <v>56899842.443496235</v>
      </c>
      <c r="C40" s="83">
        <f t="shared" si="34"/>
        <v>56975570.443496235</v>
      </c>
      <c r="D40" s="83">
        <f t="shared" si="34"/>
        <v>57026055.443496235</v>
      </c>
      <c r="E40" s="83">
        <f t="shared" si="34"/>
        <v>57026055.443496235</v>
      </c>
      <c r="F40" s="83">
        <f t="shared" si="34"/>
        <v>57026055.443496235</v>
      </c>
      <c r="G40" s="83">
        <f t="shared" si="34"/>
        <v>57026055.443496235</v>
      </c>
      <c r="H40" s="83">
        <f t="shared" si="34"/>
        <v>57026055.443496235</v>
      </c>
      <c r="I40" s="83">
        <f t="shared" si="34"/>
        <v>57026055.443496235</v>
      </c>
      <c r="L40" s="83">
        <f t="shared" ref="L40:W40" si="35">SUM(L37:L39)</f>
        <v>57026055.443496235</v>
      </c>
      <c r="M40" s="83">
        <f t="shared" si="35"/>
        <v>57026055.443496235</v>
      </c>
      <c r="N40" s="83">
        <f t="shared" si="35"/>
        <v>57026055.443496235</v>
      </c>
      <c r="O40" s="83">
        <f t="shared" si="35"/>
        <v>57026055.443496235</v>
      </c>
      <c r="P40" s="83">
        <f t="shared" si="35"/>
        <v>57026055.443496235</v>
      </c>
      <c r="Q40" s="83">
        <f t="shared" si="35"/>
        <v>57026055.443496235</v>
      </c>
      <c r="R40" s="83">
        <f t="shared" si="35"/>
        <v>57026055.443496235</v>
      </c>
      <c r="S40" s="83">
        <f t="shared" si="35"/>
        <v>57026055.443496235</v>
      </c>
      <c r="T40" s="83">
        <f t="shared" si="35"/>
        <v>57026055.443496235</v>
      </c>
      <c r="U40" s="83">
        <f t="shared" si="35"/>
        <v>57026055.443496235</v>
      </c>
      <c r="V40" s="83">
        <f t="shared" si="35"/>
        <v>57026055.443496235</v>
      </c>
      <c r="W40" s="83">
        <f t="shared" si="35"/>
        <v>57026055.443496235</v>
      </c>
      <c r="X40" s="3"/>
    </row>
    <row r="41" spans="1:24" ht="12" thickTop="1">
      <c r="X41" s="3"/>
    </row>
    <row r="43" spans="1:24" ht="12">
      <c r="A43" s="79" t="s">
        <v>60</v>
      </c>
      <c r="B43" s="1">
        <f>B36</f>
        <v>43586</v>
      </c>
      <c r="C43" s="1">
        <f t="shared" ref="C43:I43" si="36">C36</f>
        <v>43617</v>
      </c>
      <c r="D43" s="1">
        <f t="shared" si="36"/>
        <v>43647</v>
      </c>
      <c r="E43" s="1">
        <f t="shared" si="36"/>
        <v>43678</v>
      </c>
      <c r="F43" s="1">
        <f t="shared" si="36"/>
        <v>43709</v>
      </c>
      <c r="G43" s="1">
        <f t="shared" si="36"/>
        <v>43739</v>
      </c>
      <c r="H43" s="1">
        <f t="shared" si="36"/>
        <v>43770</v>
      </c>
      <c r="I43" s="1">
        <f t="shared" si="36"/>
        <v>43800</v>
      </c>
      <c r="J43" s="1" t="s">
        <v>1</v>
      </c>
      <c r="L43" s="1">
        <f t="shared" ref="L43:W43" si="37">L36</f>
        <v>43831</v>
      </c>
      <c r="M43" s="1">
        <f t="shared" si="37"/>
        <v>43862</v>
      </c>
      <c r="N43" s="1">
        <f t="shared" si="37"/>
        <v>43891</v>
      </c>
      <c r="O43" s="1">
        <f t="shared" si="37"/>
        <v>43922</v>
      </c>
      <c r="P43" s="1">
        <f t="shared" si="37"/>
        <v>43952</v>
      </c>
      <c r="Q43" s="1">
        <f t="shared" si="37"/>
        <v>43983</v>
      </c>
      <c r="R43" s="1">
        <f t="shared" si="37"/>
        <v>44013</v>
      </c>
      <c r="S43" s="1">
        <f t="shared" si="37"/>
        <v>44044</v>
      </c>
      <c r="T43" s="1">
        <f t="shared" si="37"/>
        <v>44075</v>
      </c>
      <c r="U43" s="1">
        <f t="shared" si="37"/>
        <v>44105</v>
      </c>
      <c r="V43" s="1">
        <f t="shared" si="37"/>
        <v>44136</v>
      </c>
      <c r="W43" s="1">
        <f t="shared" si="37"/>
        <v>44166</v>
      </c>
      <c r="X43" s="1" t="s">
        <v>1</v>
      </c>
    </row>
    <row r="44" spans="1:24">
      <c r="A44" s="2" t="s">
        <v>61</v>
      </c>
      <c r="B44" s="3">
        <v>0</v>
      </c>
      <c r="C44" s="3">
        <f t="shared" ref="C44" si="38">B48</f>
        <v>0</v>
      </c>
      <c r="D44" s="3">
        <f t="shared" ref="D44" si="39">C48</f>
        <v>89068.200007204374</v>
      </c>
      <c r="E44" s="3">
        <f t="shared" ref="E44" si="40">D48</f>
        <v>178215.32170035876</v>
      </c>
      <c r="F44" s="3">
        <f t="shared" ref="F44" si="41">E48</f>
        <v>267362.44339351315</v>
      </c>
      <c r="G44" s="3">
        <f t="shared" ref="G44" si="42">F48</f>
        <v>356509.56508666754</v>
      </c>
      <c r="H44" s="3">
        <f t="shared" ref="H44" si="43">G48</f>
        <v>445656.68677982193</v>
      </c>
      <c r="I44" s="3">
        <f t="shared" ref="I44" si="44">H48</f>
        <v>534803.80847297632</v>
      </c>
      <c r="L44" s="3">
        <f>I48</f>
        <v>623950.93016613065</v>
      </c>
      <c r="M44" s="3">
        <f t="shared" ref="M44" si="45">L48</f>
        <v>713098.05185928498</v>
      </c>
      <c r="N44" s="3">
        <f t="shared" ref="N44" si="46">M48</f>
        <v>802245.17355243932</v>
      </c>
      <c r="O44" s="3">
        <f t="shared" ref="O44" si="47">N48</f>
        <v>891392.29524559365</v>
      </c>
      <c r="P44" s="3">
        <f t="shared" ref="P44" si="48">O48</f>
        <v>980539.41693874798</v>
      </c>
      <c r="Q44" s="3">
        <f t="shared" ref="Q44" si="49">P48</f>
        <v>1069686.5386319023</v>
      </c>
      <c r="R44" s="3">
        <f t="shared" ref="R44" si="50">Q48</f>
        <v>1158833.6603250566</v>
      </c>
      <c r="S44" s="3">
        <f t="shared" ref="S44" si="51">R48</f>
        <v>1247980.782018211</v>
      </c>
      <c r="T44" s="3">
        <f t="shared" ref="T44" si="52">S48</f>
        <v>1337127.9037113653</v>
      </c>
      <c r="U44" s="3">
        <f t="shared" ref="U44" si="53">T48</f>
        <v>1426275.0254045196</v>
      </c>
      <c r="V44" s="3">
        <f t="shared" ref="V44" si="54">U48</f>
        <v>1515422.147097674</v>
      </c>
      <c r="W44" s="3">
        <f t="shared" ref="W44" si="55">V48</f>
        <v>1604569.2687908283</v>
      </c>
      <c r="X44" s="3"/>
    </row>
    <row r="45" spans="1:24">
      <c r="A45" s="81" t="s">
        <v>14</v>
      </c>
      <c r="B45" s="3">
        <f>'Depreciation Calcs'!E84+'Depreciation Calcs'!E94</f>
        <v>0</v>
      </c>
      <c r="C45" s="3">
        <f>'Depreciation Calcs'!F84+'Depreciation Calcs'!F94</f>
        <v>89068.200007204374</v>
      </c>
      <c r="D45" s="3">
        <f>'Depreciation Calcs'!G84+'Depreciation Calcs'!G94</f>
        <v>89147.121693154375</v>
      </c>
      <c r="E45" s="3">
        <f>'Depreciation Calcs'!H84+'Depreciation Calcs'!H94</f>
        <v>89147.121693154375</v>
      </c>
      <c r="F45" s="3">
        <f>'Depreciation Calcs'!I84+'Depreciation Calcs'!I94</f>
        <v>89147.121693154375</v>
      </c>
      <c r="G45" s="3">
        <f>'Depreciation Calcs'!J84+'Depreciation Calcs'!J94</f>
        <v>89147.121693154375</v>
      </c>
      <c r="H45" s="3">
        <f>'Depreciation Calcs'!K84+'Depreciation Calcs'!K94</f>
        <v>89147.121693154375</v>
      </c>
      <c r="I45" s="3">
        <f>'Depreciation Calcs'!L84+'Depreciation Calcs'!L94</f>
        <v>89147.121693154375</v>
      </c>
      <c r="J45" s="3">
        <f>SUM(B45:I45)</f>
        <v>623950.93016613065</v>
      </c>
      <c r="L45" s="3">
        <f>'Depreciation Calcs'!M84+'Depreciation Calcs'!M94</f>
        <v>89147.121693154375</v>
      </c>
      <c r="M45" s="3">
        <f>'Depreciation Calcs'!N84+'Depreciation Calcs'!N94</f>
        <v>89147.121693154375</v>
      </c>
      <c r="N45" s="3">
        <f>'Depreciation Calcs'!O84+'Depreciation Calcs'!O94</f>
        <v>89147.121693154375</v>
      </c>
      <c r="O45" s="3">
        <f>'Depreciation Calcs'!P84+'Depreciation Calcs'!P94</f>
        <v>89147.121693154375</v>
      </c>
      <c r="P45" s="3">
        <f>'Depreciation Calcs'!Q84+'Depreciation Calcs'!Q94</f>
        <v>89147.121693154375</v>
      </c>
      <c r="Q45" s="3">
        <f>'Depreciation Calcs'!R84+'Depreciation Calcs'!R94</f>
        <v>89147.121693154375</v>
      </c>
      <c r="R45" s="3">
        <f>'Depreciation Calcs'!S84+'Depreciation Calcs'!S94</f>
        <v>89147.121693154375</v>
      </c>
      <c r="S45" s="3">
        <f>'Depreciation Calcs'!T84+'Depreciation Calcs'!T94</f>
        <v>89147.121693154375</v>
      </c>
      <c r="T45" s="3">
        <f>'Depreciation Calcs'!U84+'Depreciation Calcs'!U94</f>
        <v>89147.121693154375</v>
      </c>
      <c r="U45" s="3">
        <f>'Depreciation Calcs'!V84+'Depreciation Calcs'!V94</f>
        <v>89147.121693154375</v>
      </c>
      <c r="V45" s="3">
        <f>'Depreciation Calcs'!W84+'Depreciation Calcs'!W94</f>
        <v>89147.121693154375</v>
      </c>
      <c r="W45" s="3">
        <f>'Depreciation Calcs'!X84+'Depreciation Calcs'!X94</f>
        <v>89147.121693154375</v>
      </c>
      <c r="X45" s="3">
        <f>SUM(L45:W45)</f>
        <v>1069765.4603178522</v>
      </c>
    </row>
    <row r="46" spans="1:24">
      <c r="A46" s="81" t="s">
        <v>58</v>
      </c>
      <c r="J46" s="3">
        <f>SUM(B46:I46)</f>
        <v>0</v>
      </c>
      <c r="N46" s="82"/>
      <c r="O46" s="82"/>
      <c r="P46" s="3"/>
      <c r="Q46" s="3"/>
      <c r="R46" s="3"/>
      <c r="S46" s="3"/>
      <c r="T46" s="3"/>
      <c r="U46" s="3"/>
      <c r="V46" s="3"/>
      <c r="W46" s="3"/>
      <c r="X46" s="3">
        <f>SUM(L46:W46)</f>
        <v>0</v>
      </c>
    </row>
    <row r="47" spans="1:24">
      <c r="A47" s="81" t="s">
        <v>62</v>
      </c>
      <c r="J47" s="3">
        <f>SUM(B47:I47)</f>
        <v>0</v>
      </c>
      <c r="N47" s="82"/>
      <c r="O47" s="82"/>
      <c r="P47" s="3"/>
      <c r="Q47" s="3"/>
      <c r="R47" s="3"/>
      <c r="S47" s="3"/>
      <c r="T47" s="3"/>
      <c r="U47" s="3"/>
      <c r="V47" s="3"/>
      <c r="W47" s="3"/>
      <c r="X47" s="3">
        <f>SUM(L47:W47)</f>
        <v>0</v>
      </c>
    </row>
    <row r="48" spans="1:24" ht="12" thickBot="1">
      <c r="A48" s="2" t="s">
        <v>63</v>
      </c>
      <c r="B48" s="83">
        <f t="shared" ref="B48:I48" si="56">SUM(B44:B47)</f>
        <v>0</v>
      </c>
      <c r="C48" s="83">
        <f t="shared" si="56"/>
        <v>89068.200007204374</v>
      </c>
      <c r="D48" s="83">
        <f t="shared" si="56"/>
        <v>178215.32170035876</v>
      </c>
      <c r="E48" s="83">
        <f t="shared" si="56"/>
        <v>267362.44339351315</v>
      </c>
      <c r="F48" s="83">
        <f t="shared" si="56"/>
        <v>356509.56508666754</v>
      </c>
      <c r="G48" s="83">
        <f t="shared" si="56"/>
        <v>445656.68677982193</v>
      </c>
      <c r="H48" s="83">
        <f t="shared" si="56"/>
        <v>534803.80847297632</v>
      </c>
      <c r="I48" s="83">
        <f t="shared" si="56"/>
        <v>623950.93016613065</v>
      </c>
      <c r="L48" s="83">
        <f>SUM(L44:L47)</f>
        <v>713098.05185928498</v>
      </c>
      <c r="M48" s="83">
        <f t="shared" ref="M48:W48" si="57">SUM(M44:M47)</f>
        <v>802245.17355243932</v>
      </c>
      <c r="N48" s="83">
        <f t="shared" si="57"/>
        <v>891392.29524559365</v>
      </c>
      <c r="O48" s="83">
        <f t="shared" si="57"/>
        <v>980539.41693874798</v>
      </c>
      <c r="P48" s="83">
        <f t="shared" si="57"/>
        <v>1069686.5386319023</v>
      </c>
      <c r="Q48" s="83">
        <f t="shared" si="57"/>
        <v>1158833.6603250566</v>
      </c>
      <c r="R48" s="83">
        <f t="shared" si="57"/>
        <v>1247980.782018211</v>
      </c>
      <c r="S48" s="83">
        <f t="shared" si="57"/>
        <v>1337127.9037113653</v>
      </c>
      <c r="T48" s="83">
        <f t="shared" si="57"/>
        <v>1426275.0254045196</v>
      </c>
      <c r="U48" s="83">
        <f t="shared" si="57"/>
        <v>1515422.147097674</v>
      </c>
      <c r="V48" s="83">
        <f t="shared" si="57"/>
        <v>1604569.2687908283</v>
      </c>
      <c r="W48" s="83">
        <f t="shared" si="57"/>
        <v>1693716.3904839826</v>
      </c>
      <c r="X48" s="3"/>
    </row>
    <row r="49" spans="1:24" ht="12" thickTop="1">
      <c r="X49" s="3"/>
    </row>
    <row r="51" spans="1:24" ht="12">
      <c r="A51" s="79" t="s">
        <v>14</v>
      </c>
      <c r="B51" s="1">
        <f t="shared" ref="B51:I51" si="58">B36</f>
        <v>43586</v>
      </c>
      <c r="C51" s="1">
        <f t="shared" si="58"/>
        <v>43617</v>
      </c>
      <c r="D51" s="1">
        <f t="shared" si="58"/>
        <v>43647</v>
      </c>
      <c r="E51" s="1">
        <f t="shared" si="58"/>
        <v>43678</v>
      </c>
      <c r="F51" s="1">
        <f t="shared" si="58"/>
        <v>43709</v>
      </c>
      <c r="G51" s="1">
        <f t="shared" si="58"/>
        <v>43739</v>
      </c>
      <c r="H51" s="1">
        <f t="shared" si="58"/>
        <v>43770</v>
      </c>
      <c r="I51" s="1">
        <f t="shared" si="58"/>
        <v>43800</v>
      </c>
      <c r="J51" s="1" t="s">
        <v>1</v>
      </c>
      <c r="L51" s="1">
        <f t="shared" ref="L51:W51" si="59">L36</f>
        <v>43831</v>
      </c>
      <c r="M51" s="1">
        <f t="shared" si="59"/>
        <v>43862</v>
      </c>
      <c r="N51" s="1">
        <f t="shared" si="59"/>
        <v>43891</v>
      </c>
      <c r="O51" s="1">
        <f t="shared" si="59"/>
        <v>43922</v>
      </c>
      <c r="P51" s="1">
        <f t="shared" si="59"/>
        <v>43952</v>
      </c>
      <c r="Q51" s="1">
        <f t="shared" si="59"/>
        <v>43983</v>
      </c>
      <c r="R51" s="1">
        <f t="shared" si="59"/>
        <v>44013</v>
      </c>
      <c r="S51" s="1">
        <f t="shared" si="59"/>
        <v>44044</v>
      </c>
      <c r="T51" s="1">
        <f t="shared" si="59"/>
        <v>44075</v>
      </c>
      <c r="U51" s="1">
        <f t="shared" si="59"/>
        <v>44105</v>
      </c>
      <c r="V51" s="1">
        <f t="shared" si="59"/>
        <v>44136</v>
      </c>
      <c r="W51" s="1">
        <f t="shared" si="59"/>
        <v>44166</v>
      </c>
      <c r="X51" s="1" t="s">
        <v>1</v>
      </c>
    </row>
    <row r="52" spans="1:24">
      <c r="A52" s="2" t="s">
        <v>14</v>
      </c>
      <c r="B52" s="3">
        <f t="shared" ref="B52:I52" si="60">B45</f>
        <v>0</v>
      </c>
      <c r="C52" s="3">
        <f t="shared" si="60"/>
        <v>89068.200007204374</v>
      </c>
      <c r="D52" s="3">
        <f t="shared" si="60"/>
        <v>89147.121693154375</v>
      </c>
      <c r="E52" s="3">
        <f t="shared" si="60"/>
        <v>89147.121693154375</v>
      </c>
      <c r="F52" s="3">
        <f t="shared" si="60"/>
        <v>89147.121693154375</v>
      </c>
      <c r="G52" s="3">
        <f t="shared" si="60"/>
        <v>89147.121693154375</v>
      </c>
      <c r="H52" s="3">
        <f t="shared" si="60"/>
        <v>89147.121693154375</v>
      </c>
      <c r="I52" s="3">
        <f t="shared" si="60"/>
        <v>89147.121693154375</v>
      </c>
      <c r="J52" s="3">
        <f>SUM(B52:I52)</f>
        <v>623950.93016613065</v>
      </c>
      <c r="L52" s="3">
        <f t="shared" ref="L52:W52" si="61">L45</f>
        <v>89147.121693154375</v>
      </c>
      <c r="M52" s="3">
        <f t="shared" si="61"/>
        <v>89147.121693154375</v>
      </c>
      <c r="N52" s="3">
        <f t="shared" si="61"/>
        <v>89147.121693154375</v>
      </c>
      <c r="O52" s="3">
        <f t="shared" si="61"/>
        <v>89147.121693154375</v>
      </c>
      <c r="P52" s="3">
        <f t="shared" si="61"/>
        <v>89147.121693154375</v>
      </c>
      <c r="Q52" s="3">
        <f t="shared" si="61"/>
        <v>89147.121693154375</v>
      </c>
      <c r="R52" s="3">
        <f t="shared" si="61"/>
        <v>89147.121693154375</v>
      </c>
      <c r="S52" s="3">
        <f t="shared" si="61"/>
        <v>89147.121693154375</v>
      </c>
      <c r="T52" s="3">
        <f t="shared" si="61"/>
        <v>89147.121693154375</v>
      </c>
      <c r="U52" s="3">
        <f t="shared" si="61"/>
        <v>89147.121693154375</v>
      </c>
      <c r="V52" s="3">
        <f t="shared" si="61"/>
        <v>89147.121693154375</v>
      </c>
      <c r="W52" s="3">
        <f t="shared" si="61"/>
        <v>89147.121693154375</v>
      </c>
      <c r="X52" s="3">
        <f>SUM(L52:W52)</f>
        <v>1069765.4603178522</v>
      </c>
    </row>
    <row r="53" spans="1:24"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4">
      <c r="A54" s="2" t="s">
        <v>22</v>
      </c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4">
      <c r="A55" s="2" t="s">
        <v>24</v>
      </c>
      <c r="C55" s="3">
        <f>'Depreciation Calcs'!F81+'Depreciation Calcs'!F91</f>
        <v>1834.9730797768057</v>
      </c>
      <c r="D55" s="3">
        <f>'Depreciation Calcs'!G81+'Depreciation Calcs'!G91</f>
        <v>1834.9730797768057</v>
      </c>
      <c r="E55" s="3">
        <f>'Depreciation Calcs'!H81+'Depreciation Calcs'!H91</f>
        <v>1834.9730797768057</v>
      </c>
      <c r="F55" s="3">
        <f>'Depreciation Calcs'!I81+'Depreciation Calcs'!I91</f>
        <v>1834.9730797768057</v>
      </c>
      <c r="G55" s="3">
        <f>'Depreciation Calcs'!J81+'Depreciation Calcs'!J91</f>
        <v>1834.9730797768057</v>
      </c>
      <c r="H55" s="3">
        <f>'Depreciation Calcs'!K81+'Depreciation Calcs'!K91</f>
        <v>1834.9730797768057</v>
      </c>
      <c r="I55" s="3">
        <f>'Depreciation Calcs'!L81+'Depreciation Calcs'!L91</f>
        <v>1834.9730797768057</v>
      </c>
      <c r="J55" s="3">
        <f>SUM(C55:I55)</f>
        <v>12844.811558437641</v>
      </c>
      <c r="L55" s="3">
        <f>'Depreciation Calcs'!M81+'Depreciation Calcs'!M91</f>
        <v>1834.9730797768057</v>
      </c>
      <c r="M55" s="3">
        <f>'Depreciation Calcs'!N81+'Depreciation Calcs'!N91</f>
        <v>1834.9730797768057</v>
      </c>
      <c r="N55" s="3">
        <f>'Depreciation Calcs'!O81+'Depreciation Calcs'!O91</f>
        <v>1834.9730797768057</v>
      </c>
      <c r="O55" s="3">
        <f>'Depreciation Calcs'!P81+'Depreciation Calcs'!P91</f>
        <v>1834.9730797768057</v>
      </c>
      <c r="P55" s="3">
        <f>'Depreciation Calcs'!Q81+'Depreciation Calcs'!Q91</f>
        <v>1834.9730797768057</v>
      </c>
      <c r="Q55" s="3">
        <f>'Depreciation Calcs'!R81+'Depreciation Calcs'!R91</f>
        <v>1834.9730797768057</v>
      </c>
      <c r="R55" s="3">
        <f>'Depreciation Calcs'!S81+'Depreciation Calcs'!S91</f>
        <v>1834.9730797768057</v>
      </c>
      <c r="S55" s="3">
        <f>'Depreciation Calcs'!T81+'Depreciation Calcs'!T91</f>
        <v>1834.9730797768057</v>
      </c>
      <c r="T55" s="3">
        <f>'Depreciation Calcs'!U81+'Depreciation Calcs'!U91</f>
        <v>1834.9730797768057</v>
      </c>
      <c r="U55" s="3">
        <f>'Depreciation Calcs'!V81+'Depreciation Calcs'!V91</f>
        <v>1834.9730797768057</v>
      </c>
      <c r="V55" s="3">
        <f>'Depreciation Calcs'!W81+'Depreciation Calcs'!W91</f>
        <v>1834.9730797768057</v>
      </c>
      <c r="W55" s="3">
        <f>'Depreciation Calcs'!X81+'Depreciation Calcs'!X91</f>
        <v>1834.9730797768057</v>
      </c>
      <c r="X55" s="3">
        <f>SUM(L55:W55)</f>
        <v>22019.67695732167</v>
      </c>
    </row>
    <row r="56" spans="1:24">
      <c r="A56" s="2" t="s">
        <v>23</v>
      </c>
      <c r="C56" s="3">
        <f>'Depreciation Calcs'!F82+'Depreciation Calcs'!F92</f>
        <v>6022.1148664575494</v>
      </c>
      <c r="D56" s="3">
        <f>'Depreciation Calcs'!G82+'Depreciation Calcs'!G92</f>
        <v>6022.1148664575494</v>
      </c>
      <c r="E56" s="3">
        <f>'Depreciation Calcs'!H82+'Depreciation Calcs'!H92</f>
        <v>6022.1148664575494</v>
      </c>
      <c r="F56" s="3">
        <f>'Depreciation Calcs'!I82+'Depreciation Calcs'!I92</f>
        <v>6022.1148664575494</v>
      </c>
      <c r="G56" s="3">
        <f>'Depreciation Calcs'!J82+'Depreciation Calcs'!J92</f>
        <v>6022.1148664575494</v>
      </c>
      <c r="H56" s="3">
        <f>'Depreciation Calcs'!K82+'Depreciation Calcs'!K92</f>
        <v>6022.1148664575494</v>
      </c>
      <c r="I56" s="3">
        <f>'Depreciation Calcs'!L82+'Depreciation Calcs'!L92</f>
        <v>6022.1148664575494</v>
      </c>
      <c r="J56" s="3">
        <f>SUM(C56:I56)</f>
        <v>42154.80406520285</v>
      </c>
      <c r="L56" s="3">
        <f>'Depreciation Calcs'!M82+'Depreciation Calcs'!M92</f>
        <v>6022.1148664575494</v>
      </c>
      <c r="M56" s="3">
        <f>'Depreciation Calcs'!N82+'Depreciation Calcs'!N92</f>
        <v>6022.1148664575494</v>
      </c>
      <c r="N56" s="3">
        <f>'Depreciation Calcs'!O82+'Depreciation Calcs'!O92</f>
        <v>6022.1148664575494</v>
      </c>
      <c r="O56" s="3">
        <f>'Depreciation Calcs'!P82+'Depreciation Calcs'!P92</f>
        <v>6022.1148664575494</v>
      </c>
      <c r="P56" s="3">
        <f>'Depreciation Calcs'!Q82+'Depreciation Calcs'!Q92</f>
        <v>6022.1148664575494</v>
      </c>
      <c r="Q56" s="3">
        <f>'Depreciation Calcs'!R82+'Depreciation Calcs'!R92</f>
        <v>6022.1148664575494</v>
      </c>
      <c r="R56" s="3">
        <f>'Depreciation Calcs'!S82+'Depreciation Calcs'!S92</f>
        <v>6022.1148664575494</v>
      </c>
      <c r="S56" s="3">
        <f>'Depreciation Calcs'!T82+'Depreciation Calcs'!T92</f>
        <v>6022.1148664575494</v>
      </c>
      <c r="T56" s="3">
        <f>'Depreciation Calcs'!U82+'Depreciation Calcs'!U92</f>
        <v>6022.1148664575494</v>
      </c>
      <c r="U56" s="3">
        <f>'Depreciation Calcs'!V82+'Depreciation Calcs'!V92</f>
        <v>6022.1148664575494</v>
      </c>
      <c r="V56" s="3">
        <f>'Depreciation Calcs'!W82+'Depreciation Calcs'!W92</f>
        <v>6022.1148664575494</v>
      </c>
      <c r="W56" s="3">
        <f>'Depreciation Calcs'!X82+'Depreciation Calcs'!X92</f>
        <v>6022.1148664575494</v>
      </c>
      <c r="X56" s="3">
        <f>SUM(L56:W56)</f>
        <v>72265.378397490596</v>
      </c>
    </row>
    <row r="57" spans="1:24">
      <c r="B57" s="62">
        <f t="shared" ref="B57:I57" si="62">SUM(B55:B56)</f>
        <v>0</v>
      </c>
      <c r="C57" s="62">
        <f t="shared" si="62"/>
        <v>7857.0879462343546</v>
      </c>
      <c r="D57" s="62">
        <f t="shared" si="62"/>
        <v>7857.0879462343546</v>
      </c>
      <c r="E57" s="62">
        <f t="shared" si="62"/>
        <v>7857.0879462343546</v>
      </c>
      <c r="F57" s="62">
        <f t="shared" si="62"/>
        <v>7857.0879462343546</v>
      </c>
      <c r="G57" s="62">
        <f t="shared" si="62"/>
        <v>7857.0879462343546</v>
      </c>
      <c r="H57" s="62">
        <f t="shared" si="62"/>
        <v>7857.0879462343546</v>
      </c>
      <c r="I57" s="62">
        <f t="shared" si="62"/>
        <v>7857.0879462343546</v>
      </c>
      <c r="J57" s="62">
        <f>SUM(J55:J56)</f>
        <v>54999.615623640493</v>
      </c>
      <c r="L57" s="62">
        <f>SUM(L55:L56)</f>
        <v>7857.0879462343546</v>
      </c>
      <c r="M57" s="62">
        <f t="shared" ref="M57:X57" si="63">SUM(M55:M56)</f>
        <v>7857.0879462343546</v>
      </c>
      <c r="N57" s="62">
        <f t="shared" si="63"/>
        <v>7857.0879462343546</v>
      </c>
      <c r="O57" s="62">
        <f t="shared" si="63"/>
        <v>7857.0879462343546</v>
      </c>
      <c r="P57" s="62">
        <f t="shared" si="63"/>
        <v>7857.0879462343546</v>
      </c>
      <c r="Q57" s="62">
        <f t="shared" si="63"/>
        <v>7857.0879462343546</v>
      </c>
      <c r="R57" s="62">
        <f t="shared" si="63"/>
        <v>7857.0879462343546</v>
      </c>
      <c r="S57" s="62">
        <f t="shared" si="63"/>
        <v>7857.0879462343546</v>
      </c>
      <c r="T57" s="62">
        <f t="shared" si="63"/>
        <v>7857.0879462343546</v>
      </c>
      <c r="U57" s="62">
        <f t="shared" si="63"/>
        <v>7857.0879462343546</v>
      </c>
      <c r="V57" s="62">
        <f t="shared" si="63"/>
        <v>7857.0879462343546</v>
      </c>
      <c r="W57" s="62">
        <f t="shared" si="63"/>
        <v>7857.0879462343546</v>
      </c>
      <c r="X57" s="62">
        <f t="shared" si="63"/>
        <v>94285.05535481227</v>
      </c>
    </row>
    <row r="58" spans="1:24"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" thickBot="1">
      <c r="A59" s="2" t="s">
        <v>35</v>
      </c>
      <c r="B59" s="61">
        <f t="shared" ref="B59:J59" si="64">B52-B57</f>
        <v>0</v>
      </c>
      <c r="C59" s="61">
        <f t="shared" si="64"/>
        <v>81211.112060970016</v>
      </c>
      <c r="D59" s="61">
        <f t="shared" si="64"/>
        <v>81290.033746920017</v>
      </c>
      <c r="E59" s="61">
        <f t="shared" si="64"/>
        <v>81290.033746920017</v>
      </c>
      <c r="F59" s="61">
        <f t="shared" si="64"/>
        <v>81290.033746920017</v>
      </c>
      <c r="G59" s="61">
        <f t="shared" si="64"/>
        <v>81290.033746920017</v>
      </c>
      <c r="H59" s="61">
        <f t="shared" si="64"/>
        <v>81290.033746920017</v>
      </c>
      <c r="I59" s="61">
        <f t="shared" si="64"/>
        <v>81290.033746920017</v>
      </c>
      <c r="J59" s="61">
        <f t="shared" si="64"/>
        <v>568951.31454249017</v>
      </c>
      <c r="L59" s="61">
        <f>L52-L57</f>
        <v>81290.033746920017</v>
      </c>
      <c r="M59" s="61">
        <f t="shared" ref="M59:X59" si="65">M52-M57</f>
        <v>81290.033746920017</v>
      </c>
      <c r="N59" s="61">
        <f t="shared" si="65"/>
        <v>81290.033746920017</v>
      </c>
      <c r="O59" s="61">
        <f t="shared" si="65"/>
        <v>81290.033746920017</v>
      </c>
      <c r="P59" s="61">
        <f t="shared" si="65"/>
        <v>81290.033746920017</v>
      </c>
      <c r="Q59" s="61">
        <f t="shared" si="65"/>
        <v>81290.033746920017</v>
      </c>
      <c r="R59" s="61">
        <f t="shared" si="65"/>
        <v>81290.033746920017</v>
      </c>
      <c r="S59" s="61">
        <f t="shared" si="65"/>
        <v>81290.033746920017</v>
      </c>
      <c r="T59" s="61">
        <f t="shared" si="65"/>
        <v>81290.033746920017</v>
      </c>
      <c r="U59" s="61">
        <f t="shared" si="65"/>
        <v>81290.033746920017</v>
      </c>
      <c r="V59" s="61">
        <f t="shared" si="65"/>
        <v>81290.033746920017</v>
      </c>
      <c r="W59" s="61">
        <f t="shared" si="65"/>
        <v>81290.033746920017</v>
      </c>
      <c r="X59" s="61">
        <f t="shared" si="65"/>
        <v>975480.40496303991</v>
      </c>
    </row>
    <row r="60" spans="1:24" ht="12" thickTop="1"/>
    <row r="61" spans="1:24">
      <c r="A61" s="86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</row>
    <row r="63" spans="1:24" ht="12">
      <c r="A63" s="76" t="s">
        <v>310</v>
      </c>
      <c r="X63" s="3"/>
    </row>
    <row r="64" spans="1:24" ht="12">
      <c r="A64" s="79" t="s">
        <v>55</v>
      </c>
      <c r="B64" s="1">
        <f>B8</f>
        <v>43586</v>
      </c>
      <c r="C64" s="1">
        <v>43617</v>
      </c>
      <c r="D64" s="1">
        <v>43647</v>
      </c>
      <c r="E64" s="1">
        <v>43678</v>
      </c>
      <c r="F64" s="1">
        <v>43709</v>
      </c>
      <c r="G64" s="1">
        <v>43739</v>
      </c>
      <c r="H64" s="1">
        <v>43770</v>
      </c>
      <c r="I64" s="1">
        <v>43800</v>
      </c>
      <c r="J64" s="1" t="s">
        <v>1</v>
      </c>
      <c r="L64" s="1">
        <v>43831</v>
      </c>
      <c r="M64" s="1">
        <v>43862</v>
      </c>
      <c r="N64" s="1">
        <v>43891</v>
      </c>
      <c r="O64" s="1">
        <v>43922</v>
      </c>
      <c r="P64" s="1">
        <v>43952</v>
      </c>
      <c r="Q64" s="1">
        <v>43983</v>
      </c>
      <c r="R64" s="1">
        <v>44013</v>
      </c>
      <c r="S64" s="1">
        <v>44044</v>
      </c>
      <c r="T64" s="1">
        <v>44075</v>
      </c>
      <c r="U64" s="1">
        <v>44105</v>
      </c>
      <c r="V64" s="1">
        <v>44136</v>
      </c>
      <c r="W64" s="1">
        <v>44166</v>
      </c>
      <c r="X64" s="1" t="s">
        <v>1</v>
      </c>
    </row>
    <row r="65" spans="1:24">
      <c r="A65" s="80" t="s">
        <v>56</v>
      </c>
      <c r="B65" s="3">
        <v>0</v>
      </c>
      <c r="C65" s="3">
        <f t="shared" ref="C65" si="66">B68</f>
        <v>25460057.559949212</v>
      </c>
      <c r="D65" s="3">
        <f t="shared" ref="D65" si="67">C68</f>
        <v>25460057.559949212</v>
      </c>
      <c r="E65" s="3">
        <f t="shared" ref="E65" si="68">D68</f>
        <v>25460057.559949212</v>
      </c>
      <c r="F65" s="3">
        <f t="shared" ref="F65" si="69">E68</f>
        <v>25460057.559949212</v>
      </c>
      <c r="G65" s="3">
        <f t="shared" ref="G65" si="70">F68</f>
        <v>25460057.559949212</v>
      </c>
      <c r="H65" s="3">
        <f t="shared" ref="H65" si="71">G68</f>
        <v>25460057.559949212</v>
      </c>
      <c r="I65" s="3">
        <f t="shared" ref="I65" si="72">H68</f>
        <v>25460057.559949212</v>
      </c>
      <c r="L65" s="3">
        <f>I68</f>
        <v>25460057.559949212</v>
      </c>
      <c r="M65" s="3">
        <f t="shared" ref="M65" si="73">L68</f>
        <v>25460057.559949212</v>
      </c>
      <c r="N65" s="3">
        <f t="shared" ref="N65" si="74">M68</f>
        <v>25460057.559949212</v>
      </c>
      <c r="O65" s="3">
        <f t="shared" ref="O65" si="75">N68</f>
        <v>25460057.559949212</v>
      </c>
      <c r="P65" s="3">
        <f t="shared" ref="P65" si="76">O68</f>
        <v>25460057.559949212</v>
      </c>
      <c r="Q65" s="3">
        <f t="shared" ref="Q65" si="77">P68</f>
        <v>25460057.559949212</v>
      </c>
      <c r="R65" s="3">
        <f t="shared" ref="R65" si="78">Q68</f>
        <v>25460057.559949212</v>
      </c>
      <c r="S65" s="3">
        <f t="shared" ref="S65" si="79">R68</f>
        <v>25460057.559949212</v>
      </c>
      <c r="T65" s="3">
        <f t="shared" ref="T65" si="80">S68</f>
        <v>25460057.559949212</v>
      </c>
      <c r="U65" s="3">
        <f t="shared" ref="U65" si="81">T68</f>
        <v>25460057.559949212</v>
      </c>
      <c r="V65" s="3">
        <f t="shared" ref="V65" si="82">U68</f>
        <v>25460057.559949212</v>
      </c>
      <c r="W65" s="3">
        <f t="shared" ref="W65" si="83">V68</f>
        <v>25460057.559949212</v>
      </c>
      <c r="X65" s="3"/>
    </row>
    <row r="66" spans="1:24">
      <c r="A66" s="81" t="s">
        <v>57</v>
      </c>
      <c r="B66" s="3">
        <f>'UI Data Export'!AZ168</f>
        <v>25460057.559949212</v>
      </c>
      <c r="D66" s="3">
        <f>'UI Data Export'!BA168</f>
        <v>0</v>
      </c>
      <c r="E66" s="3">
        <f>'UI Data Export'!BB168</f>
        <v>0</v>
      </c>
      <c r="F66" s="3">
        <f>'UI Data Export'!BC168</f>
        <v>0</v>
      </c>
      <c r="G66" s="3">
        <f>'UI Data Export'!BD168</f>
        <v>0</v>
      </c>
      <c r="H66" s="3">
        <f>'UI Data Export'!BE168</f>
        <v>0</v>
      </c>
      <c r="I66" s="3">
        <f>'UI Data Export'!BF168</f>
        <v>0</v>
      </c>
      <c r="J66" s="3">
        <f>SUM(B66:I66)</f>
        <v>25460057.559949212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f>SUM(L66:W66)</f>
        <v>0</v>
      </c>
    </row>
    <row r="67" spans="1:24">
      <c r="A67" s="81" t="s">
        <v>58</v>
      </c>
      <c r="J67" s="3">
        <f>SUM(B67:I67)</f>
        <v>0</v>
      </c>
      <c r="N67" s="82"/>
      <c r="O67" s="82"/>
      <c r="P67" s="3"/>
      <c r="Q67" s="3"/>
      <c r="R67" s="3"/>
      <c r="S67" s="3"/>
      <c r="T67" s="3"/>
      <c r="U67" s="3"/>
      <c r="V67" s="3"/>
      <c r="W67" s="3"/>
      <c r="X67" s="3">
        <f>SUM(L67:W67)</f>
        <v>0</v>
      </c>
    </row>
    <row r="68" spans="1:24" ht="12" thickBot="1">
      <c r="A68" s="2" t="s">
        <v>59</v>
      </c>
      <c r="B68" s="83">
        <f t="shared" ref="B68:I68" si="84">SUM(B65:B67)</f>
        <v>25460057.559949212</v>
      </c>
      <c r="C68" s="83">
        <f t="shared" si="84"/>
        <v>25460057.559949212</v>
      </c>
      <c r="D68" s="83">
        <f t="shared" si="84"/>
        <v>25460057.559949212</v>
      </c>
      <c r="E68" s="83">
        <f t="shared" si="84"/>
        <v>25460057.559949212</v>
      </c>
      <c r="F68" s="83">
        <f t="shared" si="84"/>
        <v>25460057.559949212</v>
      </c>
      <c r="G68" s="83">
        <f t="shared" si="84"/>
        <v>25460057.559949212</v>
      </c>
      <c r="H68" s="83">
        <f t="shared" si="84"/>
        <v>25460057.559949212</v>
      </c>
      <c r="I68" s="83">
        <f t="shared" si="84"/>
        <v>25460057.559949212</v>
      </c>
      <c r="L68" s="83">
        <f t="shared" ref="L68:W68" si="85">SUM(L65:L67)</f>
        <v>25460057.559949212</v>
      </c>
      <c r="M68" s="83">
        <f t="shared" si="85"/>
        <v>25460057.559949212</v>
      </c>
      <c r="N68" s="83">
        <f t="shared" si="85"/>
        <v>25460057.559949212</v>
      </c>
      <c r="O68" s="83">
        <f t="shared" si="85"/>
        <v>25460057.559949212</v>
      </c>
      <c r="P68" s="83">
        <f t="shared" si="85"/>
        <v>25460057.559949212</v>
      </c>
      <c r="Q68" s="83">
        <f t="shared" si="85"/>
        <v>25460057.559949212</v>
      </c>
      <c r="R68" s="83">
        <f t="shared" si="85"/>
        <v>25460057.559949212</v>
      </c>
      <c r="S68" s="83">
        <f t="shared" si="85"/>
        <v>25460057.559949212</v>
      </c>
      <c r="T68" s="83">
        <f t="shared" si="85"/>
        <v>25460057.559949212</v>
      </c>
      <c r="U68" s="83">
        <f t="shared" si="85"/>
        <v>25460057.559949212</v>
      </c>
      <c r="V68" s="83">
        <f t="shared" si="85"/>
        <v>25460057.559949212</v>
      </c>
      <c r="W68" s="83">
        <f t="shared" si="85"/>
        <v>25460057.559949212</v>
      </c>
      <c r="X68" s="3"/>
    </row>
    <row r="69" spans="1:24" ht="12" thickTop="1">
      <c r="X69" s="3"/>
    </row>
    <row r="71" spans="1:24" ht="12">
      <c r="A71" s="79" t="s">
        <v>60</v>
      </c>
      <c r="B71" s="1">
        <f>B64</f>
        <v>43586</v>
      </c>
      <c r="C71" s="1">
        <f t="shared" ref="C71:I71" si="86">C64</f>
        <v>43617</v>
      </c>
      <c r="D71" s="1">
        <f t="shared" si="86"/>
        <v>43647</v>
      </c>
      <c r="E71" s="1">
        <f t="shared" si="86"/>
        <v>43678</v>
      </c>
      <c r="F71" s="1">
        <f t="shared" si="86"/>
        <v>43709</v>
      </c>
      <c r="G71" s="1">
        <f t="shared" si="86"/>
        <v>43739</v>
      </c>
      <c r="H71" s="1">
        <f t="shared" si="86"/>
        <v>43770</v>
      </c>
      <c r="I71" s="1">
        <f t="shared" si="86"/>
        <v>43800</v>
      </c>
      <c r="J71" s="1" t="s">
        <v>1</v>
      </c>
      <c r="L71" s="1">
        <f t="shared" ref="L71:W71" si="87">L64</f>
        <v>43831</v>
      </c>
      <c r="M71" s="1">
        <f t="shared" si="87"/>
        <v>43862</v>
      </c>
      <c r="N71" s="1">
        <f t="shared" si="87"/>
        <v>43891</v>
      </c>
      <c r="O71" s="1">
        <f t="shared" si="87"/>
        <v>43922</v>
      </c>
      <c r="P71" s="1">
        <f t="shared" si="87"/>
        <v>43952</v>
      </c>
      <c r="Q71" s="1">
        <f t="shared" si="87"/>
        <v>43983</v>
      </c>
      <c r="R71" s="1">
        <f t="shared" si="87"/>
        <v>44013</v>
      </c>
      <c r="S71" s="1">
        <f t="shared" si="87"/>
        <v>44044</v>
      </c>
      <c r="T71" s="1">
        <f t="shared" si="87"/>
        <v>44075</v>
      </c>
      <c r="U71" s="1">
        <f t="shared" si="87"/>
        <v>44105</v>
      </c>
      <c r="V71" s="1">
        <f t="shared" si="87"/>
        <v>44136</v>
      </c>
      <c r="W71" s="1">
        <f t="shared" si="87"/>
        <v>44166</v>
      </c>
      <c r="X71" s="1" t="s">
        <v>1</v>
      </c>
    </row>
    <row r="72" spans="1:24">
      <c r="A72" s="2" t="s">
        <v>61</v>
      </c>
      <c r="B72" s="3">
        <v>0</v>
      </c>
      <c r="C72" s="3">
        <f t="shared" ref="C72" si="88">B76</f>
        <v>0</v>
      </c>
      <c r="D72" s="3">
        <f t="shared" ref="D72" si="89">C76</f>
        <v>75107.169801850177</v>
      </c>
      <c r="E72" s="3">
        <f t="shared" ref="E72" si="90">D76</f>
        <v>150214.33960370035</v>
      </c>
      <c r="F72" s="3">
        <f t="shared" ref="F72" si="91">E76</f>
        <v>225321.50940555055</v>
      </c>
      <c r="G72" s="3">
        <f t="shared" ref="G72" si="92">F76</f>
        <v>300428.67920740071</v>
      </c>
      <c r="H72" s="3">
        <f t="shared" ref="H72" si="93">G76</f>
        <v>375535.84900925087</v>
      </c>
      <c r="I72" s="3">
        <f t="shared" ref="I72" si="94">H76</f>
        <v>450643.01881110104</v>
      </c>
      <c r="L72" s="3">
        <f>I76</f>
        <v>525750.1886129512</v>
      </c>
      <c r="M72" s="3">
        <f t="shared" ref="M72" si="95">L76</f>
        <v>600857.35841480142</v>
      </c>
      <c r="N72" s="3">
        <f t="shared" ref="N72" si="96">M76</f>
        <v>675964.52821665164</v>
      </c>
      <c r="O72" s="3">
        <f t="shared" ref="O72" si="97">N76</f>
        <v>751071.69801850186</v>
      </c>
      <c r="P72" s="3">
        <f t="shared" ref="P72" si="98">O76</f>
        <v>826178.86782035208</v>
      </c>
      <c r="Q72" s="3">
        <f t="shared" ref="Q72" si="99">P76</f>
        <v>901286.0376222023</v>
      </c>
      <c r="R72" s="3">
        <f t="shared" ref="R72" si="100">Q76</f>
        <v>976393.20742405253</v>
      </c>
      <c r="S72" s="3">
        <f t="shared" ref="S72" si="101">R76</f>
        <v>1051500.3772259026</v>
      </c>
      <c r="T72" s="3">
        <f t="shared" ref="T72" si="102">S76</f>
        <v>1126607.5470277527</v>
      </c>
      <c r="U72" s="3">
        <f t="shared" ref="U72" si="103">T76</f>
        <v>1201714.7168296028</v>
      </c>
      <c r="V72" s="3">
        <f t="shared" ref="V72" si="104">U76</f>
        <v>1276821.8866314529</v>
      </c>
      <c r="W72" s="3">
        <f t="shared" ref="W72" si="105">V76</f>
        <v>1351929.056433303</v>
      </c>
      <c r="X72" s="3"/>
    </row>
    <row r="73" spans="1:24">
      <c r="A73" s="81" t="s">
        <v>14</v>
      </c>
      <c r="B73" s="3">
        <f>'Depreciation Calcs'!E106</f>
        <v>0</v>
      </c>
      <c r="C73" s="3">
        <f>'Depreciation Calcs'!F106</f>
        <v>75107.169801850177</v>
      </c>
      <c r="D73" s="3">
        <f>'Depreciation Calcs'!G106</f>
        <v>75107.169801850177</v>
      </c>
      <c r="E73" s="3">
        <f>'Depreciation Calcs'!H106</f>
        <v>75107.169801850177</v>
      </c>
      <c r="F73" s="3">
        <f>'Depreciation Calcs'!I106</f>
        <v>75107.169801850177</v>
      </c>
      <c r="G73" s="3">
        <f>'Depreciation Calcs'!J106</f>
        <v>75107.169801850177</v>
      </c>
      <c r="H73" s="3">
        <f>'Depreciation Calcs'!K106</f>
        <v>75107.169801850177</v>
      </c>
      <c r="I73" s="3">
        <f>'Depreciation Calcs'!L106</f>
        <v>75107.169801850177</v>
      </c>
      <c r="J73" s="3">
        <f>SUM(B73:I73)</f>
        <v>525750.1886129512</v>
      </c>
      <c r="L73" s="3">
        <f>'Depreciation Calcs'!M106</f>
        <v>75107.169801850177</v>
      </c>
      <c r="M73" s="3">
        <f>'Depreciation Calcs'!N106</f>
        <v>75107.169801850177</v>
      </c>
      <c r="N73" s="3">
        <f>'Depreciation Calcs'!O106</f>
        <v>75107.169801850177</v>
      </c>
      <c r="O73" s="3">
        <f>'Depreciation Calcs'!P106</f>
        <v>75107.169801850177</v>
      </c>
      <c r="P73" s="3">
        <f>'Depreciation Calcs'!Q106</f>
        <v>75107.169801850177</v>
      </c>
      <c r="Q73" s="3">
        <f>'Depreciation Calcs'!R106</f>
        <v>75107.169801850177</v>
      </c>
      <c r="R73" s="3">
        <f>'Depreciation Calcs'!S106</f>
        <v>75107.169801850177</v>
      </c>
      <c r="S73" s="3">
        <f>'Depreciation Calcs'!T106</f>
        <v>75107.169801850177</v>
      </c>
      <c r="T73" s="3">
        <f>'Depreciation Calcs'!U106</f>
        <v>75107.169801850177</v>
      </c>
      <c r="U73" s="3">
        <f>'Depreciation Calcs'!V106</f>
        <v>75107.169801850177</v>
      </c>
      <c r="V73" s="3">
        <f>'Depreciation Calcs'!W106</f>
        <v>75107.169801850177</v>
      </c>
      <c r="W73" s="3">
        <f>'Depreciation Calcs'!X106</f>
        <v>75107.169801850177</v>
      </c>
      <c r="X73" s="3">
        <f>SUM(L73:W73)</f>
        <v>901286.0376222023</v>
      </c>
    </row>
    <row r="74" spans="1:24">
      <c r="A74" s="81" t="s">
        <v>58</v>
      </c>
      <c r="J74" s="3">
        <f>SUM(B74:I74)</f>
        <v>0</v>
      </c>
      <c r="N74" s="82"/>
      <c r="O74" s="82"/>
      <c r="P74" s="3"/>
      <c r="Q74" s="3"/>
      <c r="R74" s="3"/>
      <c r="S74" s="3"/>
      <c r="T74" s="3"/>
      <c r="U74" s="3"/>
      <c r="V74" s="3"/>
      <c r="W74" s="3"/>
      <c r="X74" s="3">
        <f>SUM(L74:W74)</f>
        <v>0</v>
      </c>
    </row>
    <row r="75" spans="1:24">
      <c r="A75" s="81" t="s">
        <v>62</v>
      </c>
      <c r="J75" s="3">
        <f>SUM(B75:I75)</f>
        <v>0</v>
      </c>
      <c r="N75" s="82"/>
      <c r="O75" s="82"/>
      <c r="P75" s="3"/>
      <c r="Q75" s="3"/>
      <c r="R75" s="3"/>
      <c r="S75" s="3"/>
      <c r="T75" s="3"/>
      <c r="U75" s="3"/>
      <c r="V75" s="3"/>
      <c r="W75" s="3"/>
      <c r="X75" s="3">
        <f>SUM(L75:W75)</f>
        <v>0</v>
      </c>
    </row>
    <row r="76" spans="1:24" ht="12" thickBot="1">
      <c r="A76" s="2" t="s">
        <v>63</v>
      </c>
      <c r="B76" s="83">
        <f t="shared" ref="B76:I76" si="106">SUM(B72:B75)</f>
        <v>0</v>
      </c>
      <c r="C76" s="83">
        <f t="shared" si="106"/>
        <v>75107.169801850177</v>
      </c>
      <c r="D76" s="83">
        <f t="shared" si="106"/>
        <v>150214.33960370035</v>
      </c>
      <c r="E76" s="83">
        <f t="shared" si="106"/>
        <v>225321.50940555055</v>
      </c>
      <c r="F76" s="83">
        <f t="shared" si="106"/>
        <v>300428.67920740071</v>
      </c>
      <c r="G76" s="83">
        <f t="shared" si="106"/>
        <v>375535.84900925087</v>
      </c>
      <c r="H76" s="83">
        <f t="shared" si="106"/>
        <v>450643.01881110104</v>
      </c>
      <c r="I76" s="83">
        <f t="shared" si="106"/>
        <v>525750.1886129512</v>
      </c>
      <c r="L76" s="83">
        <f>SUM(L72:L75)</f>
        <v>600857.35841480142</v>
      </c>
      <c r="M76" s="83">
        <f t="shared" ref="M76:W76" si="107">SUM(M72:M75)</f>
        <v>675964.52821665164</v>
      </c>
      <c r="N76" s="83">
        <f t="shared" si="107"/>
        <v>751071.69801850186</v>
      </c>
      <c r="O76" s="83">
        <f t="shared" si="107"/>
        <v>826178.86782035208</v>
      </c>
      <c r="P76" s="83">
        <f t="shared" si="107"/>
        <v>901286.0376222023</v>
      </c>
      <c r="Q76" s="83">
        <f t="shared" si="107"/>
        <v>976393.20742405253</v>
      </c>
      <c r="R76" s="83">
        <f t="shared" si="107"/>
        <v>1051500.3772259026</v>
      </c>
      <c r="S76" s="83">
        <f t="shared" si="107"/>
        <v>1126607.5470277527</v>
      </c>
      <c r="T76" s="83">
        <f t="shared" si="107"/>
        <v>1201714.7168296028</v>
      </c>
      <c r="U76" s="83">
        <f t="shared" si="107"/>
        <v>1276821.8866314529</v>
      </c>
      <c r="V76" s="83">
        <f t="shared" si="107"/>
        <v>1351929.056433303</v>
      </c>
      <c r="W76" s="83">
        <f t="shared" si="107"/>
        <v>1427036.2262351532</v>
      </c>
      <c r="X76" s="3"/>
    </row>
    <row r="77" spans="1:24" ht="12" thickTop="1">
      <c r="X77" s="3"/>
    </row>
    <row r="79" spans="1:24" ht="12">
      <c r="A79" s="79" t="s">
        <v>14</v>
      </c>
      <c r="B79" s="1">
        <f t="shared" ref="B79:I79" si="108">B64</f>
        <v>43586</v>
      </c>
      <c r="C79" s="1">
        <f t="shared" si="108"/>
        <v>43617</v>
      </c>
      <c r="D79" s="1">
        <f t="shared" si="108"/>
        <v>43647</v>
      </c>
      <c r="E79" s="1">
        <f t="shared" si="108"/>
        <v>43678</v>
      </c>
      <c r="F79" s="1">
        <f t="shared" si="108"/>
        <v>43709</v>
      </c>
      <c r="G79" s="1">
        <f t="shared" si="108"/>
        <v>43739</v>
      </c>
      <c r="H79" s="1">
        <f t="shared" si="108"/>
        <v>43770</v>
      </c>
      <c r="I79" s="1">
        <f t="shared" si="108"/>
        <v>43800</v>
      </c>
      <c r="J79" s="1" t="s">
        <v>1</v>
      </c>
      <c r="L79" s="1">
        <f t="shared" ref="L79:W79" si="109">L64</f>
        <v>43831</v>
      </c>
      <c r="M79" s="1">
        <f t="shared" si="109"/>
        <v>43862</v>
      </c>
      <c r="N79" s="1">
        <f t="shared" si="109"/>
        <v>43891</v>
      </c>
      <c r="O79" s="1">
        <f t="shared" si="109"/>
        <v>43922</v>
      </c>
      <c r="P79" s="1">
        <f t="shared" si="109"/>
        <v>43952</v>
      </c>
      <c r="Q79" s="1">
        <f t="shared" si="109"/>
        <v>43983</v>
      </c>
      <c r="R79" s="1">
        <f t="shared" si="109"/>
        <v>44013</v>
      </c>
      <c r="S79" s="1">
        <f t="shared" si="109"/>
        <v>44044</v>
      </c>
      <c r="T79" s="1">
        <f t="shared" si="109"/>
        <v>44075</v>
      </c>
      <c r="U79" s="1">
        <f t="shared" si="109"/>
        <v>44105</v>
      </c>
      <c r="V79" s="1">
        <f t="shared" si="109"/>
        <v>44136</v>
      </c>
      <c r="W79" s="1">
        <f t="shared" si="109"/>
        <v>44166</v>
      </c>
      <c r="X79" s="1" t="s">
        <v>1</v>
      </c>
    </row>
    <row r="80" spans="1:24">
      <c r="A80" s="2" t="s">
        <v>14</v>
      </c>
      <c r="B80" s="3">
        <f t="shared" ref="B80:I80" si="110">B73</f>
        <v>0</v>
      </c>
      <c r="C80" s="3">
        <f t="shared" si="110"/>
        <v>75107.169801850177</v>
      </c>
      <c r="D80" s="3">
        <f t="shared" si="110"/>
        <v>75107.169801850177</v>
      </c>
      <c r="E80" s="3">
        <f t="shared" si="110"/>
        <v>75107.169801850177</v>
      </c>
      <c r="F80" s="3">
        <f t="shared" si="110"/>
        <v>75107.169801850177</v>
      </c>
      <c r="G80" s="3">
        <f t="shared" si="110"/>
        <v>75107.169801850177</v>
      </c>
      <c r="H80" s="3">
        <f t="shared" si="110"/>
        <v>75107.169801850177</v>
      </c>
      <c r="I80" s="3">
        <f t="shared" si="110"/>
        <v>75107.169801850177</v>
      </c>
      <c r="J80" s="3">
        <f>SUM(B80:I80)</f>
        <v>525750.1886129512</v>
      </c>
      <c r="L80" s="3">
        <f t="shared" ref="L80:W80" si="111">L73</f>
        <v>75107.169801850177</v>
      </c>
      <c r="M80" s="3">
        <f t="shared" si="111"/>
        <v>75107.169801850177</v>
      </c>
      <c r="N80" s="3">
        <f t="shared" si="111"/>
        <v>75107.169801850177</v>
      </c>
      <c r="O80" s="3">
        <f t="shared" si="111"/>
        <v>75107.169801850177</v>
      </c>
      <c r="P80" s="3">
        <f t="shared" si="111"/>
        <v>75107.169801850177</v>
      </c>
      <c r="Q80" s="3">
        <f t="shared" si="111"/>
        <v>75107.169801850177</v>
      </c>
      <c r="R80" s="3">
        <f t="shared" si="111"/>
        <v>75107.169801850177</v>
      </c>
      <c r="S80" s="3">
        <f t="shared" si="111"/>
        <v>75107.169801850177</v>
      </c>
      <c r="T80" s="3">
        <f t="shared" si="111"/>
        <v>75107.169801850177</v>
      </c>
      <c r="U80" s="3">
        <f t="shared" si="111"/>
        <v>75107.169801850177</v>
      </c>
      <c r="V80" s="3">
        <f t="shared" si="111"/>
        <v>75107.169801850177</v>
      </c>
      <c r="W80" s="3">
        <f t="shared" si="111"/>
        <v>75107.169801850177</v>
      </c>
      <c r="X80" s="3">
        <f>SUM(L80:W80)</f>
        <v>901286.0376222023</v>
      </c>
    </row>
    <row r="81" spans="1:24"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4">
      <c r="A82" s="2" t="s">
        <v>22</v>
      </c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4">
      <c r="A83" s="2" t="s">
        <v>24</v>
      </c>
      <c r="C83" s="3">
        <f>'Depreciation Calcs'!F103</f>
        <v>2129.8714286849658</v>
      </c>
      <c r="D83" s="3">
        <f>'Depreciation Calcs'!G103</f>
        <v>2129.8714286849658</v>
      </c>
      <c r="E83" s="3">
        <f>'Depreciation Calcs'!H103</f>
        <v>2129.8714286849658</v>
      </c>
      <c r="F83" s="3">
        <f>'Depreciation Calcs'!I103</f>
        <v>2129.8714286849658</v>
      </c>
      <c r="G83" s="3">
        <f>'Depreciation Calcs'!J103</f>
        <v>2129.8714286849658</v>
      </c>
      <c r="H83" s="3">
        <f>'Depreciation Calcs'!K103</f>
        <v>2129.8714286849658</v>
      </c>
      <c r="I83" s="3">
        <f>'Depreciation Calcs'!L103</f>
        <v>2129.8714286849658</v>
      </c>
      <c r="J83" s="3">
        <f>SUM(C83:I83)</f>
        <v>14909.100000794762</v>
      </c>
      <c r="L83" s="3">
        <f>'Depreciation Calcs'!M103</f>
        <v>2129.8714286849658</v>
      </c>
      <c r="M83" s="3">
        <f>'Depreciation Calcs'!N103</f>
        <v>2129.8714286849658</v>
      </c>
      <c r="N83" s="3">
        <f>'Depreciation Calcs'!O103</f>
        <v>2129.8714286849658</v>
      </c>
      <c r="O83" s="3">
        <f>'Depreciation Calcs'!P103</f>
        <v>2129.8714286849658</v>
      </c>
      <c r="P83" s="3">
        <f>'Depreciation Calcs'!Q103</f>
        <v>2129.8714286849658</v>
      </c>
      <c r="Q83" s="3">
        <f>'Depreciation Calcs'!R103</f>
        <v>2129.8714286849658</v>
      </c>
      <c r="R83" s="3">
        <f>'Depreciation Calcs'!S103</f>
        <v>2129.8714286849658</v>
      </c>
      <c r="S83" s="3">
        <f>'Depreciation Calcs'!T103</f>
        <v>2129.8714286849658</v>
      </c>
      <c r="T83" s="3">
        <f>'Depreciation Calcs'!U103</f>
        <v>2129.8714286849658</v>
      </c>
      <c r="U83" s="3">
        <f>'Depreciation Calcs'!V103</f>
        <v>2129.8714286849658</v>
      </c>
      <c r="V83" s="3">
        <f>'Depreciation Calcs'!W103</f>
        <v>2129.8714286849658</v>
      </c>
      <c r="W83" s="3">
        <f>'Depreciation Calcs'!X103</f>
        <v>2129.8714286849658</v>
      </c>
      <c r="X83" s="3">
        <f>SUM(L83:W83)</f>
        <v>25558.457144219585</v>
      </c>
    </row>
    <row r="84" spans="1:24">
      <c r="A84" s="2" t="s">
        <v>23</v>
      </c>
      <c r="C84" s="3">
        <f>'Depreciation Calcs'!F104</f>
        <v>6989.928373165576</v>
      </c>
      <c r="D84" s="3">
        <f>'Depreciation Calcs'!G104</f>
        <v>6989.928373165576</v>
      </c>
      <c r="E84" s="3">
        <f>'Depreciation Calcs'!H104</f>
        <v>6989.928373165576</v>
      </c>
      <c r="F84" s="3">
        <f>'Depreciation Calcs'!I104</f>
        <v>6989.928373165576</v>
      </c>
      <c r="G84" s="3">
        <f>'Depreciation Calcs'!J104</f>
        <v>6989.928373165576</v>
      </c>
      <c r="H84" s="3">
        <f>'Depreciation Calcs'!K104</f>
        <v>6989.928373165576</v>
      </c>
      <c r="I84" s="3">
        <f>'Depreciation Calcs'!L104</f>
        <v>6989.928373165576</v>
      </c>
      <c r="J84" s="3">
        <f>SUM(C84:I84)</f>
        <v>48929.498612159026</v>
      </c>
      <c r="L84" s="3">
        <f>'Depreciation Calcs'!M104</f>
        <v>6989.928373165576</v>
      </c>
      <c r="M84" s="3">
        <f>'Depreciation Calcs'!N104</f>
        <v>6989.928373165576</v>
      </c>
      <c r="N84" s="3">
        <f>'Depreciation Calcs'!O104</f>
        <v>6989.928373165576</v>
      </c>
      <c r="O84" s="3">
        <f>'Depreciation Calcs'!P104</f>
        <v>6989.928373165576</v>
      </c>
      <c r="P84" s="3">
        <f>'Depreciation Calcs'!Q104</f>
        <v>6989.928373165576</v>
      </c>
      <c r="Q84" s="3">
        <f>'Depreciation Calcs'!R104</f>
        <v>6989.928373165576</v>
      </c>
      <c r="R84" s="3">
        <f>'Depreciation Calcs'!S104</f>
        <v>6989.928373165576</v>
      </c>
      <c r="S84" s="3">
        <f>'Depreciation Calcs'!T104</f>
        <v>6989.928373165576</v>
      </c>
      <c r="T84" s="3">
        <f>'Depreciation Calcs'!U104</f>
        <v>6989.928373165576</v>
      </c>
      <c r="U84" s="3">
        <f>'Depreciation Calcs'!V104</f>
        <v>6989.928373165576</v>
      </c>
      <c r="V84" s="3">
        <f>'Depreciation Calcs'!W104</f>
        <v>6989.928373165576</v>
      </c>
      <c r="W84" s="3">
        <f>'Depreciation Calcs'!X104</f>
        <v>6989.928373165576</v>
      </c>
      <c r="X84" s="3">
        <f>SUM(L84:W84)</f>
        <v>83879.140477986904</v>
      </c>
    </row>
    <row r="85" spans="1:24">
      <c r="B85" s="62">
        <f t="shared" ref="B85:I85" si="112">SUM(B83:B84)</f>
        <v>0</v>
      </c>
      <c r="C85" s="62">
        <f t="shared" si="112"/>
        <v>9119.7998018505423</v>
      </c>
      <c r="D85" s="62">
        <f t="shared" si="112"/>
        <v>9119.7998018505423</v>
      </c>
      <c r="E85" s="62">
        <f t="shared" si="112"/>
        <v>9119.7998018505423</v>
      </c>
      <c r="F85" s="62">
        <f t="shared" si="112"/>
        <v>9119.7998018505423</v>
      </c>
      <c r="G85" s="62">
        <f t="shared" si="112"/>
        <v>9119.7998018505423</v>
      </c>
      <c r="H85" s="62">
        <f t="shared" si="112"/>
        <v>9119.7998018505423</v>
      </c>
      <c r="I85" s="62">
        <f t="shared" si="112"/>
        <v>9119.7998018505423</v>
      </c>
      <c r="J85" s="62">
        <f>SUM(J83:J84)</f>
        <v>63838.598612953792</v>
      </c>
      <c r="L85" s="62">
        <f>SUM(L83:L84)</f>
        <v>9119.7998018505423</v>
      </c>
      <c r="M85" s="62">
        <f t="shared" ref="M85:X85" si="113">SUM(M83:M84)</f>
        <v>9119.7998018505423</v>
      </c>
      <c r="N85" s="62">
        <f t="shared" si="113"/>
        <v>9119.7998018505423</v>
      </c>
      <c r="O85" s="62">
        <f t="shared" si="113"/>
        <v>9119.7998018505423</v>
      </c>
      <c r="P85" s="62">
        <f t="shared" si="113"/>
        <v>9119.7998018505423</v>
      </c>
      <c r="Q85" s="62">
        <f t="shared" si="113"/>
        <v>9119.7998018505423</v>
      </c>
      <c r="R85" s="62">
        <f t="shared" si="113"/>
        <v>9119.7998018505423</v>
      </c>
      <c r="S85" s="62">
        <f t="shared" si="113"/>
        <v>9119.7998018505423</v>
      </c>
      <c r="T85" s="62">
        <f t="shared" si="113"/>
        <v>9119.7998018505423</v>
      </c>
      <c r="U85" s="62">
        <f t="shared" si="113"/>
        <v>9119.7998018505423</v>
      </c>
      <c r="V85" s="62">
        <f t="shared" si="113"/>
        <v>9119.7998018505423</v>
      </c>
      <c r="W85" s="62">
        <f t="shared" si="113"/>
        <v>9119.7998018505423</v>
      </c>
      <c r="X85" s="62">
        <f t="shared" si="113"/>
        <v>109437.59762220649</v>
      </c>
    </row>
    <row r="86" spans="1:24"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" thickBot="1">
      <c r="A87" s="2" t="s">
        <v>35</v>
      </c>
      <c r="B87" s="61">
        <f t="shared" ref="B87:J87" si="114">B80-B85</f>
        <v>0</v>
      </c>
      <c r="C87" s="61">
        <f t="shared" si="114"/>
        <v>65987.369999999632</v>
      </c>
      <c r="D87" s="61">
        <f t="shared" si="114"/>
        <v>65987.369999999632</v>
      </c>
      <c r="E87" s="61">
        <f t="shared" si="114"/>
        <v>65987.369999999632</v>
      </c>
      <c r="F87" s="61">
        <f t="shared" si="114"/>
        <v>65987.369999999632</v>
      </c>
      <c r="G87" s="61">
        <f t="shared" si="114"/>
        <v>65987.369999999632</v>
      </c>
      <c r="H87" s="61">
        <f t="shared" si="114"/>
        <v>65987.369999999632</v>
      </c>
      <c r="I87" s="61">
        <f t="shared" si="114"/>
        <v>65987.369999999632</v>
      </c>
      <c r="J87" s="61">
        <f t="shared" si="114"/>
        <v>461911.58999999741</v>
      </c>
      <c r="L87" s="61">
        <f>L80-L85</f>
        <v>65987.369999999632</v>
      </c>
      <c r="M87" s="61">
        <f t="shared" ref="M87:X87" si="115">M80-M85</f>
        <v>65987.369999999632</v>
      </c>
      <c r="N87" s="61">
        <f t="shared" si="115"/>
        <v>65987.369999999632</v>
      </c>
      <c r="O87" s="61">
        <f t="shared" si="115"/>
        <v>65987.369999999632</v>
      </c>
      <c r="P87" s="61">
        <f t="shared" si="115"/>
        <v>65987.369999999632</v>
      </c>
      <c r="Q87" s="61">
        <f t="shared" si="115"/>
        <v>65987.369999999632</v>
      </c>
      <c r="R87" s="61">
        <f t="shared" si="115"/>
        <v>65987.369999999632</v>
      </c>
      <c r="S87" s="61">
        <f t="shared" si="115"/>
        <v>65987.369999999632</v>
      </c>
      <c r="T87" s="61">
        <f t="shared" si="115"/>
        <v>65987.369999999632</v>
      </c>
      <c r="U87" s="61">
        <f t="shared" si="115"/>
        <v>65987.369999999632</v>
      </c>
      <c r="V87" s="61">
        <f t="shared" si="115"/>
        <v>65987.369999999632</v>
      </c>
      <c r="W87" s="61">
        <f t="shared" si="115"/>
        <v>65987.369999999632</v>
      </c>
      <c r="X87" s="61">
        <f t="shared" si="115"/>
        <v>791848.43999999575</v>
      </c>
    </row>
    <row r="88" spans="1:24" ht="12" thickTop="1"/>
    <row r="90" spans="1:24">
      <c r="A90" s="86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</row>
    <row r="92" spans="1:24" ht="12">
      <c r="A92" s="76" t="s">
        <v>140</v>
      </c>
      <c r="X92" s="3"/>
    </row>
    <row r="93" spans="1:24" ht="12">
      <c r="A93" s="79" t="s">
        <v>55</v>
      </c>
      <c r="B93" s="1">
        <f>B8</f>
        <v>43586</v>
      </c>
      <c r="C93" s="1">
        <v>43617</v>
      </c>
      <c r="D93" s="1">
        <v>43647</v>
      </c>
      <c r="E93" s="1">
        <v>43678</v>
      </c>
      <c r="F93" s="1">
        <v>43709</v>
      </c>
      <c r="G93" s="1">
        <v>43739</v>
      </c>
      <c r="H93" s="1">
        <v>43770</v>
      </c>
      <c r="I93" s="1">
        <v>43800</v>
      </c>
      <c r="J93" s="1" t="s">
        <v>1</v>
      </c>
      <c r="L93" s="1">
        <v>43831</v>
      </c>
      <c r="M93" s="1">
        <v>43862</v>
      </c>
      <c r="N93" s="1">
        <v>43891</v>
      </c>
      <c r="O93" s="1">
        <v>43922</v>
      </c>
      <c r="P93" s="1">
        <v>43952</v>
      </c>
      <c r="Q93" s="1">
        <v>43983</v>
      </c>
      <c r="R93" s="1">
        <v>44013</v>
      </c>
      <c r="S93" s="1">
        <v>44044</v>
      </c>
      <c r="T93" s="1">
        <v>44075</v>
      </c>
      <c r="U93" s="1">
        <v>44105</v>
      </c>
      <c r="V93" s="1">
        <v>44136</v>
      </c>
      <c r="W93" s="1">
        <v>44166</v>
      </c>
      <c r="X93" s="1" t="s">
        <v>1</v>
      </c>
    </row>
    <row r="94" spans="1:24">
      <c r="A94" s="80" t="s">
        <v>56</v>
      </c>
      <c r="B94" s="3">
        <f>B9+B37+B65</f>
        <v>0</v>
      </c>
      <c r="C94" s="3">
        <f t="shared" ref="C94" si="116">B97</f>
        <v>1208761498.7920122</v>
      </c>
      <c r="D94" s="3">
        <f>C97</f>
        <v>1229608513.15906</v>
      </c>
      <c r="E94" s="3">
        <f t="shared" ref="E94" si="117">D97</f>
        <v>1229658998.15906</v>
      </c>
      <c r="F94" s="3">
        <f t="shared" ref="F94" si="118">E97</f>
        <v>1229658998.15906</v>
      </c>
      <c r="G94" s="3">
        <f t="shared" ref="G94" si="119">F97</f>
        <v>1229658998.15906</v>
      </c>
      <c r="H94" s="3">
        <f t="shared" ref="H94" si="120">G97</f>
        <v>1229658998.15906</v>
      </c>
      <c r="I94" s="3">
        <f t="shared" ref="I94" si="121">H97</f>
        <v>1229658998.15906</v>
      </c>
      <c r="L94" s="3">
        <f>I97</f>
        <v>1229658998.15906</v>
      </c>
      <c r="M94" s="3">
        <f t="shared" ref="M94" si="122">L97</f>
        <v>1229658998.15906</v>
      </c>
      <c r="N94" s="3">
        <f t="shared" ref="N94" si="123">M97</f>
        <v>1229658998.15906</v>
      </c>
      <c r="O94" s="3">
        <f t="shared" ref="O94" si="124">N97</f>
        <v>1229658998.15906</v>
      </c>
      <c r="P94" s="3">
        <f t="shared" ref="P94" si="125">O97</f>
        <v>1229658998.15906</v>
      </c>
      <c r="Q94" s="3">
        <f t="shared" ref="Q94" si="126">P97</f>
        <v>1229658998.15906</v>
      </c>
      <c r="R94" s="3">
        <f t="shared" ref="R94" si="127">Q97</f>
        <v>1229658998.15906</v>
      </c>
      <c r="S94" s="3">
        <f t="shared" ref="S94" si="128">R97</f>
        <v>1229658998.15906</v>
      </c>
      <c r="T94" s="3">
        <f t="shared" ref="T94" si="129">S97</f>
        <v>1229658998.15906</v>
      </c>
      <c r="U94" s="3">
        <f t="shared" ref="U94" si="130">T97</f>
        <v>1229658998.15906</v>
      </c>
      <c r="V94" s="3">
        <f t="shared" ref="V94" si="131">U97</f>
        <v>1229658998.15906</v>
      </c>
      <c r="W94" s="3">
        <f t="shared" ref="W94" si="132">V97</f>
        <v>1229658998.15906</v>
      </c>
      <c r="X94" s="3"/>
    </row>
    <row r="95" spans="1:24">
      <c r="A95" s="81" t="s">
        <v>57</v>
      </c>
      <c r="B95" s="3">
        <f>B10+B38+B66</f>
        <v>1208761498.7920122</v>
      </c>
      <c r="C95" s="3">
        <f>C10+C38+C66</f>
        <v>20847014.367047846</v>
      </c>
      <c r="D95" s="3">
        <f t="shared" ref="D95:I95" si="133">D10+D38+D66</f>
        <v>50485</v>
      </c>
      <c r="E95" s="3">
        <f t="shared" si="133"/>
        <v>0</v>
      </c>
      <c r="F95" s="3">
        <f t="shared" si="133"/>
        <v>0</v>
      </c>
      <c r="G95" s="3">
        <f t="shared" si="133"/>
        <v>0</v>
      </c>
      <c r="H95" s="3">
        <f t="shared" si="133"/>
        <v>0</v>
      </c>
      <c r="I95" s="3">
        <f t="shared" si="133"/>
        <v>0</v>
      </c>
      <c r="J95" s="3">
        <f>SUM(B95:I95)</f>
        <v>1229658998.15906</v>
      </c>
      <c r="L95" s="3">
        <f t="shared" ref="L95:W95" si="134">L10+L38+L66</f>
        <v>0</v>
      </c>
      <c r="M95" s="3">
        <f t="shared" si="134"/>
        <v>0</v>
      </c>
      <c r="N95" s="3">
        <f t="shared" si="134"/>
        <v>0</v>
      </c>
      <c r="O95" s="3">
        <f t="shared" si="134"/>
        <v>0</v>
      </c>
      <c r="P95" s="3">
        <f t="shared" si="134"/>
        <v>0</v>
      </c>
      <c r="Q95" s="3">
        <f t="shared" si="134"/>
        <v>0</v>
      </c>
      <c r="R95" s="3">
        <f t="shared" si="134"/>
        <v>0</v>
      </c>
      <c r="S95" s="3">
        <f t="shared" si="134"/>
        <v>0</v>
      </c>
      <c r="T95" s="3">
        <f t="shared" si="134"/>
        <v>0</v>
      </c>
      <c r="U95" s="3">
        <f t="shared" si="134"/>
        <v>0</v>
      </c>
      <c r="V95" s="3">
        <f t="shared" si="134"/>
        <v>0</v>
      </c>
      <c r="W95" s="3">
        <f t="shared" si="134"/>
        <v>0</v>
      </c>
      <c r="X95" s="3">
        <f>SUM(L95:W95)</f>
        <v>0</v>
      </c>
    </row>
    <row r="96" spans="1:24">
      <c r="A96" s="81" t="s">
        <v>58</v>
      </c>
      <c r="B96" s="3">
        <f>B11+B39+B67</f>
        <v>0</v>
      </c>
      <c r="C96" s="3">
        <f>C11+C39+C67</f>
        <v>0</v>
      </c>
      <c r="D96" s="3">
        <f t="shared" ref="D96:I96" si="135">D11+D39+D67</f>
        <v>0</v>
      </c>
      <c r="E96" s="3">
        <f t="shared" si="135"/>
        <v>0</v>
      </c>
      <c r="F96" s="3">
        <f t="shared" si="135"/>
        <v>0</v>
      </c>
      <c r="G96" s="3">
        <f t="shared" si="135"/>
        <v>0</v>
      </c>
      <c r="H96" s="3">
        <f t="shared" si="135"/>
        <v>0</v>
      </c>
      <c r="I96" s="3">
        <f t="shared" si="135"/>
        <v>0</v>
      </c>
      <c r="J96" s="3">
        <f>SUM(B96:I96)</f>
        <v>0</v>
      </c>
      <c r="L96" s="3">
        <f t="shared" ref="L96:W96" si="136">L11+L39+L67</f>
        <v>0</v>
      </c>
      <c r="M96" s="3">
        <f t="shared" si="136"/>
        <v>0</v>
      </c>
      <c r="N96" s="3">
        <f t="shared" si="136"/>
        <v>0</v>
      </c>
      <c r="O96" s="3">
        <f t="shared" si="136"/>
        <v>0</v>
      </c>
      <c r="P96" s="3">
        <f t="shared" si="136"/>
        <v>0</v>
      </c>
      <c r="Q96" s="3">
        <f t="shared" si="136"/>
        <v>0</v>
      </c>
      <c r="R96" s="3">
        <f t="shared" si="136"/>
        <v>0</v>
      </c>
      <c r="S96" s="3">
        <f t="shared" si="136"/>
        <v>0</v>
      </c>
      <c r="T96" s="3">
        <f t="shared" si="136"/>
        <v>0</v>
      </c>
      <c r="U96" s="3">
        <f t="shared" si="136"/>
        <v>0</v>
      </c>
      <c r="V96" s="3">
        <f t="shared" si="136"/>
        <v>0</v>
      </c>
      <c r="W96" s="3">
        <f t="shared" si="136"/>
        <v>0</v>
      </c>
      <c r="X96" s="3">
        <f>SUM(L96:W96)</f>
        <v>0</v>
      </c>
    </row>
    <row r="97" spans="1:24" ht="12" thickBot="1">
      <c r="A97" s="2" t="s">
        <v>59</v>
      </c>
      <c r="B97" s="83">
        <f t="shared" ref="B97:I97" si="137">SUM(B94:B96)</f>
        <v>1208761498.7920122</v>
      </c>
      <c r="C97" s="83">
        <f t="shared" si="137"/>
        <v>1229608513.15906</v>
      </c>
      <c r="D97" s="83">
        <f t="shared" si="137"/>
        <v>1229658998.15906</v>
      </c>
      <c r="E97" s="83">
        <f t="shared" si="137"/>
        <v>1229658998.15906</v>
      </c>
      <c r="F97" s="83">
        <f t="shared" si="137"/>
        <v>1229658998.15906</v>
      </c>
      <c r="G97" s="83">
        <f t="shared" si="137"/>
        <v>1229658998.15906</v>
      </c>
      <c r="H97" s="83">
        <f t="shared" si="137"/>
        <v>1229658998.15906</v>
      </c>
      <c r="I97" s="83">
        <f t="shared" si="137"/>
        <v>1229658998.15906</v>
      </c>
      <c r="L97" s="83">
        <f t="shared" ref="L97:W97" si="138">SUM(L94:L96)</f>
        <v>1229658998.15906</v>
      </c>
      <c r="M97" s="83">
        <f t="shared" si="138"/>
        <v>1229658998.15906</v>
      </c>
      <c r="N97" s="83">
        <f t="shared" si="138"/>
        <v>1229658998.15906</v>
      </c>
      <c r="O97" s="83">
        <f t="shared" si="138"/>
        <v>1229658998.15906</v>
      </c>
      <c r="P97" s="83">
        <f t="shared" si="138"/>
        <v>1229658998.15906</v>
      </c>
      <c r="Q97" s="83">
        <f t="shared" si="138"/>
        <v>1229658998.15906</v>
      </c>
      <c r="R97" s="83">
        <f t="shared" si="138"/>
        <v>1229658998.15906</v>
      </c>
      <c r="S97" s="83">
        <f t="shared" si="138"/>
        <v>1229658998.15906</v>
      </c>
      <c r="T97" s="83">
        <f t="shared" si="138"/>
        <v>1229658998.15906</v>
      </c>
      <c r="U97" s="83">
        <f t="shared" si="138"/>
        <v>1229658998.15906</v>
      </c>
      <c r="V97" s="83">
        <f t="shared" si="138"/>
        <v>1229658998.15906</v>
      </c>
      <c r="W97" s="83">
        <f t="shared" si="138"/>
        <v>1229658998.15906</v>
      </c>
      <c r="X97" s="3"/>
    </row>
    <row r="98" spans="1:24" ht="12" thickTop="1">
      <c r="X98" s="3"/>
    </row>
    <row r="100" spans="1:24" ht="12">
      <c r="A100" s="79" t="s">
        <v>60</v>
      </c>
      <c r="B100" s="1">
        <f>B93</f>
        <v>43586</v>
      </c>
      <c r="C100" s="1">
        <f t="shared" ref="C100:I100" si="139">C93</f>
        <v>43617</v>
      </c>
      <c r="D100" s="1">
        <f t="shared" si="139"/>
        <v>43647</v>
      </c>
      <c r="E100" s="1">
        <f t="shared" si="139"/>
        <v>43678</v>
      </c>
      <c r="F100" s="1">
        <f t="shared" si="139"/>
        <v>43709</v>
      </c>
      <c r="G100" s="1">
        <f t="shared" si="139"/>
        <v>43739</v>
      </c>
      <c r="H100" s="1">
        <f t="shared" si="139"/>
        <v>43770</v>
      </c>
      <c r="I100" s="1">
        <f t="shared" si="139"/>
        <v>43800</v>
      </c>
      <c r="J100" s="1" t="s">
        <v>1</v>
      </c>
      <c r="L100" s="1">
        <f t="shared" ref="L100:W100" si="140">L93</f>
        <v>43831</v>
      </c>
      <c r="M100" s="1">
        <f t="shared" si="140"/>
        <v>43862</v>
      </c>
      <c r="N100" s="1">
        <f t="shared" si="140"/>
        <v>43891</v>
      </c>
      <c r="O100" s="1">
        <f t="shared" si="140"/>
        <v>43922</v>
      </c>
      <c r="P100" s="1">
        <f t="shared" si="140"/>
        <v>43952</v>
      </c>
      <c r="Q100" s="1">
        <f t="shared" si="140"/>
        <v>43983</v>
      </c>
      <c r="R100" s="1">
        <f t="shared" si="140"/>
        <v>44013</v>
      </c>
      <c r="S100" s="1">
        <f t="shared" si="140"/>
        <v>44044</v>
      </c>
      <c r="T100" s="1">
        <f t="shared" si="140"/>
        <v>44075</v>
      </c>
      <c r="U100" s="1">
        <f t="shared" si="140"/>
        <v>44105</v>
      </c>
      <c r="V100" s="1">
        <f t="shared" si="140"/>
        <v>44136</v>
      </c>
      <c r="W100" s="1">
        <f t="shared" si="140"/>
        <v>44166</v>
      </c>
      <c r="X100" s="1" t="s">
        <v>1</v>
      </c>
    </row>
    <row r="101" spans="1:24">
      <c r="A101" s="2" t="s">
        <v>61</v>
      </c>
      <c r="B101" s="3">
        <f>B16+B44+B72</f>
        <v>0</v>
      </c>
      <c r="C101" s="3">
        <f t="shared" ref="C101" si="141">B105</f>
        <v>0</v>
      </c>
      <c r="D101" s="3">
        <f t="shared" ref="D101" si="142">C105</f>
        <v>3605694.0252758977</v>
      </c>
      <c r="E101" s="3">
        <f t="shared" ref="E101" si="143">D105</f>
        <v>7211466.9722377453</v>
      </c>
      <c r="F101" s="3">
        <f t="shared" ref="F101" si="144">E105</f>
        <v>10817239.919199593</v>
      </c>
      <c r="G101" s="3">
        <f t="shared" ref="G101" si="145">F105</f>
        <v>14423012.866161441</v>
      </c>
      <c r="H101" s="3">
        <f t="shared" ref="H101" si="146">G105</f>
        <v>18028785.813123289</v>
      </c>
      <c r="I101" s="3">
        <f t="shared" ref="I101" si="147">H105</f>
        <v>21634558.760085136</v>
      </c>
      <c r="L101" s="3">
        <f>I105</f>
        <v>25240331.707046982</v>
      </c>
      <c r="M101" s="3">
        <f t="shared" ref="M101" si="148">L105</f>
        <v>28846104.654008828</v>
      </c>
      <c r="N101" s="3">
        <f t="shared" ref="N101" si="149">M105</f>
        <v>32451877.600970674</v>
      </c>
      <c r="O101" s="3">
        <f t="shared" ref="O101" si="150">N105</f>
        <v>36057650.547932521</v>
      </c>
      <c r="P101" s="3">
        <f t="shared" ref="P101" si="151">O105</f>
        <v>39663423.49489437</v>
      </c>
      <c r="Q101" s="3">
        <f t="shared" ref="Q101" si="152">P105</f>
        <v>43269196.44185622</v>
      </c>
      <c r="R101" s="3">
        <f t="shared" ref="R101" si="153">Q105</f>
        <v>46874969.38881807</v>
      </c>
      <c r="S101" s="3">
        <f t="shared" ref="S101" si="154">R105</f>
        <v>50480742.33577992</v>
      </c>
      <c r="T101" s="3">
        <f t="shared" ref="T101" si="155">S105</f>
        <v>54086515.28274177</v>
      </c>
      <c r="U101" s="3">
        <f t="shared" ref="U101" si="156">T105</f>
        <v>57692288.22970362</v>
      </c>
      <c r="V101" s="3">
        <f t="shared" ref="V101" si="157">U105</f>
        <v>61298061.17666547</v>
      </c>
      <c r="W101" s="3">
        <f t="shared" ref="W101" si="158">V105</f>
        <v>64903834.12362732</v>
      </c>
      <c r="X101" s="3"/>
    </row>
    <row r="102" spans="1:24">
      <c r="A102" s="81" t="s">
        <v>14</v>
      </c>
      <c r="B102" s="3">
        <f t="shared" ref="B102:I104" si="159">B17+B45+B73</f>
        <v>0</v>
      </c>
      <c r="C102" s="3">
        <f t="shared" si="159"/>
        <v>3605694.0252758977</v>
      </c>
      <c r="D102" s="3">
        <f t="shared" si="159"/>
        <v>3605772.9469618476</v>
      </c>
      <c r="E102" s="3">
        <f t="shared" si="159"/>
        <v>3605772.9469618476</v>
      </c>
      <c r="F102" s="3">
        <f t="shared" si="159"/>
        <v>3605772.9469618476</v>
      </c>
      <c r="G102" s="3">
        <f t="shared" si="159"/>
        <v>3605772.9469618476</v>
      </c>
      <c r="H102" s="3">
        <f t="shared" si="159"/>
        <v>3605772.9469618476</v>
      </c>
      <c r="I102" s="3">
        <f t="shared" si="159"/>
        <v>3605772.9469618476</v>
      </c>
      <c r="J102" s="3">
        <f>SUM(B102:I102)</f>
        <v>25240331.707046982</v>
      </c>
      <c r="L102" s="3">
        <f t="shared" ref="L102:W102" si="160">L17+L45+L73</f>
        <v>3605772.9469618476</v>
      </c>
      <c r="M102" s="3">
        <f t="shared" si="160"/>
        <v>3605772.9469618476</v>
      </c>
      <c r="N102" s="3">
        <f t="shared" si="160"/>
        <v>3605772.9469618476</v>
      </c>
      <c r="O102" s="3">
        <f t="shared" si="160"/>
        <v>3605772.9469618476</v>
      </c>
      <c r="P102" s="3">
        <f t="shared" si="160"/>
        <v>3605772.9469618476</v>
      </c>
      <c r="Q102" s="3">
        <f t="shared" si="160"/>
        <v>3605772.9469618476</v>
      </c>
      <c r="R102" s="3">
        <f t="shared" si="160"/>
        <v>3605772.9469618476</v>
      </c>
      <c r="S102" s="3">
        <f t="shared" si="160"/>
        <v>3605772.9469618476</v>
      </c>
      <c r="T102" s="3">
        <f t="shared" si="160"/>
        <v>3605772.9469618476</v>
      </c>
      <c r="U102" s="3">
        <f t="shared" si="160"/>
        <v>3605772.9469618476</v>
      </c>
      <c r="V102" s="3">
        <f t="shared" si="160"/>
        <v>3605772.9469618476</v>
      </c>
      <c r="W102" s="3">
        <f t="shared" si="160"/>
        <v>3605772.9469618476</v>
      </c>
      <c r="X102" s="3">
        <f>SUM(L102:W102)</f>
        <v>43269275.363542169</v>
      </c>
    </row>
    <row r="103" spans="1:24">
      <c r="A103" s="81" t="s">
        <v>58</v>
      </c>
      <c r="B103" s="3">
        <f t="shared" si="159"/>
        <v>0</v>
      </c>
      <c r="C103" s="3">
        <f t="shared" si="159"/>
        <v>0</v>
      </c>
      <c r="D103" s="3">
        <f t="shared" si="159"/>
        <v>0</v>
      </c>
      <c r="E103" s="3">
        <f t="shared" si="159"/>
        <v>0</v>
      </c>
      <c r="F103" s="3">
        <f t="shared" si="159"/>
        <v>0</v>
      </c>
      <c r="G103" s="3">
        <f t="shared" si="159"/>
        <v>0</v>
      </c>
      <c r="H103" s="3">
        <f t="shared" si="159"/>
        <v>0</v>
      </c>
      <c r="I103" s="3">
        <f t="shared" si="159"/>
        <v>0</v>
      </c>
      <c r="J103" s="3">
        <f>SUM(B103:I103)</f>
        <v>0</v>
      </c>
      <c r="L103" s="3">
        <f t="shared" ref="L103:W103" si="161">L18+L46+L74</f>
        <v>0</v>
      </c>
      <c r="M103" s="3">
        <f t="shared" si="161"/>
        <v>0</v>
      </c>
      <c r="N103" s="3">
        <f t="shared" si="161"/>
        <v>0</v>
      </c>
      <c r="O103" s="3">
        <f t="shared" si="161"/>
        <v>0</v>
      </c>
      <c r="P103" s="3">
        <f t="shared" si="161"/>
        <v>0</v>
      </c>
      <c r="Q103" s="3">
        <f t="shared" si="161"/>
        <v>0</v>
      </c>
      <c r="R103" s="3">
        <f t="shared" si="161"/>
        <v>0</v>
      </c>
      <c r="S103" s="3">
        <f t="shared" si="161"/>
        <v>0</v>
      </c>
      <c r="T103" s="3">
        <f t="shared" si="161"/>
        <v>0</v>
      </c>
      <c r="U103" s="3">
        <f t="shared" si="161"/>
        <v>0</v>
      </c>
      <c r="V103" s="3">
        <f t="shared" si="161"/>
        <v>0</v>
      </c>
      <c r="W103" s="3">
        <f t="shared" si="161"/>
        <v>0</v>
      </c>
      <c r="X103" s="3">
        <f>SUM(L103:W103)</f>
        <v>0</v>
      </c>
    </row>
    <row r="104" spans="1:24">
      <c r="A104" s="81" t="s">
        <v>62</v>
      </c>
      <c r="B104" s="3">
        <f t="shared" si="159"/>
        <v>0</v>
      </c>
      <c r="C104" s="3">
        <f t="shared" si="159"/>
        <v>0</v>
      </c>
      <c r="D104" s="3">
        <f t="shared" si="159"/>
        <v>0</v>
      </c>
      <c r="E104" s="3">
        <f t="shared" si="159"/>
        <v>0</v>
      </c>
      <c r="F104" s="3">
        <f t="shared" si="159"/>
        <v>0</v>
      </c>
      <c r="G104" s="3">
        <f t="shared" si="159"/>
        <v>0</v>
      </c>
      <c r="H104" s="3">
        <f t="shared" si="159"/>
        <v>0</v>
      </c>
      <c r="I104" s="3">
        <f t="shared" si="159"/>
        <v>0</v>
      </c>
      <c r="J104" s="3">
        <f>SUM(B104:I104)</f>
        <v>0</v>
      </c>
      <c r="L104" s="3">
        <f t="shared" ref="L104:W104" si="162">L19+L47+L75</f>
        <v>0</v>
      </c>
      <c r="M104" s="3">
        <f t="shared" si="162"/>
        <v>0</v>
      </c>
      <c r="N104" s="3">
        <f t="shared" si="162"/>
        <v>0</v>
      </c>
      <c r="O104" s="3">
        <f t="shared" si="162"/>
        <v>0</v>
      </c>
      <c r="P104" s="3">
        <f t="shared" si="162"/>
        <v>0</v>
      </c>
      <c r="Q104" s="3">
        <f t="shared" si="162"/>
        <v>0</v>
      </c>
      <c r="R104" s="3">
        <f t="shared" si="162"/>
        <v>0</v>
      </c>
      <c r="S104" s="3">
        <f t="shared" si="162"/>
        <v>0</v>
      </c>
      <c r="T104" s="3">
        <f t="shared" si="162"/>
        <v>0</v>
      </c>
      <c r="U104" s="3">
        <f t="shared" si="162"/>
        <v>0</v>
      </c>
      <c r="V104" s="3">
        <f t="shared" si="162"/>
        <v>0</v>
      </c>
      <c r="W104" s="3">
        <f t="shared" si="162"/>
        <v>0</v>
      </c>
      <c r="X104" s="3">
        <f>SUM(L104:W104)</f>
        <v>0</v>
      </c>
    </row>
    <row r="105" spans="1:24" ht="12" thickBot="1">
      <c r="A105" s="2" t="s">
        <v>63</v>
      </c>
      <c r="B105" s="83">
        <f t="shared" ref="B105:I105" si="163">SUM(B101:B104)</f>
        <v>0</v>
      </c>
      <c r="C105" s="83">
        <f t="shared" si="163"/>
        <v>3605694.0252758977</v>
      </c>
      <c r="D105" s="83">
        <f t="shared" si="163"/>
        <v>7211466.9722377453</v>
      </c>
      <c r="E105" s="83">
        <f t="shared" si="163"/>
        <v>10817239.919199593</v>
      </c>
      <c r="F105" s="83">
        <f t="shared" si="163"/>
        <v>14423012.866161441</v>
      </c>
      <c r="G105" s="83">
        <f t="shared" si="163"/>
        <v>18028785.813123289</v>
      </c>
      <c r="H105" s="83">
        <f t="shared" si="163"/>
        <v>21634558.760085136</v>
      </c>
      <c r="I105" s="83">
        <f t="shared" si="163"/>
        <v>25240331.707046982</v>
      </c>
      <c r="L105" s="83">
        <f>SUM(L101:L104)</f>
        <v>28846104.654008828</v>
      </c>
      <c r="M105" s="83">
        <f t="shared" ref="M105:W105" si="164">SUM(M101:M104)</f>
        <v>32451877.600970674</v>
      </c>
      <c r="N105" s="83">
        <f t="shared" si="164"/>
        <v>36057650.547932521</v>
      </c>
      <c r="O105" s="83">
        <f t="shared" si="164"/>
        <v>39663423.49489437</v>
      </c>
      <c r="P105" s="83">
        <f t="shared" si="164"/>
        <v>43269196.44185622</v>
      </c>
      <c r="Q105" s="83">
        <f t="shared" si="164"/>
        <v>46874969.38881807</v>
      </c>
      <c r="R105" s="83">
        <f t="shared" si="164"/>
        <v>50480742.33577992</v>
      </c>
      <c r="S105" s="83">
        <f t="shared" si="164"/>
        <v>54086515.28274177</v>
      </c>
      <c r="T105" s="83">
        <f t="shared" si="164"/>
        <v>57692288.22970362</v>
      </c>
      <c r="U105" s="83">
        <f t="shared" si="164"/>
        <v>61298061.17666547</v>
      </c>
      <c r="V105" s="83">
        <f t="shared" si="164"/>
        <v>64903834.12362732</v>
      </c>
      <c r="W105" s="83">
        <f t="shared" si="164"/>
        <v>68509607.07058917</v>
      </c>
      <c r="X105" s="3"/>
    </row>
    <row r="106" spans="1:24" ht="12" thickTop="1">
      <c r="X106" s="3"/>
    </row>
    <row r="108" spans="1:24" ht="12">
      <c r="A108" s="79" t="s">
        <v>14</v>
      </c>
      <c r="B108" s="1">
        <f t="shared" ref="B108:I108" si="165">B93</f>
        <v>43586</v>
      </c>
      <c r="C108" s="1">
        <f t="shared" si="165"/>
        <v>43617</v>
      </c>
      <c r="D108" s="1">
        <f t="shared" si="165"/>
        <v>43647</v>
      </c>
      <c r="E108" s="1">
        <f t="shared" si="165"/>
        <v>43678</v>
      </c>
      <c r="F108" s="1">
        <f t="shared" si="165"/>
        <v>43709</v>
      </c>
      <c r="G108" s="1">
        <f t="shared" si="165"/>
        <v>43739</v>
      </c>
      <c r="H108" s="1">
        <f t="shared" si="165"/>
        <v>43770</v>
      </c>
      <c r="I108" s="1">
        <f t="shared" si="165"/>
        <v>43800</v>
      </c>
      <c r="J108" s="1" t="s">
        <v>1</v>
      </c>
      <c r="L108" s="1">
        <f t="shared" ref="L108:W108" si="166">L93</f>
        <v>43831</v>
      </c>
      <c r="M108" s="1">
        <f t="shared" si="166"/>
        <v>43862</v>
      </c>
      <c r="N108" s="1">
        <f t="shared" si="166"/>
        <v>43891</v>
      </c>
      <c r="O108" s="1">
        <f t="shared" si="166"/>
        <v>43922</v>
      </c>
      <c r="P108" s="1">
        <f t="shared" si="166"/>
        <v>43952</v>
      </c>
      <c r="Q108" s="1">
        <f t="shared" si="166"/>
        <v>43983</v>
      </c>
      <c r="R108" s="1">
        <f t="shared" si="166"/>
        <v>44013</v>
      </c>
      <c r="S108" s="1">
        <f t="shared" si="166"/>
        <v>44044</v>
      </c>
      <c r="T108" s="1">
        <f t="shared" si="166"/>
        <v>44075</v>
      </c>
      <c r="U108" s="1">
        <f t="shared" si="166"/>
        <v>44105</v>
      </c>
      <c r="V108" s="1">
        <f t="shared" si="166"/>
        <v>44136</v>
      </c>
      <c r="W108" s="1">
        <f t="shared" si="166"/>
        <v>44166</v>
      </c>
      <c r="X108" s="1" t="s">
        <v>1</v>
      </c>
    </row>
    <row r="109" spans="1:24">
      <c r="A109" s="2" t="s">
        <v>14</v>
      </c>
      <c r="B109" s="3">
        <f t="shared" ref="B109:I109" si="167">B102</f>
        <v>0</v>
      </c>
      <c r="C109" s="3">
        <f t="shared" si="167"/>
        <v>3605694.0252758977</v>
      </c>
      <c r="D109" s="3">
        <f t="shared" si="167"/>
        <v>3605772.9469618476</v>
      </c>
      <c r="E109" s="3">
        <f t="shared" si="167"/>
        <v>3605772.9469618476</v>
      </c>
      <c r="F109" s="3">
        <f t="shared" si="167"/>
        <v>3605772.9469618476</v>
      </c>
      <c r="G109" s="3">
        <f t="shared" si="167"/>
        <v>3605772.9469618476</v>
      </c>
      <c r="H109" s="3">
        <f t="shared" si="167"/>
        <v>3605772.9469618476</v>
      </c>
      <c r="I109" s="3">
        <f t="shared" si="167"/>
        <v>3605772.9469618476</v>
      </c>
      <c r="J109" s="3">
        <f>SUM(B109:I109)</f>
        <v>25240331.707046982</v>
      </c>
      <c r="L109" s="3">
        <f t="shared" ref="L109:W109" si="168">L102</f>
        <v>3605772.9469618476</v>
      </c>
      <c r="M109" s="3">
        <f t="shared" si="168"/>
        <v>3605772.9469618476</v>
      </c>
      <c r="N109" s="3">
        <f t="shared" si="168"/>
        <v>3605772.9469618476</v>
      </c>
      <c r="O109" s="3">
        <f t="shared" si="168"/>
        <v>3605772.9469618476</v>
      </c>
      <c r="P109" s="3">
        <f t="shared" si="168"/>
        <v>3605772.9469618476</v>
      </c>
      <c r="Q109" s="3">
        <f t="shared" si="168"/>
        <v>3605772.9469618476</v>
      </c>
      <c r="R109" s="3">
        <f t="shared" si="168"/>
        <v>3605772.9469618476</v>
      </c>
      <c r="S109" s="3">
        <f t="shared" si="168"/>
        <v>3605772.9469618476</v>
      </c>
      <c r="T109" s="3">
        <f t="shared" si="168"/>
        <v>3605772.9469618476</v>
      </c>
      <c r="U109" s="3">
        <f t="shared" si="168"/>
        <v>3605772.9469618476</v>
      </c>
      <c r="V109" s="3">
        <f t="shared" si="168"/>
        <v>3605772.9469618476</v>
      </c>
      <c r="W109" s="3">
        <f t="shared" si="168"/>
        <v>3605772.9469618476</v>
      </c>
      <c r="X109" s="3">
        <f>SUM(L109:W109)</f>
        <v>43269275.363542169</v>
      </c>
    </row>
    <row r="110" spans="1:24"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4">
      <c r="A111" s="2" t="s">
        <v>22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4">
      <c r="A112" s="2" t="s">
        <v>24</v>
      </c>
      <c r="B112" s="3">
        <f>B27+B55+B83</f>
        <v>0</v>
      </c>
      <c r="C112" s="3">
        <f t="shared" ref="C112:I112" si="169">C27+C55+C83</f>
        <v>83354.887297825058</v>
      </c>
      <c r="D112" s="3">
        <f t="shared" si="169"/>
        <v>83354.887297825058</v>
      </c>
      <c r="E112" s="3">
        <f t="shared" si="169"/>
        <v>83354.887297825058</v>
      </c>
      <c r="F112" s="3">
        <f t="shared" si="169"/>
        <v>83354.887297825058</v>
      </c>
      <c r="G112" s="3">
        <f t="shared" si="169"/>
        <v>83354.887297825058</v>
      </c>
      <c r="H112" s="3">
        <f t="shared" si="169"/>
        <v>83354.887297825058</v>
      </c>
      <c r="I112" s="3">
        <f t="shared" si="169"/>
        <v>83354.887297825058</v>
      </c>
      <c r="J112" s="3">
        <f>SUM(B112:I112)</f>
        <v>583484.21108477539</v>
      </c>
      <c r="L112" s="3">
        <f t="shared" ref="L112:W112" si="170">L27+L55+L83</f>
        <v>83354.887297825058</v>
      </c>
      <c r="M112" s="3">
        <f t="shared" si="170"/>
        <v>83354.887297825058</v>
      </c>
      <c r="N112" s="3">
        <f t="shared" si="170"/>
        <v>83354.887297825058</v>
      </c>
      <c r="O112" s="3">
        <f t="shared" si="170"/>
        <v>83354.887297825058</v>
      </c>
      <c r="P112" s="3">
        <f t="shared" si="170"/>
        <v>83354.887297825058</v>
      </c>
      <c r="Q112" s="3">
        <f t="shared" si="170"/>
        <v>83354.887297825058</v>
      </c>
      <c r="R112" s="3">
        <f t="shared" si="170"/>
        <v>83354.887297825058</v>
      </c>
      <c r="S112" s="3">
        <f t="shared" si="170"/>
        <v>83354.887297825058</v>
      </c>
      <c r="T112" s="3">
        <f t="shared" si="170"/>
        <v>83354.887297825058</v>
      </c>
      <c r="U112" s="3">
        <f t="shared" si="170"/>
        <v>83354.887297825058</v>
      </c>
      <c r="V112" s="3">
        <f t="shared" si="170"/>
        <v>83354.887297825058</v>
      </c>
      <c r="W112" s="3">
        <f t="shared" si="170"/>
        <v>83354.887297825058</v>
      </c>
      <c r="X112" s="3">
        <f>SUM(L112:W112)</f>
        <v>1000258.6475739008</v>
      </c>
    </row>
    <row r="113" spans="1:24">
      <c r="A113" s="2" t="s">
        <v>23</v>
      </c>
      <c r="B113" s="3">
        <f>B28+B56+B84</f>
        <v>0</v>
      </c>
      <c r="C113" s="3">
        <f t="shared" ref="C113:I113" si="171">C28+C56+C84</f>
        <v>273558.62138815835</v>
      </c>
      <c r="D113" s="3">
        <f t="shared" si="171"/>
        <v>273558.62138815835</v>
      </c>
      <c r="E113" s="3">
        <f t="shared" si="171"/>
        <v>273558.62138815835</v>
      </c>
      <c r="F113" s="3">
        <f t="shared" si="171"/>
        <v>273558.62138815835</v>
      </c>
      <c r="G113" s="3">
        <f t="shared" si="171"/>
        <v>273558.62138815835</v>
      </c>
      <c r="H113" s="3">
        <f t="shared" si="171"/>
        <v>273558.62138815835</v>
      </c>
      <c r="I113" s="3">
        <f t="shared" si="171"/>
        <v>273558.62138815835</v>
      </c>
      <c r="J113" s="3">
        <f>SUM(B113:I113)</f>
        <v>1914910.3497171083</v>
      </c>
      <c r="L113" s="3">
        <f t="shared" ref="L113:W113" si="172">L28+L56+L84</f>
        <v>273558.62138815835</v>
      </c>
      <c r="M113" s="3">
        <f t="shared" si="172"/>
        <v>273558.62138815835</v>
      </c>
      <c r="N113" s="3">
        <f t="shared" si="172"/>
        <v>273558.62138815835</v>
      </c>
      <c r="O113" s="3">
        <f t="shared" si="172"/>
        <v>273558.62138815835</v>
      </c>
      <c r="P113" s="3">
        <f t="shared" si="172"/>
        <v>273558.62138815835</v>
      </c>
      <c r="Q113" s="3">
        <f t="shared" si="172"/>
        <v>273558.62138815835</v>
      </c>
      <c r="R113" s="3">
        <f t="shared" si="172"/>
        <v>273558.62138815835</v>
      </c>
      <c r="S113" s="3">
        <f t="shared" si="172"/>
        <v>273558.62138815835</v>
      </c>
      <c r="T113" s="3">
        <f t="shared" si="172"/>
        <v>273558.62138815835</v>
      </c>
      <c r="U113" s="3">
        <f t="shared" si="172"/>
        <v>273558.62138815835</v>
      </c>
      <c r="V113" s="3">
        <f t="shared" si="172"/>
        <v>273558.62138815835</v>
      </c>
      <c r="W113" s="3">
        <f t="shared" si="172"/>
        <v>273558.62138815835</v>
      </c>
      <c r="X113" s="3">
        <f>SUM(L113:W113)</f>
        <v>3282703.4566579</v>
      </c>
    </row>
    <row r="114" spans="1:24">
      <c r="B114" s="62">
        <f t="shared" ref="B114:I114" si="173">SUM(B112:B113)</f>
        <v>0</v>
      </c>
      <c r="C114" s="62">
        <f t="shared" si="173"/>
        <v>356913.50868598343</v>
      </c>
      <c r="D114" s="62">
        <f t="shared" si="173"/>
        <v>356913.50868598343</v>
      </c>
      <c r="E114" s="62">
        <f t="shared" si="173"/>
        <v>356913.50868598343</v>
      </c>
      <c r="F114" s="62">
        <f t="shared" si="173"/>
        <v>356913.50868598343</v>
      </c>
      <c r="G114" s="62">
        <f t="shared" si="173"/>
        <v>356913.50868598343</v>
      </c>
      <c r="H114" s="62">
        <f t="shared" si="173"/>
        <v>356913.50868598343</v>
      </c>
      <c r="I114" s="62">
        <f t="shared" si="173"/>
        <v>356913.50868598343</v>
      </c>
      <c r="J114" s="62">
        <f>SUM(J112:J113)</f>
        <v>2498394.5608018837</v>
      </c>
      <c r="L114" s="62">
        <f>SUM(L112:L113)</f>
        <v>356913.50868598343</v>
      </c>
      <c r="M114" s="62">
        <f t="shared" ref="M114:X114" si="174">SUM(M112:M113)</f>
        <v>356913.50868598343</v>
      </c>
      <c r="N114" s="62">
        <f t="shared" si="174"/>
        <v>356913.50868598343</v>
      </c>
      <c r="O114" s="62">
        <f t="shared" si="174"/>
        <v>356913.50868598343</v>
      </c>
      <c r="P114" s="62">
        <f t="shared" si="174"/>
        <v>356913.50868598343</v>
      </c>
      <c r="Q114" s="62">
        <f t="shared" si="174"/>
        <v>356913.50868598343</v>
      </c>
      <c r="R114" s="62">
        <f t="shared" si="174"/>
        <v>356913.50868598343</v>
      </c>
      <c r="S114" s="62">
        <f t="shared" si="174"/>
        <v>356913.50868598343</v>
      </c>
      <c r="T114" s="62">
        <f t="shared" si="174"/>
        <v>356913.50868598343</v>
      </c>
      <c r="U114" s="62">
        <f t="shared" si="174"/>
        <v>356913.50868598343</v>
      </c>
      <c r="V114" s="62">
        <f t="shared" si="174"/>
        <v>356913.50868598343</v>
      </c>
      <c r="W114" s="62">
        <f t="shared" si="174"/>
        <v>356913.50868598343</v>
      </c>
      <c r="X114" s="62">
        <f t="shared" si="174"/>
        <v>4282962.1042318009</v>
      </c>
    </row>
    <row r="115" spans="1:24"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" thickBot="1">
      <c r="A116" s="2" t="s">
        <v>35</v>
      </c>
      <c r="B116" s="61">
        <f t="shared" ref="B116:J116" si="175">B109-B114</f>
        <v>0</v>
      </c>
      <c r="C116" s="61">
        <f t="shared" si="175"/>
        <v>3248780.5165899144</v>
      </c>
      <c r="D116" s="61">
        <f t="shared" si="175"/>
        <v>3248859.4382758643</v>
      </c>
      <c r="E116" s="61">
        <f t="shared" si="175"/>
        <v>3248859.4382758643</v>
      </c>
      <c r="F116" s="61">
        <f t="shared" si="175"/>
        <v>3248859.4382758643</v>
      </c>
      <c r="G116" s="61">
        <f t="shared" si="175"/>
        <v>3248859.4382758643</v>
      </c>
      <c r="H116" s="61">
        <f t="shared" si="175"/>
        <v>3248859.4382758643</v>
      </c>
      <c r="I116" s="61">
        <f t="shared" si="175"/>
        <v>3248859.4382758643</v>
      </c>
      <c r="J116" s="61">
        <f t="shared" si="175"/>
        <v>22741937.1462451</v>
      </c>
      <c r="L116" s="61">
        <f>L109-L114</f>
        <v>3248859.4382758643</v>
      </c>
      <c r="M116" s="61">
        <f t="shared" ref="M116:X116" si="176">M109-M114</f>
        <v>3248859.4382758643</v>
      </c>
      <c r="N116" s="61">
        <f t="shared" si="176"/>
        <v>3248859.4382758643</v>
      </c>
      <c r="O116" s="61">
        <f t="shared" si="176"/>
        <v>3248859.4382758643</v>
      </c>
      <c r="P116" s="61">
        <f t="shared" si="176"/>
        <v>3248859.4382758643</v>
      </c>
      <c r="Q116" s="61">
        <f t="shared" si="176"/>
        <v>3248859.4382758643</v>
      </c>
      <c r="R116" s="61">
        <f t="shared" si="176"/>
        <v>3248859.4382758643</v>
      </c>
      <c r="S116" s="61">
        <f t="shared" si="176"/>
        <v>3248859.4382758643</v>
      </c>
      <c r="T116" s="61">
        <f t="shared" si="176"/>
        <v>3248859.4382758643</v>
      </c>
      <c r="U116" s="61">
        <f t="shared" si="176"/>
        <v>3248859.4382758643</v>
      </c>
      <c r="V116" s="61">
        <f t="shared" si="176"/>
        <v>3248859.4382758643</v>
      </c>
      <c r="W116" s="61">
        <f t="shared" si="176"/>
        <v>3248859.4382758643</v>
      </c>
      <c r="X116" s="61">
        <f t="shared" si="176"/>
        <v>38986313.259310365</v>
      </c>
    </row>
    <row r="117" spans="1:24" ht="12" thickTop="1"/>
    <row r="122" spans="1:24">
      <c r="P122" s="3">
        <f>'PIS and Depr Calc'!O57</f>
        <v>1229658998.1590602</v>
      </c>
    </row>
    <row r="123" spans="1:24">
      <c r="N123" s="3"/>
      <c r="O123" s="3"/>
      <c r="P123" s="3">
        <f>'PIS and Depr Calc'!O63</f>
        <v>43269196.441856228</v>
      </c>
      <c r="Q123" s="3"/>
      <c r="R123" s="3"/>
      <c r="S123" s="3"/>
      <c r="T123" s="3"/>
      <c r="U123" s="3"/>
      <c r="V123" s="3"/>
      <c r="W123" s="3"/>
    </row>
    <row r="125" spans="1:24">
      <c r="P125" s="3">
        <f>P97-P122</f>
        <v>0</v>
      </c>
    </row>
    <row r="126" spans="1:24">
      <c r="P126" s="3">
        <f>P105-P123</f>
        <v>0</v>
      </c>
    </row>
    <row r="148" spans="14:23"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73" spans="2:7">
      <c r="B173" s="2"/>
      <c r="C173" s="2"/>
      <c r="D173" s="2"/>
      <c r="E173" s="2"/>
      <c r="F173" s="2"/>
      <c r="G173" s="2"/>
    </row>
    <row r="174" spans="2:7">
      <c r="B174" s="2"/>
      <c r="C174" s="2"/>
      <c r="D174" s="2"/>
      <c r="E174" s="2"/>
      <c r="F174" s="2"/>
      <c r="G174" s="2"/>
    </row>
    <row r="175" spans="2:7">
      <c r="B175" s="2"/>
      <c r="C175" s="2"/>
      <c r="D175" s="2"/>
      <c r="E175" s="2"/>
      <c r="F175" s="2"/>
      <c r="G175" s="2"/>
    </row>
    <row r="176" spans="2:7">
      <c r="B176" s="2"/>
      <c r="C176" s="2"/>
      <c r="D176" s="2"/>
      <c r="E176" s="2"/>
      <c r="F176" s="2"/>
      <c r="G176" s="2"/>
    </row>
    <row r="177" spans="2:7">
      <c r="B177" s="2"/>
      <c r="C177" s="2"/>
      <c r="D177" s="2"/>
      <c r="E177" s="2"/>
      <c r="F177" s="2"/>
      <c r="G177" s="2"/>
    </row>
    <row r="178" spans="2:7">
      <c r="B178" s="2"/>
      <c r="C178" s="2"/>
      <c r="D178" s="2"/>
      <c r="E178" s="2"/>
      <c r="F178" s="2"/>
      <c r="G178" s="2"/>
    </row>
    <row r="179" spans="2:7">
      <c r="B179" s="2"/>
      <c r="C179" s="2"/>
      <c r="D179" s="2"/>
      <c r="E179" s="2"/>
      <c r="F179" s="2"/>
      <c r="G179" s="2"/>
    </row>
    <row r="180" spans="2:7" ht="409.6">
      <c r="B180" s="2"/>
      <c r="C180" s="2"/>
      <c r="D180" s="2"/>
      <c r="E180" s="2"/>
      <c r="F180" s="2"/>
      <c r="G180" s="2"/>
    </row>
    <row r="181" spans="2:7">
      <c r="B181" s="2"/>
      <c r="C181" s="2"/>
      <c r="D181" s="2"/>
      <c r="E181" s="2"/>
      <c r="F181" s="2"/>
      <c r="G181" s="2"/>
    </row>
  </sheetData>
  <pageMargins left="0.25" right="0" top="0.4" bottom="0.28000000000000003" header="0.3" footer="0"/>
  <pageSetup paperSize="5" scale="80" orientation="landscape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workbookViewId="0">
      <selection activeCell="A2" sqref="A1:A2"/>
    </sheetView>
  </sheetViews>
  <sheetFormatPr defaultRowHeight="13.2"/>
  <cols>
    <col min="1" max="1" width="16.44140625" customWidth="1"/>
    <col min="2" max="2" width="14.88671875" customWidth="1"/>
    <col min="3" max="3" width="13.88671875" customWidth="1"/>
    <col min="4" max="4" width="2.6640625" customWidth="1"/>
    <col min="5" max="5" width="10.44140625" bestFit="1" customWidth="1"/>
    <col min="6" max="6" width="13" bestFit="1" customWidth="1"/>
    <col min="7" max="7" width="2.6640625" customWidth="1"/>
    <col min="8" max="8" width="11.109375" customWidth="1"/>
    <col min="9" max="9" width="13.5546875" customWidth="1"/>
    <col min="10" max="10" width="6.109375" customWidth="1"/>
    <col min="11" max="11" width="16.33203125" customWidth="1"/>
    <col min="12" max="12" width="10.44140625" bestFit="1" customWidth="1"/>
    <col min="13" max="13" width="13" bestFit="1" customWidth="1"/>
    <col min="14" max="14" width="2.6640625" customWidth="1"/>
    <col min="15" max="15" width="11" customWidth="1"/>
    <col min="16" max="16" width="13.44140625" customWidth="1"/>
    <col min="17" max="17" width="2.6640625" customWidth="1"/>
    <col min="18" max="18" width="12" customWidth="1"/>
    <col min="19" max="19" width="13" customWidth="1"/>
    <col min="20" max="20" width="14.33203125" customWidth="1"/>
    <col min="21" max="27" width="12.109375" bestFit="1" customWidth="1"/>
    <col min="38" max="38" width="12.109375" bestFit="1" customWidth="1"/>
  </cols>
  <sheetData>
    <row r="1" spans="1:19">
      <c r="A1" s="362" t="s">
        <v>370</v>
      </c>
    </row>
    <row r="2" spans="1:19" ht="14.4" thickBot="1">
      <c r="A2" s="363" t="s">
        <v>363</v>
      </c>
    </row>
    <row r="4" spans="1:19">
      <c r="A4" s="178" t="s">
        <v>190</v>
      </c>
    </row>
    <row r="6" spans="1:19" ht="13.8" thickBot="1">
      <c r="B6" s="3"/>
      <c r="C6" s="3"/>
      <c r="D6" s="3"/>
      <c r="E6" s="3"/>
      <c r="F6" s="3"/>
      <c r="G6" s="3"/>
      <c r="H6" s="3"/>
      <c r="I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22"/>
      <c r="B7" s="359" t="s">
        <v>119</v>
      </c>
      <c r="C7" s="359"/>
      <c r="D7" s="123"/>
      <c r="E7" s="359" t="s">
        <v>118</v>
      </c>
      <c r="F7" s="359"/>
      <c r="G7" s="123"/>
      <c r="H7" s="359" t="s">
        <v>296</v>
      </c>
      <c r="I7" s="360"/>
      <c r="K7" s="122"/>
      <c r="L7" s="359" t="s">
        <v>119</v>
      </c>
      <c r="M7" s="359"/>
      <c r="N7" s="123"/>
      <c r="O7" s="359" t="s">
        <v>118</v>
      </c>
      <c r="P7" s="359"/>
      <c r="Q7" s="123"/>
      <c r="R7" s="359" t="s">
        <v>296</v>
      </c>
      <c r="S7" s="360"/>
    </row>
    <row r="8" spans="1:19">
      <c r="A8" s="124" t="s">
        <v>198</v>
      </c>
      <c r="B8" s="121" t="s">
        <v>196</v>
      </c>
      <c r="C8" s="121" t="s">
        <v>197</v>
      </c>
      <c r="D8" s="120"/>
      <c r="E8" s="121" t="s">
        <v>196</v>
      </c>
      <c r="F8" s="121" t="s">
        <v>197</v>
      </c>
      <c r="G8" s="120"/>
      <c r="H8" s="121" t="s">
        <v>196</v>
      </c>
      <c r="I8" s="125" t="s">
        <v>197</v>
      </c>
      <c r="K8" s="124" t="s">
        <v>199</v>
      </c>
      <c r="L8" s="121" t="s">
        <v>196</v>
      </c>
      <c r="M8" s="121" t="s">
        <v>197</v>
      </c>
      <c r="N8" s="120"/>
      <c r="O8" s="121" t="s">
        <v>196</v>
      </c>
      <c r="P8" s="121" t="s">
        <v>197</v>
      </c>
      <c r="Q8" s="120"/>
      <c r="R8" s="121" t="s">
        <v>196</v>
      </c>
      <c r="S8" s="125" t="s">
        <v>197</v>
      </c>
    </row>
    <row r="9" spans="1:19">
      <c r="A9" s="332">
        <v>43617</v>
      </c>
      <c r="B9" s="127">
        <f>'Book Summary'!B12</f>
        <v>1126401598.7885668</v>
      </c>
      <c r="C9" s="127"/>
      <c r="D9" s="127"/>
      <c r="E9" s="127">
        <f>'Book Summary'!B40</f>
        <v>56899842.443496235</v>
      </c>
      <c r="F9" s="127"/>
      <c r="G9" s="127"/>
      <c r="H9" s="127">
        <f>'Book Summary'!B68</f>
        <v>25460057.559949212</v>
      </c>
      <c r="I9" s="128"/>
      <c r="K9" s="126">
        <v>43586</v>
      </c>
      <c r="L9" s="127">
        <f>'Book Summary'!B20</f>
        <v>0</v>
      </c>
      <c r="M9" s="127"/>
      <c r="N9" s="127"/>
      <c r="O9" s="127">
        <f>'Book Summary'!B48</f>
        <v>0</v>
      </c>
      <c r="P9" s="127"/>
      <c r="Q9" s="127"/>
      <c r="R9" s="127">
        <f>'Book Summary'!B76</f>
        <v>0</v>
      </c>
      <c r="S9" s="128"/>
    </row>
    <row r="10" spans="1:19">
      <c r="A10" s="126">
        <v>43646</v>
      </c>
      <c r="B10" s="127">
        <f>'Book Summary'!C12</f>
        <v>1147172885.1556146</v>
      </c>
      <c r="C10" s="127"/>
      <c r="D10" s="127"/>
      <c r="E10" s="127">
        <f>'Book Summary'!C40</f>
        <v>56975570.443496235</v>
      </c>
      <c r="F10" s="127"/>
      <c r="G10" s="127"/>
      <c r="H10" s="127">
        <f>'Book Summary'!C68</f>
        <v>25460057.559949212</v>
      </c>
      <c r="I10" s="128"/>
      <c r="K10" s="126">
        <f t="shared" ref="K10:K21" si="0">EDATE(K9,1)</f>
        <v>43617</v>
      </c>
      <c r="L10" s="127">
        <f>'Book Summary'!C20</f>
        <v>3441518.6554668429</v>
      </c>
      <c r="M10" s="127"/>
      <c r="N10" s="127"/>
      <c r="O10" s="127">
        <f>'Book Summary'!C48</f>
        <v>89068.200007204374</v>
      </c>
      <c r="P10" s="127"/>
      <c r="Q10" s="127"/>
      <c r="R10" s="127">
        <f>'Book Summary'!C76</f>
        <v>75107.169801850177</v>
      </c>
      <c r="S10" s="128"/>
    </row>
    <row r="11" spans="1:19">
      <c r="A11" s="126">
        <f t="shared" ref="A11:A21" si="1">EDATE(A10,1)</f>
        <v>43676</v>
      </c>
      <c r="B11" s="127">
        <f>'Book Summary'!D12</f>
        <v>1147172885.1556146</v>
      </c>
      <c r="C11" s="127"/>
      <c r="D11" s="127"/>
      <c r="E11" s="127">
        <f>'Book Summary'!D40</f>
        <v>57026055.443496235</v>
      </c>
      <c r="F11" s="127"/>
      <c r="G11" s="127"/>
      <c r="H11" s="127">
        <f>'Book Summary'!D68</f>
        <v>25460057.559949212</v>
      </c>
      <c r="I11" s="128"/>
      <c r="K11" s="126">
        <f t="shared" si="0"/>
        <v>43647</v>
      </c>
      <c r="L11" s="127">
        <f>'Book Summary'!D20</f>
        <v>6883037.3109336859</v>
      </c>
      <c r="M11" s="127"/>
      <c r="N11" s="127"/>
      <c r="O11" s="127">
        <f>'Book Summary'!D48</f>
        <v>178215.32170035876</v>
      </c>
      <c r="P11" s="127"/>
      <c r="Q11" s="127"/>
      <c r="R11" s="127">
        <f>'Book Summary'!D76</f>
        <v>150214.33960370035</v>
      </c>
      <c r="S11" s="128"/>
    </row>
    <row r="12" spans="1:19">
      <c r="A12" s="126">
        <f t="shared" si="1"/>
        <v>43707</v>
      </c>
      <c r="B12" s="127">
        <f>'Book Summary'!E12</f>
        <v>1147172885.1556146</v>
      </c>
      <c r="C12" s="127"/>
      <c r="D12" s="127"/>
      <c r="E12" s="127">
        <f>'Book Summary'!E40</f>
        <v>57026055.443496235</v>
      </c>
      <c r="F12" s="127"/>
      <c r="G12" s="127"/>
      <c r="H12" s="127">
        <f>'Book Summary'!E68</f>
        <v>25460057.559949212</v>
      </c>
      <c r="I12" s="128"/>
      <c r="K12" s="126">
        <f t="shared" si="0"/>
        <v>43678</v>
      </c>
      <c r="L12" s="127">
        <f>'Book Summary'!E20</f>
        <v>10324555.966400528</v>
      </c>
      <c r="M12" s="127"/>
      <c r="N12" s="127"/>
      <c r="O12" s="127">
        <f>'Book Summary'!E48</f>
        <v>267362.44339351315</v>
      </c>
      <c r="P12" s="127"/>
      <c r="Q12" s="127"/>
      <c r="R12" s="127">
        <f>'Book Summary'!E76</f>
        <v>225321.50940555055</v>
      </c>
      <c r="S12" s="128"/>
    </row>
    <row r="13" spans="1:19">
      <c r="A13" s="126">
        <f t="shared" si="1"/>
        <v>43738</v>
      </c>
      <c r="B13" s="127">
        <f>'Book Summary'!F12</f>
        <v>1147172885.1556146</v>
      </c>
      <c r="C13" s="127"/>
      <c r="D13" s="127"/>
      <c r="E13" s="127">
        <f>'Book Summary'!F40</f>
        <v>57026055.443496235</v>
      </c>
      <c r="F13" s="127"/>
      <c r="G13" s="127"/>
      <c r="H13" s="127">
        <f>'Book Summary'!F68</f>
        <v>25460057.559949212</v>
      </c>
      <c r="I13" s="128"/>
      <c r="K13" s="126">
        <f t="shared" si="0"/>
        <v>43709</v>
      </c>
      <c r="L13" s="127">
        <f>'Book Summary'!F20</f>
        <v>13766074.621867372</v>
      </c>
      <c r="M13" s="127"/>
      <c r="N13" s="127"/>
      <c r="O13" s="127">
        <f>'Book Summary'!F48</f>
        <v>356509.56508666754</v>
      </c>
      <c r="P13" s="127"/>
      <c r="Q13" s="127"/>
      <c r="R13" s="127">
        <f>'Book Summary'!F76</f>
        <v>300428.67920740071</v>
      </c>
      <c r="S13" s="128"/>
    </row>
    <row r="14" spans="1:19">
      <c r="A14" s="126">
        <f t="shared" si="1"/>
        <v>43768</v>
      </c>
      <c r="B14" s="127">
        <f>'Book Summary'!G12</f>
        <v>1147172885.1556146</v>
      </c>
      <c r="C14" s="127"/>
      <c r="D14" s="127"/>
      <c r="E14" s="127">
        <f>'Book Summary'!G40</f>
        <v>57026055.443496235</v>
      </c>
      <c r="F14" s="127"/>
      <c r="G14" s="127"/>
      <c r="H14" s="127">
        <f>'Book Summary'!G68</f>
        <v>25460057.559949212</v>
      </c>
      <c r="I14" s="128"/>
      <c r="K14" s="126">
        <f t="shared" si="0"/>
        <v>43739</v>
      </c>
      <c r="L14" s="127">
        <f>'Book Summary'!G20</f>
        <v>17207593.277334213</v>
      </c>
      <c r="M14" s="127"/>
      <c r="N14" s="127"/>
      <c r="O14" s="127">
        <f>'Book Summary'!G48</f>
        <v>445656.68677982193</v>
      </c>
      <c r="P14" s="127"/>
      <c r="Q14" s="127"/>
      <c r="R14" s="127">
        <f>'Book Summary'!G76</f>
        <v>375535.84900925087</v>
      </c>
      <c r="S14" s="128"/>
    </row>
    <row r="15" spans="1:19">
      <c r="A15" s="126">
        <f t="shared" si="1"/>
        <v>43799</v>
      </c>
      <c r="B15" s="127">
        <f>'Book Summary'!H12</f>
        <v>1147172885.1556146</v>
      </c>
      <c r="C15" s="127"/>
      <c r="D15" s="127"/>
      <c r="E15" s="127">
        <f>'Book Summary'!H40</f>
        <v>57026055.443496235</v>
      </c>
      <c r="F15" s="127"/>
      <c r="G15" s="127"/>
      <c r="H15" s="127">
        <f>'Book Summary'!H68</f>
        <v>25460057.559949212</v>
      </c>
      <c r="I15" s="128"/>
      <c r="K15" s="126">
        <f t="shared" si="0"/>
        <v>43770</v>
      </c>
      <c r="L15" s="127">
        <f>'Book Summary'!H20</f>
        <v>20649111.932801057</v>
      </c>
      <c r="M15" s="127"/>
      <c r="N15" s="127"/>
      <c r="O15" s="127">
        <f>'Book Summary'!H48</f>
        <v>534803.80847297632</v>
      </c>
      <c r="P15" s="127"/>
      <c r="Q15" s="127"/>
      <c r="R15" s="127">
        <f>'Book Summary'!H76</f>
        <v>450643.01881110104</v>
      </c>
      <c r="S15" s="128"/>
    </row>
    <row r="16" spans="1:19">
      <c r="A16" s="126">
        <f t="shared" si="1"/>
        <v>43829</v>
      </c>
      <c r="B16" s="127">
        <f>'Book Summary'!I12</f>
        <v>1147172885.1556146</v>
      </c>
      <c r="C16" s="127"/>
      <c r="D16" s="127"/>
      <c r="E16" s="127">
        <f>'Book Summary'!I40</f>
        <v>57026055.443496235</v>
      </c>
      <c r="F16" s="127"/>
      <c r="G16" s="127"/>
      <c r="H16" s="127">
        <f>'Book Summary'!I68</f>
        <v>25460057.559949212</v>
      </c>
      <c r="I16" s="128"/>
      <c r="K16" s="126">
        <f t="shared" si="0"/>
        <v>43800</v>
      </c>
      <c r="L16" s="127">
        <f>'Book Summary'!I20</f>
        <v>24090630.5882679</v>
      </c>
      <c r="M16" s="127"/>
      <c r="N16" s="127"/>
      <c r="O16" s="127">
        <f>'Book Summary'!I48</f>
        <v>623950.93016613065</v>
      </c>
      <c r="P16" s="127"/>
      <c r="Q16" s="127"/>
      <c r="R16" s="127">
        <f>'Book Summary'!I76</f>
        <v>525750.1886129512</v>
      </c>
      <c r="S16" s="128"/>
    </row>
    <row r="17" spans="1:38">
      <c r="A17" s="126">
        <f t="shared" si="1"/>
        <v>43860</v>
      </c>
      <c r="B17" s="127">
        <f>'Book Summary'!L12</f>
        <v>1147172885.1556146</v>
      </c>
      <c r="C17" s="127"/>
      <c r="D17" s="127"/>
      <c r="E17" s="127">
        <f>'Book Summary'!L40</f>
        <v>57026055.443496235</v>
      </c>
      <c r="F17" s="127"/>
      <c r="G17" s="127"/>
      <c r="H17" s="127">
        <f>'Book Summary'!L68</f>
        <v>25460057.559949212</v>
      </c>
      <c r="I17" s="128"/>
      <c r="K17" s="126">
        <f t="shared" si="0"/>
        <v>43831</v>
      </c>
      <c r="L17" s="127">
        <f>'Book Summary'!L20</f>
        <v>27532149.243734743</v>
      </c>
      <c r="M17" s="127"/>
      <c r="N17" s="127"/>
      <c r="O17" s="127">
        <f>'Book Summary'!L48</f>
        <v>713098.05185928498</v>
      </c>
      <c r="P17" s="127"/>
      <c r="Q17" s="127"/>
      <c r="R17" s="127">
        <f>'Book Summary'!L76</f>
        <v>600857.35841480142</v>
      </c>
      <c r="S17" s="128"/>
    </row>
    <row r="18" spans="1:38">
      <c r="A18" s="126">
        <f t="shared" si="1"/>
        <v>43890</v>
      </c>
      <c r="B18" s="127">
        <f>'Book Summary'!M12</f>
        <v>1147172885.1556146</v>
      </c>
      <c r="C18" s="127"/>
      <c r="D18" s="127"/>
      <c r="E18" s="127">
        <f>'Book Summary'!M40</f>
        <v>57026055.443496235</v>
      </c>
      <c r="F18" s="127"/>
      <c r="G18" s="127"/>
      <c r="H18" s="127">
        <f>'Book Summary'!M68</f>
        <v>25460057.559949212</v>
      </c>
      <c r="I18" s="128"/>
      <c r="K18" s="126">
        <f t="shared" si="0"/>
        <v>43862</v>
      </c>
      <c r="L18" s="127">
        <f>'Book Summary'!M20</f>
        <v>30973667.899201587</v>
      </c>
      <c r="M18" s="127"/>
      <c r="N18" s="127"/>
      <c r="O18" s="127">
        <f>'Book Summary'!M48</f>
        <v>802245.17355243932</v>
      </c>
      <c r="P18" s="127"/>
      <c r="Q18" s="127"/>
      <c r="R18" s="127">
        <f>'Book Summary'!M76</f>
        <v>675964.52821665164</v>
      </c>
      <c r="S18" s="128"/>
    </row>
    <row r="19" spans="1:38">
      <c r="A19" s="126">
        <f t="shared" si="1"/>
        <v>43919</v>
      </c>
      <c r="B19" s="127">
        <f>'Book Summary'!N12</f>
        <v>1147172885.1556146</v>
      </c>
      <c r="C19" s="127"/>
      <c r="D19" s="127"/>
      <c r="E19" s="127">
        <f>'Book Summary'!N40</f>
        <v>57026055.443496235</v>
      </c>
      <c r="F19" s="127"/>
      <c r="G19" s="127"/>
      <c r="H19" s="127">
        <f>'Book Summary'!N68</f>
        <v>25460057.559949212</v>
      </c>
      <c r="I19" s="128"/>
      <c r="K19" s="126">
        <f t="shared" si="0"/>
        <v>43891</v>
      </c>
      <c r="L19" s="127">
        <f>'Book Summary'!N20</f>
        <v>34415186.554668427</v>
      </c>
      <c r="M19" s="127"/>
      <c r="N19" s="127"/>
      <c r="O19" s="127">
        <f>'Book Summary'!N48</f>
        <v>891392.29524559365</v>
      </c>
      <c r="P19" s="127"/>
      <c r="Q19" s="127"/>
      <c r="R19" s="127">
        <f>'Book Summary'!N76</f>
        <v>751071.69801850186</v>
      </c>
      <c r="S19" s="128"/>
    </row>
    <row r="20" spans="1:38">
      <c r="A20" s="126">
        <f t="shared" si="1"/>
        <v>43950</v>
      </c>
      <c r="B20" s="127">
        <f>'Book Summary'!O12</f>
        <v>1147172885.1556146</v>
      </c>
      <c r="C20" s="127"/>
      <c r="D20" s="127"/>
      <c r="E20" s="127">
        <f>'Book Summary'!O40</f>
        <v>57026055.443496235</v>
      </c>
      <c r="F20" s="127"/>
      <c r="G20" s="127"/>
      <c r="H20" s="127">
        <f>'Book Summary'!O68</f>
        <v>25460057.559949212</v>
      </c>
      <c r="I20" s="128"/>
      <c r="K20" s="126">
        <f t="shared" si="0"/>
        <v>43922</v>
      </c>
      <c r="L20" s="127">
        <f>'Book Summary'!O20</f>
        <v>37856705.210135266</v>
      </c>
      <c r="M20" s="127"/>
      <c r="N20" s="127"/>
      <c r="O20" s="127">
        <f>'Book Summary'!O48</f>
        <v>980539.41693874798</v>
      </c>
      <c r="P20" s="127"/>
      <c r="Q20" s="127"/>
      <c r="R20" s="127">
        <f>'Book Summary'!O76</f>
        <v>826178.86782035208</v>
      </c>
      <c r="S20" s="128"/>
    </row>
    <row r="21" spans="1:38">
      <c r="A21" s="126">
        <f t="shared" si="1"/>
        <v>43980</v>
      </c>
      <c r="B21" s="127">
        <f>'Book Summary'!P12</f>
        <v>1147172885.1556146</v>
      </c>
      <c r="C21" s="129">
        <f>SUM(B9:B21)/13</f>
        <v>1145575093.8966112</v>
      </c>
      <c r="D21" s="127"/>
      <c r="E21" s="127">
        <f>'Book Summary'!P40</f>
        <v>57026055.443496235</v>
      </c>
      <c r="F21" s="129">
        <f t="shared" ref="F21" si="2">SUM(E9:E21)/13</f>
        <v>57012463.289650083</v>
      </c>
      <c r="G21" s="127"/>
      <c r="H21" s="127">
        <f>'Book Summary'!P68</f>
        <v>25460057.559949212</v>
      </c>
      <c r="I21" s="130">
        <f t="shared" ref="I21" si="3">SUM(H9:H21)/13</f>
        <v>25460057.559949216</v>
      </c>
      <c r="K21" s="126">
        <f t="shared" si="0"/>
        <v>43952</v>
      </c>
      <c r="L21" s="127">
        <f>'Book Summary'!P20</f>
        <v>41298223.865602106</v>
      </c>
      <c r="M21" s="129">
        <f t="shared" ref="M21" si="4">SUM(L9:L21)/13</f>
        <v>20649111.932801053</v>
      </c>
      <c r="N21" s="127"/>
      <c r="O21" s="127">
        <f>'Book Summary'!P48</f>
        <v>1069686.5386319023</v>
      </c>
      <c r="P21" s="129">
        <f t="shared" ref="P21" si="5">SUM(O9:O21)/13</f>
        <v>534809.87937189545</v>
      </c>
      <c r="Q21" s="127"/>
      <c r="R21" s="127">
        <f>'Book Summary'!P76</f>
        <v>901286.0376222023</v>
      </c>
      <c r="S21" s="130">
        <f t="shared" ref="S21" si="6">SUM(R9:R21)/13</f>
        <v>450643.01881110109</v>
      </c>
    </row>
    <row r="22" spans="1:38">
      <c r="A22" s="126"/>
      <c r="B22" s="127"/>
      <c r="C22" s="127"/>
      <c r="D22" s="127"/>
      <c r="E22" s="127"/>
      <c r="F22" s="127"/>
      <c r="G22" s="127"/>
      <c r="H22" s="127"/>
      <c r="I22" s="128"/>
      <c r="K22" s="126"/>
      <c r="L22" s="127"/>
      <c r="M22" s="127"/>
      <c r="N22" s="127"/>
      <c r="O22" s="127"/>
      <c r="P22" s="127"/>
      <c r="Q22" s="127"/>
      <c r="R22" s="127"/>
      <c r="S22" s="128"/>
    </row>
    <row r="23" spans="1:38">
      <c r="A23" s="126"/>
      <c r="B23" s="127"/>
      <c r="C23" s="127"/>
      <c r="D23" s="127"/>
      <c r="E23" s="127"/>
      <c r="F23" s="127"/>
      <c r="G23" s="127"/>
      <c r="H23" s="127"/>
      <c r="I23" s="128"/>
      <c r="K23" s="126"/>
      <c r="L23" s="127"/>
      <c r="M23" s="127"/>
      <c r="N23" s="127"/>
      <c r="O23" s="127"/>
      <c r="P23" s="127"/>
      <c r="Q23" s="127"/>
      <c r="R23" s="127"/>
      <c r="S23" s="128"/>
    </row>
    <row r="24" spans="1:38">
      <c r="A24" s="126"/>
      <c r="B24" s="127"/>
      <c r="C24" s="127"/>
      <c r="D24" s="127"/>
      <c r="E24" s="127"/>
      <c r="F24" s="127"/>
      <c r="G24" s="127"/>
      <c r="H24" s="127"/>
      <c r="I24" s="128"/>
      <c r="K24" s="126"/>
      <c r="L24" s="127"/>
      <c r="M24" s="127"/>
      <c r="N24" s="127"/>
      <c r="O24" s="127"/>
      <c r="P24" s="127"/>
      <c r="Q24" s="127"/>
      <c r="R24" s="127"/>
      <c r="S24" s="128"/>
    </row>
    <row r="25" spans="1:38">
      <c r="A25" s="126"/>
      <c r="B25" s="127"/>
      <c r="C25" s="127"/>
      <c r="D25" s="127"/>
      <c r="E25" s="127"/>
      <c r="F25" s="127"/>
      <c r="G25" s="127"/>
      <c r="H25" s="127"/>
      <c r="I25" s="128"/>
      <c r="K25" s="126"/>
      <c r="L25" s="127"/>
      <c r="M25" s="127"/>
      <c r="N25" s="127"/>
      <c r="O25" s="127"/>
      <c r="P25" s="127"/>
      <c r="Q25" s="127"/>
      <c r="R25" s="127"/>
      <c r="S25" s="128"/>
    </row>
    <row r="26" spans="1:38">
      <c r="A26" s="126"/>
      <c r="B26" s="127"/>
      <c r="C26" s="127"/>
      <c r="D26" s="127"/>
      <c r="E26" s="127"/>
      <c r="F26" s="127"/>
      <c r="G26" s="127"/>
      <c r="H26" s="127"/>
      <c r="I26" s="128"/>
      <c r="K26" s="126"/>
      <c r="L26" s="127"/>
      <c r="M26" s="127"/>
      <c r="N26" s="127"/>
      <c r="O26" s="127"/>
      <c r="P26" s="127"/>
      <c r="Q26" s="127"/>
      <c r="R26" s="127"/>
      <c r="S26" s="128"/>
    </row>
    <row r="27" spans="1:38">
      <c r="A27" s="126"/>
      <c r="B27" s="127"/>
      <c r="C27" s="127"/>
      <c r="D27" s="127"/>
      <c r="E27" s="127"/>
      <c r="F27" s="127"/>
      <c r="G27" s="127"/>
      <c r="H27" s="127"/>
      <c r="I27" s="128"/>
      <c r="K27" s="126"/>
      <c r="L27" s="127"/>
      <c r="M27" s="127"/>
      <c r="N27" s="127"/>
      <c r="O27" s="127"/>
      <c r="P27" s="127"/>
      <c r="Q27" s="127"/>
      <c r="R27" s="127"/>
      <c r="S27" s="128"/>
    </row>
    <row r="28" spans="1:38" ht="13.8" thickBot="1">
      <c r="A28" s="131"/>
      <c r="B28" s="132"/>
      <c r="C28" s="132"/>
      <c r="D28" s="132"/>
      <c r="E28" s="132"/>
      <c r="F28" s="132"/>
      <c r="G28" s="132"/>
      <c r="H28" s="132"/>
      <c r="I28" s="133"/>
      <c r="K28" s="131"/>
      <c r="L28" s="132"/>
      <c r="M28" s="132"/>
      <c r="N28" s="132"/>
      <c r="O28" s="132"/>
      <c r="P28" s="132"/>
      <c r="Q28" s="132"/>
      <c r="R28" s="132"/>
      <c r="S28" s="133"/>
    </row>
    <row r="29" spans="1:38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S29" s="3"/>
    </row>
    <row r="30" spans="1:38">
      <c r="A30" s="337" t="s">
        <v>360</v>
      </c>
      <c r="B30" s="3"/>
      <c r="C30" s="3">
        <v>1145575093.896611</v>
      </c>
      <c r="D30" s="3"/>
      <c r="E30" s="3"/>
      <c r="F30" s="3">
        <v>57012463.289650068</v>
      </c>
      <c r="G30" s="3"/>
      <c r="H30" s="3"/>
      <c r="I30" s="3">
        <v>25460057.559949294</v>
      </c>
      <c r="M30" s="3">
        <v>20649111.932801057</v>
      </c>
      <c r="P30" s="3">
        <v>534809.87937189534</v>
      </c>
      <c r="S30" s="75">
        <v>450643.01881110267</v>
      </c>
    </row>
    <row r="31" spans="1:38">
      <c r="A31" s="334" t="s">
        <v>164</v>
      </c>
      <c r="C31" s="75">
        <f>C30-C21</f>
        <v>0</v>
      </c>
      <c r="F31" s="75">
        <f>F30-F21</f>
        <v>0</v>
      </c>
      <c r="I31" s="75">
        <f>I30-I21</f>
        <v>7.8231096267700195E-8</v>
      </c>
      <c r="M31" s="75">
        <f>M30-M21</f>
        <v>0</v>
      </c>
      <c r="P31" s="75">
        <f>P30-P21</f>
        <v>0</v>
      </c>
      <c r="S31" s="75">
        <f>S30-S21</f>
        <v>1.57160684466362E-9</v>
      </c>
    </row>
    <row r="32" spans="1:38" ht="13.8" thickBot="1">
      <c r="A32" s="3"/>
      <c r="B32" s="3"/>
      <c r="C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7">
      <c r="A33" s="122"/>
      <c r="B33" s="359"/>
      <c r="C33" s="360"/>
    </row>
    <row r="34" spans="1:37">
      <c r="A34" s="124" t="s">
        <v>200</v>
      </c>
      <c r="B34" s="121" t="s">
        <v>196</v>
      </c>
      <c r="C34" s="125" t="s">
        <v>197</v>
      </c>
    </row>
    <row r="35" spans="1:37">
      <c r="A35" s="126">
        <v>43586</v>
      </c>
      <c r="B35" s="127">
        <f>'Deferred Tax Calculation'!W38</f>
        <v>23983617.416792654</v>
      </c>
      <c r="C35" s="128"/>
    </row>
    <row r="36" spans="1:37">
      <c r="A36" s="126">
        <f t="shared" ref="A36:A47" si="7">EDATE(A35,1)</f>
        <v>43617</v>
      </c>
      <c r="B36" s="127">
        <f>'Deferred Tax Calculation'!X38</f>
        <v>-102633390.76875821</v>
      </c>
      <c r="C36" s="128"/>
      <c r="E36" s="75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</row>
    <row r="37" spans="1:37">
      <c r="A37" s="126">
        <f t="shared" si="7"/>
        <v>43647</v>
      </c>
      <c r="B37" s="127">
        <f>'Deferred Tax Calculation'!Y38</f>
        <v>-103380315.62668408</v>
      </c>
      <c r="C37" s="128"/>
      <c r="E37" s="75"/>
    </row>
    <row r="38" spans="1:37">
      <c r="A38" s="126">
        <f t="shared" si="7"/>
        <v>43678</v>
      </c>
      <c r="B38" s="127">
        <f>'Deferred Tax Calculation'!Z38</f>
        <v>-104127240.48460996</v>
      </c>
      <c r="C38" s="128"/>
      <c r="E38" s="75"/>
    </row>
    <row r="39" spans="1:37">
      <c r="A39" s="126">
        <f t="shared" si="7"/>
        <v>43709</v>
      </c>
      <c r="B39" s="127">
        <f>'Deferred Tax Calculation'!AA38</f>
        <v>-104874165.34253584</v>
      </c>
      <c r="C39" s="128"/>
      <c r="E39" s="75"/>
    </row>
    <row r="40" spans="1:37">
      <c r="A40" s="126">
        <f t="shared" si="7"/>
        <v>43739</v>
      </c>
      <c r="B40" s="127">
        <f>'Deferred Tax Calculation'!AB38</f>
        <v>-105621090.20046172</v>
      </c>
      <c r="C40" s="128"/>
      <c r="E40" s="75"/>
    </row>
    <row r="41" spans="1:37">
      <c r="A41" s="126">
        <f t="shared" si="7"/>
        <v>43770</v>
      </c>
      <c r="B41" s="127">
        <f>'Deferred Tax Calculation'!AC38</f>
        <v>-106368015.05838759</v>
      </c>
      <c r="C41" s="128"/>
      <c r="E41" s="75"/>
    </row>
    <row r="42" spans="1:37">
      <c r="A42" s="126">
        <f t="shared" si="7"/>
        <v>43800</v>
      </c>
      <c r="B42" s="127">
        <f>'Deferred Tax Calculation'!AD38</f>
        <v>-107114939.91631347</v>
      </c>
      <c r="C42" s="128"/>
      <c r="E42" s="75"/>
    </row>
    <row r="43" spans="1:37">
      <c r="A43" s="126">
        <f t="shared" si="7"/>
        <v>43831</v>
      </c>
      <c r="B43" s="127">
        <f>'Deferred Tax Calculation'!AH38</f>
        <v>-107968065.9685517</v>
      </c>
      <c r="C43" s="128"/>
      <c r="E43" s="75"/>
    </row>
    <row r="44" spans="1:37">
      <c r="A44" s="126">
        <f t="shared" si="7"/>
        <v>43862</v>
      </c>
      <c r="B44" s="127">
        <f>'Deferred Tax Calculation'!AI38</f>
        <v>-108821192.02078992</v>
      </c>
      <c r="C44" s="128"/>
      <c r="E44" s="75"/>
    </row>
    <row r="45" spans="1:37">
      <c r="A45" s="126">
        <f t="shared" si="7"/>
        <v>43891</v>
      </c>
      <c r="B45" s="127">
        <f>'Deferred Tax Calculation'!AJ38</f>
        <v>-109674318.07302815</v>
      </c>
      <c r="C45" s="128"/>
      <c r="E45" s="75"/>
    </row>
    <row r="46" spans="1:37">
      <c r="A46" s="126">
        <f t="shared" si="7"/>
        <v>43922</v>
      </c>
      <c r="B46" s="127">
        <f>'Deferred Tax Calculation'!AK38</f>
        <v>-110527444.12526637</v>
      </c>
      <c r="C46" s="128"/>
      <c r="E46" s="75"/>
    </row>
    <row r="47" spans="1:37">
      <c r="A47" s="126">
        <f t="shared" si="7"/>
        <v>43952</v>
      </c>
      <c r="B47" s="127">
        <f>'Deferred Tax Calculation'!AL38</f>
        <v>-111380570.1775046</v>
      </c>
      <c r="C47" s="130">
        <f t="shared" ref="C47" si="8">SUM(B35:B47)/13</f>
        <v>-96808240.795853749</v>
      </c>
      <c r="E47" s="75"/>
    </row>
    <row r="48" spans="1:37">
      <c r="A48" s="126"/>
      <c r="B48" s="127"/>
      <c r="C48" s="128"/>
    </row>
    <row r="49" spans="1:9">
      <c r="A49" s="126"/>
      <c r="B49" s="127"/>
      <c r="C49" s="128"/>
    </row>
    <row r="50" spans="1:9">
      <c r="A50" s="126"/>
      <c r="B50" s="127"/>
      <c r="C50" s="128"/>
    </row>
    <row r="51" spans="1:9">
      <c r="A51" s="126"/>
      <c r="B51" s="127"/>
      <c r="C51" s="128"/>
    </row>
    <row r="52" spans="1:9">
      <c r="A52" s="126"/>
      <c r="B52" s="127"/>
      <c r="C52" s="128"/>
    </row>
    <row r="53" spans="1:9">
      <c r="A53" s="126"/>
      <c r="B53" s="127"/>
      <c r="C53" s="128"/>
      <c r="D53" s="3"/>
      <c r="E53" s="3"/>
      <c r="F53" s="3"/>
      <c r="G53" s="3"/>
      <c r="H53" s="3"/>
      <c r="I53" s="3"/>
    </row>
    <row r="54" spans="1:9" ht="13.8" thickBot="1">
      <c r="A54" s="131"/>
      <c r="B54" s="132"/>
      <c r="C54" s="133"/>
      <c r="D54" s="3"/>
      <c r="E54" s="3"/>
      <c r="F54" s="3"/>
      <c r="G54" s="3"/>
      <c r="H54" s="3"/>
      <c r="I54" s="3"/>
    </row>
    <row r="55" spans="1:9">
      <c r="A55" s="3"/>
      <c r="B55" s="3"/>
      <c r="C55" s="3"/>
      <c r="D55" s="3"/>
      <c r="E55" s="2"/>
      <c r="F55" s="3"/>
      <c r="G55" s="3"/>
      <c r="H55" s="3"/>
      <c r="I55" s="3"/>
    </row>
    <row r="56" spans="1:9">
      <c r="A56" s="3"/>
      <c r="B56" s="3"/>
      <c r="C56" s="3"/>
      <c r="D56" s="3"/>
      <c r="E56" s="2"/>
      <c r="F56" s="3"/>
      <c r="G56" s="3"/>
      <c r="H56" s="3"/>
      <c r="I56" s="3"/>
    </row>
    <row r="57" spans="1:9">
      <c r="A57" s="3"/>
      <c r="B57" s="3"/>
      <c r="C57" s="3"/>
      <c r="D57" s="3"/>
      <c r="E57" s="2"/>
      <c r="F57" s="3"/>
      <c r="G57" s="3"/>
      <c r="H57" s="3"/>
      <c r="I57" s="3"/>
    </row>
    <row r="58" spans="1:9">
      <c r="A58" s="3"/>
      <c r="B58" s="3"/>
      <c r="C58" s="3"/>
      <c r="D58" s="3"/>
      <c r="E58" s="2"/>
      <c r="F58" s="3"/>
      <c r="G58" s="3"/>
      <c r="H58" s="3"/>
      <c r="I58" s="3"/>
    </row>
    <row r="59" spans="1:9">
      <c r="A59" s="3"/>
      <c r="B59" s="3"/>
      <c r="C59" s="3"/>
      <c r="D59" s="3"/>
      <c r="E59" s="2"/>
      <c r="F59" s="3"/>
      <c r="G59" s="3"/>
      <c r="H59" s="3"/>
      <c r="I59" s="3"/>
    </row>
    <row r="60" spans="1:9">
      <c r="A60" s="3"/>
      <c r="B60" s="3"/>
      <c r="C60" s="3"/>
      <c r="D60" s="3"/>
      <c r="E60" s="2"/>
      <c r="F60" s="3"/>
      <c r="G60" s="3"/>
      <c r="H60" s="3"/>
      <c r="I60" s="3"/>
    </row>
    <row r="61" spans="1:9">
      <c r="A61" s="3"/>
      <c r="B61" s="3"/>
      <c r="C61" s="3"/>
      <c r="D61" s="3"/>
      <c r="E61" s="2"/>
      <c r="F61" s="3"/>
      <c r="G61" s="3"/>
      <c r="H61" s="3"/>
      <c r="I61" s="3"/>
    </row>
    <row r="62" spans="1:9" ht="409.6">
      <c r="A62" s="3"/>
      <c r="B62" s="3"/>
      <c r="C62" s="3"/>
      <c r="D62" s="3"/>
      <c r="E62" s="2"/>
      <c r="F62" s="3"/>
      <c r="G62" s="3"/>
      <c r="H62" s="3"/>
      <c r="I62" s="3"/>
    </row>
    <row r="63" spans="1:9" ht="409.6">
      <c r="A63" s="3"/>
      <c r="B63" s="3"/>
      <c r="C63" s="3"/>
      <c r="D63" s="3"/>
      <c r="E63" s="2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</sheetData>
  <mergeCells count="7">
    <mergeCell ref="R7:S7"/>
    <mergeCell ref="B33:C33"/>
    <mergeCell ref="B7:C7"/>
    <mergeCell ref="E7:F7"/>
    <mergeCell ref="L7:M7"/>
    <mergeCell ref="O7:P7"/>
    <mergeCell ref="H7:I7"/>
  </mergeCells>
  <pageMargins left="0.37" right="0.2" top="0.5" bottom="0.25" header="0.3" footer="0"/>
  <pageSetup paperSize="5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zoomScaleNormal="100" workbookViewId="0">
      <pane xSplit="1" ySplit="6" topLeftCell="B7" activePane="bottomRight" state="frozen"/>
      <selection activeCell="A2" sqref="A2"/>
      <selection pane="topRight" activeCell="B2" sqref="B2"/>
      <selection pane="bottomLeft" activeCell="A5" sqref="A5"/>
      <selection pane="bottomRight" activeCell="A2" sqref="A1:A2"/>
    </sheetView>
  </sheetViews>
  <sheetFormatPr defaultColWidth="9" defaultRowHeight="15"/>
  <cols>
    <col min="1" max="1" width="33.44140625" style="211" bestFit="1" customWidth="1"/>
    <col min="2" max="2" width="13.44140625" style="211" customWidth="1"/>
    <col min="3" max="9" width="12.44140625" style="211" customWidth="1"/>
    <col min="10" max="10" width="12.44140625" style="355" customWidth="1"/>
    <col min="11" max="15" width="12.44140625" style="211" customWidth="1"/>
    <col min="16" max="16" width="9" style="211" customWidth="1"/>
    <col min="17" max="16384" width="9" style="211"/>
  </cols>
  <sheetData>
    <row r="1" spans="1:18">
      <c r="A1" s="362" t="s">
        <v>371</v>
      </c>
    </row>
    <row r="2" spans="1:18" ht="16.2" thickBot="1">
      <c r="A2" s="363" t="s">
        <v>363</v>
      </c>
    </row>
    <row r="3" spans="1:18">
      <c r="A3" s="240"/>
      <c r="B3" s="245"/>
      <c r="C3" s="246"/>
      <c r="D3" s="246"/>
      <c r="E3" s="239"/>
      <c r="F3" s="239"/>
      <c r="G3" s="239"/>
      <c r="H3" s="239"/>
      <c r="I3" s="239"/>
      <c r="J3" s="344"/>
      <c r="K3" s="239"/>
      <c r="L3" s="239"/>
      <c r="M3" s="239"/>
      <c r="N3" s="239"/>
      <c r="O3" s="239"/>
      <c r="P3" s="238"/>
    </row>
    <row r="4" spans="1:18" ht="24">
      <c r="A4" s="244" t="s">
        <v>122</v>
      </c>
      <c r="B4" s="244" t="s">
        <v>56</v>
      </c>
      <c r="C4" s="243">
        <v>43617</v>
      </c>
      <c r="D4" s="243">
        <f t="shared" ref="D4:I4" si="0">+EDATE(C4,1)</f>
        <v>43647</v>
      </c>
      <c r="E4" s="243">
        <f t="shared" si="0"/>
        <v>43678</v>
      </c>
      <c r="F4" s="243">
        <f t="shared" si="0"/>
        <v>43709</v>
      </c>
      <c r="G4" s="243">
        <f t="shared" si="0"/>
        <v>43739</v>
      </c>
      <c r="H4" s="243">
        <f t="shared" si="0"/>
        <v>43770</v>
      </c>
      <c r="I4" s="243">
        <f t="shared" si="0"/>
        <v>43800</v>
      </c>
      <c r="J4" s="345" t="s">
        <v>123</v>
      </c>
      <c r="K4" s="243">
        <f>+EDATE(I4,1)</f>
        <v>43831</v>
      </c>
      <c r="L4" s="243">
        <f>+EDATE(K4,1)</f>
        <v>43862</v>
      </c>
      <c r="M4" s="243">
        <f>+EDATE(L4,1)</f>
        <v>43891</v>
      </c>
      <c r="N4" s="243">
        <f>+EDATE(M4,1)</f>
        <v>43922</v>
      </c>
      <c r="O4" s="243">
        <f>+EDATE(N4,1)</f>
        <v>43952</v>
      </c>
      <c r="P4" s="242"/>
      <c r="Q4" s="241"/>
      <c r="R4" s="241"/>
    </row>
    <row r="5" spans="1:18" s="241" customFormat="1">
      <c r="A5" s="356" t="s">
        <v>124</v>
      </c>
      <c r="B5" s="356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55"/>
      <c r="R5" s="355"/>
    </row>
    <row r="6" spans="1:18" s="355" customFormat="1">
      <c r="A6" s="220"/>
      <c r="B6" s="220"/>
      <c r="C6" s="219"/>
      <c r="D6" s="219"/>
      <c r="E6" s="219"/>
      <c r="F6" s="219"/>
      <c r="G6" s="219"/>
      <c r="H6" s="219"/>
      <c r="I6" s="219"/>
      <c r="J6" s="343"/>
      <c r="K6" s="219"/>
      <c r="L6" s="219"/>
      <c r="M6" s="219"/>
      <c r="N6" s="219"/>
      <c r="O6" s="219"/>
      <c r="P6" s="218"/>
      <c r="Q6" s="211"/>
      <c r="R6" s="211"/>
    </row>
    <row r="7" spans="1:18">
      <c r="A7" s="235" t="s">
        <v>125</v>
      </c>
      <c r="B7" s="247"/>
      <c r="C7" s="248">
        <v>1147172885.1556146</v>
      </c>
      <c r="D7" s="249"/>
      <c r="E7" s="249"/>
      <c r="F7" s="249"/>
      <c r="G7" s="249"/>
      <c r="H7" s="249"/>
      <c r="I7" s="249"/>
      <c r="J7" s="346"/>
      <c r="K7" s="249"/>
      <c r="L7" s="249"/>
      <c r="M7" s="249"/>
      <c r="N7" s="249"/>
      <c r="O7" s="249"/>
      <c r="P7" s="250"/>
      <c r="Q7" s="251"/>
      <c r="R7" s="251"/>
    </row>
    <row r="8" spans="1:18" s="234" customFormat="1">
      <c r="A8" s="235" t="s">
        <v>126</v>
      </c>
      <c r="B8" s="335">
        <v>1126401598.7885666</v>
      </c>
      <c r="C8" s="249">
        <v>1147172885.1556146</v>
      </c>
      <c r="D8" s="249">
        <f t="shared" ref="D8:I8" si="1">+C8</f>
        <v>1147172885.1556146</v>
      </c>
      <c r="E8" s="249">
        <f t="shared" si="1"/>
        <v>1147172885.1556146</v>
      </c>
      <c r="F8" s="249">
        <f t="shared" si="1"/>
        <v>1147172885.1556146</v>
      </c>
      <c r="G8" s="249">
        <f t="shared" si="1"/>
        <v>1147172885.1556146</v>
      </c>
      <c r="H8" s="249">
        <f t="shared" si="1"/>
        <v>1147172885.1556146</v>
      </c>
      <c r="I8" s="249">
        <f t="shared" si="1"/>
        <v>1147172885.1556146</v>
      </c>
      <c r="J8" s="346">
        <v>8.7802769325573201E-5</v>
      </c>
      <c r="K8" s="249">
        <f>+I8</f>
        <v>1147172885.1556146</v>
      </c>
      <c r="L8" s="249">
        <f>+K8</f>
        <v>1147172885.1556146</v>
      </c>
      <c r="M8" s="249">
        <f>+L8</f>
        <v>1147172885.1556146</v>
      </c>
      <c r="N8" s="249">
        <f>+M8</f>
        <v>1147172885.1556146</v>
      </c>
      <c r="O8" s="249">
        <f>+N8</f>
        <v>1147172885.1556146</v>
      </c>
      <c r="P8" s="250"/>
      <c r="Q8" s="251"/>
      <c r="R8" s="251"/>
    </row>
    <row r="9" spans="1:18" s="234" customFormat="1">
      <c r="A9" s="235" t="s">
        <v>127</v>
      </c>
      <c r="B9" s="247"/>
      <c r="C9" s="249">
        <f>+C8</f>
        <v>1147172885.1556146</v>
      </c>
      <c r="D9" s="249">
        <f t="shared" ref="D9:I9" si="2">+C9+(D8-C8)</f>
        <v>1147172885.1556146</v>
      </c>
      <c r="E9" s="249">
        <f t="shared" si="2"/>
        <v>1147172885.1556146</v>
      </c>
      <c r="F9" s="249">
        <f t="shared" si="2"/>
        <v>1147172885.1556146</v>
      </c>
      <c r="G9" s="249">
        <f t="shared" si="2"/>
        <v>1147172885.1556146</v>
      </c>
      <c r="H9" s="249">
        <f t="shared" si="2"/>
        <v>1147172885.1556146</v>
      </c>
      <c r="I9" s="249">
        <f t="shared" si="2"/>
        <v>1147172885.1556146</v>
      </c>
      <c r="J9" s="346">
        <v>8.7802769325573201E-5</v>
      </c>
      <c r="K9" s="249">
        <f>+J9+(K8-J8)</f>
        <v>1147172885.1556146</v>
      </c>
      <c r="L9" s="249">
        <f>+K9+(L8-K8)</f>
        <v>1147172885.1556146</v>
      </c>
      <c r="M9" s="249">
        <f>+L9+(M8-L8)</f>
        <v>1147172885.1556146</v>
      </c>
      <c r="N9" s="249">
        <f>+M9+(N8-M8)</f>
        <v>1147172885.1556146</v>
      </c>
      <c r="O9" s="249">
        <f>+N9+(O8-N8)</f>
        <v>1147172885.1556146</v>
      </c>
      <c r="P9" s="250"/>
      <c r="Q9" s="251"/>
      <c r="R9" s="251"/>
    </row>
    <row r="10" spans="1:18" s="234" customFormat="1">
      <c r="A10" s="235"/>
      <c r="B10" s="247"/>
      <c r="C10" s="249"/>
      <c r="D10" s="249"/>
      <c r="E10" s="249"/>
      <c r="F10" s="249"/>
      <c r="G10" s="249"/>
      <c r="H10" s="249"/>
      <c r="I10" s="249"/>
      <c r="J10" s="346"/>
      <c r="K10" s="249"/>
      <c r="L10" s="249"/>
      <c r="M10" s="249"/>
      <c r="N10" s="249"/>
      <c r="O10" s="249"/>
      <c r="P10" s="250"/>
      <c r="Q10" s="251"/>
      <c r="R10" s="251"/>
    </row>
    <row r="11" spans="1:18" s="234" customFormat="1">
      <c r="A11" s="235" t="s">
        <v>129</v>
      </c>
      <c r="B11" s="247"/>
      <c r="C11" s="249"/>
      <c r="D11" s="249"/>
      <c r="E11" s="249"/>
      <c r="F11" s="249"/>
      <c r="G11" s="249"/>
      <c r="H11" s="249"/>
      <c r="I11" s="249"/>
      <c r="J11" s="346"/>
      <c r="K11" s="249"/>
      <c r="L11" s="249"/>
      <c r="M11" s="249"/>
      <c r="N11" s="249"/>
      <c r="O11" s="249"/>
      <c r="P11" s="250"/>
      <c r="Q11" s="251"/>
      <c r="R11" s="251"/>
    </row>
    <row r="12" spans="1:18" s="234" customFormat="1">
      <c r="A12" s="235" t="s">
        <v>126</v>
      </c>
      <c r="B12" s="247"/>
      <c r="C12" s="249">
        <f t="shared" ref="C12:I12" si="3">+C8</f>
        <v>1147172885.1556146</v>
      </c>
      <c r="D12" s="249">
        <f t="shared" si="3"/>
        <v>1147172885.1556146</v>
      </c>
      <c r="E12" s="249">
        <f t="shared" si="3"/>
        <v>1147172885.1556146</v>
      </c>
      <c r="F12" s="249">
        <f t="shared" si="3"/>
        <v>1147172885.1556146</v>
      </c>
      <c r="G12" s="249">
        <f t="shared" si="3"/>
        <v>1147172885.1556146</v>
      </c>
      <c r="H12" s="249">
        <f t="shared" si="3"/>
        <v>1147172885.1556146</v>
      </c>
      <c r="I12" s="249">
        <f t="shared" si="3"/>
        <v>1147172885.1556146</v>
      </c>
      <c r="J12" s="346">
        <v>1.75605538651146E-4</v>
      </c>
      <c r="K12" s="249">
        <f>+I12</f>
        <v>1147172885.1556146</v>
      </c>
      <c r="L12" s="249">
        <f>+K12</f>
        <v>1147172885.1556146</v>
      </c>
      <c r="M12" s="249">
        <f>+L12</f>
        <v>1147172885.1556146</v>
      </c>
      <c r="N12" s="249">
        <f>+M12</f>
        <v>1147172885.1556146</v>
      </c>
      <c r="O12" s="249">
        <f>+N12</f>
        <v>1147172885.1556146</v>
      </c>
      <c r="P12" s="250"/>
      <c r="Q12" s="251"/>
      <c r="R12" s="251"/>
    </row>
    <row r="13" spans="1:18" s="234" customFormat="1">
      <c r="A13" s="235" t="s">
        <v>130</v>
      </c>
      <c r="B13" s="247"/>
      <c r="C13" s="249">
        <f t="shared" ref="C13:I13" si="4">+C12</f>
        <v>1147172885.1556146</v>
      </c>
      <c r="D13" s="249">
        <f t="shared" si="4"/>
        <v>1147172885.1556146</v>
      </c>
      <c r="E13" s="249">
        <f t="shared" si="4"/>
        <v>1147172885.1556146</v>
      </c>
      <c r="F13" s="249">
        <f t="shared" si="4"/>
        <v>1147172885.1556146</v>
      </c>
      <c r="G13" s="249">
        <f t="shared" si="4"/>
        <v>1147172885.1556146</v>
      </c>
      <c r="H13" s="249">
        <f t="shared" si="4"/>
        <v>1147172885.1556146</v>
      </c>
      <c r="I13" s="249">
        <f t="shared" si="4"/>
        <v>1147172885.1556146</v>
      </c>
      <c r="J13" s="346">
        <v>1.75605538651146E-4</v>
      </c>
      <c r="K13" s="249">
        <f t="shared" ref="K13:O13" si="5">+K12</f>
        <v>1147172885.1556146</v>
      </c>
      <c r="L13" s="249">
        <f t="shared" si="5"/>
        <v>1147172885.1556146</v>
      </c>
      <c r="M13" s="249">
        <f t="shared" si="5"/>
        <v>1147172885.1556146</v>
      </c>
      <c r="N13" s="249">
        <f t="shared" si="5"/>
        <v>1147172885.1556146</v>
      </c>
      <c r="O13" s="249">
        <f t="shared" si="5"/>
        <v>1147172885.1556146</v>
      </c>
      <c r="P13" s="250"/>
      <c r="Q13" s="251"/>
      <c r="R13" s="251"/>
    </row>
    <row r="14" spans="1:18" s="234" customFormat="1">
      <c r="A14" s="235" t="s">
        <v>128</v>
      </c>
      <c r="B14" s="247"/>
      <c r="C14" s="249"/>
      <c r="D14" s="249"/>
      <c r="E14" s="249"/>
      <c r="F14" s="249"/>
      <c r="G14" s="249"/>
      <c r="H14" s="249"/>
      <c r="I14" s="249"/>
      <c r="J14" s="346"/>
      <c r="K14" s="249"/>
      <c r="L14" s="249"/>
      <c r="M14" s="249"/>
      <c r="N14" s="249"/>
      <c r="O14" s="249"/>
      <c r="P14" s="250"/>
      <c r="Q14" s="251"/>
      <c r="R14" s="251"/>
    </row>
    <row r="15" spans="1:18" s="234" customFormat="1">
      <c r="A15" s="235" t="s">
        <v>131</v>
      </c>
      <c r="B15" s="247"/>
      <c r="C15" s="249"/>
      <c r="D15" s="249"/>
      <c r="E15" s="249"/>
      <c r="F15" s="249"/>
      <c r="G15" s="249"/>
      <c r="H15" s="249"/>
      <c r="I15" s="249"/>
      <c r="J15" s="346"/>
      <c r="K15" s="249"/>
      <c r="L15" s="249"/>
      <c r="M15" s="249"/>
      <c r="N15" s="249"/>
      <c r="O15" s="249"/>
      <c r="P15" s="250"/>
      <c r="Q15" s="251"/>
      <c r="R15" s="251"/>
    </row>
    <row r="16" spans="1:18" s="234" customFormat="1" ht="15.6">
      <c r="A16" s="237" t="s">
        <v>132</v>
      </c>
      <c r="B16" s="252"/>
      <c r="C16" s="253">
        <f>B16+C13*($C72/12)</f>
        <v>3441518.6554668434</v>
      </c>
      <c r="D16" s="253">
        <f t="shared" ref="D16:I16" si="6">C16+D13*($C$72/12)</f>
        <v>6883037.3109336868</v>
      </c>
      <c r="E16" s="253">
        <f t="shared" si="6"/>
        <v>10324555.96640053</v>
      </c>
      <c r="F16" s="253">
        <f t="shared" si="6"/>
        <v>13766074.621867374</v>
      </c>
      <c r="G16" s="253">
        <f t="shared" si="6"/>
        <v>17207593.277334217</v>
      </c>
      <c r="H16" s="253">
        <f t="shared" si="6"/>
        <v>20649111.93280106</v>
      </c>
      <c r="I16" s="253">
        <f t="shared" si="6"/>
        <v>24090630.588267904</v>
      </c>
      <c r="J16" s="347">
        <v>2.0860113701871502E-6</v>
      </c>
      <c r="K16" s="253">
        <f>I16+K13*($C$72/12)</f>
        <v>27532149.243734747</v>
      </c>
      <c r="L16" s="253">
        <f>K16+L13*($C$72/12)</f>
        <v>30973667.899201591</v>
      </c>
      <c r="M16" s="253">
        <f>L16+M13*($C$72/12)</f>
        <v>34415186.554668434</v>
      </c>
      <c r="N16" s="253">
        <f>M16+N13*($C$72/12)</f>
        <v>37856705.210135281</v>
      </c>
      <c r="O16" s="253">
        <f>N16+O13*($C$72/12)</f>
        <v>41298223.865602121</v>
      </c>
      <c r="P16" s="254"/>
      <c r="Q16" s="255"/>
      <c r="R16" s="255"/>
    </row>
    <row r="17" spans="1:18" s="236" customFormat="1" ht="15.6">
      <c r="A17" s="235" t="s">
        <v>130</v>
      </c>
      <c r="B17" s="247"/>
      <c r="C17" s="249">
        <f t="shared" ref="C17:I17" si="7">+C16</f>
        <v>3441518.6554668434</v>
      </c>
      <c r="D17" s="249">
        <f t="shared" si="7"/>
        <v>6883037.3109336868</v>
      </c>
      <c r="E17" s="249">
        <f t="shared" si="7"/>
        <v>10324555.96640053</v>
      </c>
      <c r="F17" s="249">
        <f t="shared" si="7"/>
        <v>13766074.621867374</v>
      </c>
      <c r="G17" s="249">
        <f t="shared" si="7"/>
        <v>17207593.277334217</v>
      </c>
      <c r="H17" s="249">
        <f t="shared" si="7"/>
        <v>20649111.93280106</v>
      </c>
      <c r="I17" s="249">
        <f t="shared" si="7"/>
        <v>24090630.588267904</v>
      </c>
      <c r="J17" s="346">
        <v>2.0860113701871502E-6</v>
      </c>
      <c r="K17" s="249">
        <f t="shared" ref="K17:O17" si="8">+K16</f>
        <v>27532149.243734747</v>
      </c>
      <c r="L17" s="249">
        <f t="shared" si="8"/>
        <v>30973667.899201591</v>
      </c>
      <c r="M17" s="249">
        <f t="shared" si="8"/>
        <v>34415186.554668434</v>
      </c>
      <c r="N17" s="249">
        <f t="shared" si="8"/>
        <v>37856705.210135281</v>
      </c>
      <c r="O17" s="249">
        <f t="shared" si="8"/>
        <v>41298223.865602121</v>
      </c>
      <c r="P17" s="250"/>
      <c r="Q17" s="251"/>
      <c r="R17" s="251"/>
    </row>
    <row r="18" spans="1:18" s="234" customFormat="1">
      <c r="A18" s="235"/>
      <c r="B18" s="247"/>
      <c r="C18" s="249"/>
      <c r="D18" s="256"/>
      <c r="E18" s="256"/>
      <c r="F18" s="256"/>
      <c r="G18" s="249"/>
      <c r="H18" s="249"/>
      <c r="I18" s="249"/>
      <c r="J18" s="346"/>
      <c r="K18" s="249"/>
      <c r="L18" s="249"/>
      <c r="M18" s="249"/>
      <c r="N18" s="249"/>
      <c r="O18" s="249"/>
      <c r="P18" s="250"/>
      <c r="Q18" s="251"/>
      <c r="R18" s="251"/>
    </row>
    <row r="19" spans="1:18" s="234" customFormat="1">
      <c r="A19" s="235" t="s">
        <v>133</v>
      </c>
      <c r="B19" s="247"/>
      <c r="C19" s="249"/>
      <c r="D19" s="249"/>
      <c r="E19" s="249"/>
      <c r="F19" s="249"/>
      <c r="G19" s="249"/>
      <c r="H19" s="249"/>
      <c r="I19" s="249"/>
      <c r="J19" s="346"/>
      <c r="K19" s="249"/>
      <c r="L19" s="249"/>
      <c r="M19" s="249"/>
      <c r="N19" s="249"/>
      <c r="O19" s="249"/>
      <c r="P19" s="250"/>
      <c r="Q19" s="251"/>
      <c r="R19" s="251"/>
    </row>
    <row r="20" spans="1:18" s="234" customFormat="1">
      <c r="A20" s="235" t="s">
        <v>126</v>
      </c>
      <c r="B20" s="247"/>
      <c r="C20" s="249">
        <f t="shared" ref="C20:I20" si="9">+C12-C16</f>
        <v>1143731366.5001478</v>
      </c>
      <c r="D20" s="249">
        <f t="shared" si="9"/>
        <v>1140289847.844681</v>
      </c>
      <c r="E20" s="249">
        <f t="shared" si="9"/>
        <v>1136848329.189214</v>
      </c>
      <c r="F20" s="249">
        <f t="shared" si="9"/>
        <v>1133406810.5337472</v>
      </c>
      <c r="G20" s="249">
        <f t="shared" si="9"/>
        <v>1129965291.8782804</v>
      </c>
      <c r="H20" s="249">
        <f t="shared" si="9"/>
        <v>1126523773.2228136</v>
      </c>
      <c r="I20" s="249">
        <f t="shared" si="9"/>
        <v>1123082254.5673468</v>
      </c>
      <c r="J20" s="346">
        <v>1.7351952728095901E-4</v>
      </c>
      <c r="K20" s="249">
        <f>+K12-K16</f>
        <v>1119640735.9118798</v>
      </c>
      <c r="L20" s="249">
        <f>+L12-L16</f>
        <v>1116199217.256413</v>
      </c>
      <c r="M20" s="249">
        <f>+M12-M16</f>
        <v>1112757698.6009462</v>
      </c>
      <c r="N20" s="249">
        <f>+N12-N16</f>
        <v>1109316179.9454794</v>
      </c>
      <c r="O20" s="249">
        <f>+O12-O16</f>
        <v>1105874661.2900126</v>
      </c>
      <c r="P20" s="250"/>
      <c r="Q20" s="251"/>
      <c r="R20" s="251"/>
    </row>
    <row r="21" spans="1:18" s="234" customFormat="1">
      <c r="A21" s="235" t="s">
        <v>127</v>
      </c>
      <c r="B21" s="247"/>
      <c r="C21" s="249">
        <f t="shared" ref="C21:I21" si="10">+C20</f>
        <v>1143731366.5001478</v>
      </c>
      <c r="D21" s="249">
        <f t="shared" si="10"/>
        <v>1140289847.844681</v>
      </c>
      <c r="E21" s="249">
        <f t="shared" si="10"/>
        <v>1136848329.189214</v>
      </c>
      <c r="F21" s="249">
        <f t="shared" si="10"/>
        <v>1133406810.5337472</v>
      </c>
      <c r="G21" s="249">
        <f t="shared" si="10"/>
        <v>1129965291.8782804</v>
      </c>
      <c r="H21" s="249">
        <f t="shared" si="10"/>
        <v>1126523773.2228136</v>
      </c>
      <c r="I21" s="249">
        <f t="shared" si="10"/>
        <v>1123082254.5673468</v>
      </c>
      <c r="J21" s="346">
        <v>1.7351952728095901E-4</v>
      </c>
      <c r="K21" s="249">
        <f>+K20</f>
        <v>1119640735.9118798</v>
      </c>
      <c r="L21" s="249">
        <f>+L20</f>
        <v>1116199217.256413</v>
      </c>
      <c r="M21" s="249">
        <f>+M20</f>
        <v>1112757698.6009462</v>
      </c>
      <c r="N21" s="249">
        <f>+N20</f>
        <v>1109316179.9454794</v>
      </c>
      <c r="O21" s="249">
        <f>+O20</f>
        <v>1105874661.2900126</v>
      </c>
      <c r="P21" s="250"/>
      <c r="Q21" s="251"/>
      <c r="R21" s="251"/>
    </row>
    <row r="22" spans="1:18" s="234" customFormat="1">
      <c r="A22" s="220"/>
      <c r="B22" s="257"/>
      <c r="C22" s="258">
        <v>3441518.6554668429</v>
      </c>
      <c r="D22" s="258"/>
      <c r="E22" s="258"/>
      <c r="F22" s="258"/>
      <c r="G22" s="258"/>
      <c r="H22" s="258"/>
      <c r="I22" s="258"/>
      <c r="J22" s="348"/>
      <c r="K22" s="258"/>
      <c r="L22" s="258"/>
      <c r="M22" s="258"/>
      <c r="N22" s="258"/>
      <c r="O22" s="258"/>
      <c r="P22" s="259"/>
      <c r="Q22" s="260"/>
      <c r="R22" s="260"/>
    </row>
    <row r="23" spans="1:18">
      <c r="A23" s="220"/>
      <c r="B23" s="257"/>
      <c r="C23" s="260"/>
      <c r="D23" s="260"/>
      <c r="E23" s="258"/>
      <c r="F23" s="258"/>
      <c r="G23" s="258"/>
      <c r="H23" s="258"/>
      <c r="I23" s="258"/>
      <c r="J23" s="348"/>
      <c r="K23" s="258"/>
      <c r="L23" s="258"/>
      <c r="M23" s="258"/>
      <c r="N23" s="258"/>
      <c r="O23" s="258"/>
      <c r="P23" s="259"/>
      <c r="Q23" s="260"/>
      <c r="R23" s="260"/>
    </row>
    <row r="24" spans="1:18">
      <c r="A24" s="231" t="s">
        <v>125</v>
      </c>
      <c r="B24" s="261"/>
      <c r="C24" s="262">
        <v>56975570.443496235</v>
      </c>
      <c r="D24" s="262">
        <v>57026055.443496235</v>
      </c>
      <c r="E24" s="263"/>
      <c r="F24" s="263"/>
      <c r="G24" s="263"/>
      <c r="H24" s="263"/>
      <c r="I24" s="263"/>
      <c r="J24" s="349"/>
      <c r="K24" s="263"/>
      <c r="L24" s="263"/>
      <c r="M24" s="263"/>
      <c r="N24" s="263"/>
      <c r="O24" s="263"/>
      <c r="P24" s="264"/>
      <c r="Q24" s="265"/>
      <c r="R24" s="265"/>
    </row>
    <row r="25" spans="1:18" s="230" customFormat="1">
      <c r="A25" s="231" t="s">
        <v>134</v>
      </c>
      <c r="B25" s="266">
        <f>+(C24-75728)</f>
        <v>56899842.443496235</v>
      </c>
      <c r="C25" s="263">
        <f>+C24</f>
        <v>56975570.443496235</v>
      </c>
      <c r="D25" s="263">
        <f>+D24</f>
        <v>57026055.443496235</v>
      </c>
      <c r="E25" s="263">
        <f t="shared" ref="E25:O25" si="11">+D25</f>
        <v>57026055.443496235</v>
      </c>
      <c r="F25" s="263">
        <f t="shared" si="11"/>
        <v>57026055.443496235</v>
      </c>
      <c r="G25" s="263">
        <f t="shared" si="11"/>
        <v>57026055.443496235</v>
      </c>
      <c r="H25" s="263">
        <f t="shared" si="11"/>
        <v>57026055.443496235</v>
      </c>
      <c r="I25" s="263">
        <f t="shared" si="11"/>
        <v>57026055.443496235</v>
      </c>
      <c r="J25" s="349">
        <f t="shared" si="11"/>
        <v>57026055.443496235</v>
      </c>
      <c r="K25" s="263">
        <f>I25</f>
        <v>57026055.443496235</v>
      </c>
      <c r="L25" s="263">
        <f t="shared" si="11"/>
        <v>57026055.443496235</v>
      </c>
      <c r="M25" s="263">
        <f t="shared" si="11"/>
        <v>57026055.443496235</v>
      </c>
      <c r="N25" s="263">
        <f t="shared" si="11"/>
        <v>57026055.443496235</v>
      </c>
      <c r="O25" s="263">
        <f t="shared" si="11"/>
        <v>57026055.443496235</v>
      </c>
      <c r="P25" s="264"/>
      <c r="Q25" s="265"/>
      <c r="R25" s="265"/>
    </row>
    <row r="26" spans="1:18" s="230" customFormat="1">
      <c r="A26" s="231" t="s">
        <v>127</v>
      </c>
      <c r="B26" s="261"/>
      <c r="C26" s="263">
        <f>+C25</f>
        <v>56975570.443496235</v>
      </c>
      <c r="D26" s="263">
        <f t="shared" ref="D26:I26" si="12">+C26+(D25-C25)</f>
        <v>57026055.443496235</v>
      </c>
      <c r="E26" s="263">
        <f t="shared" si="12"/>
        <v>57026055.443496235</v>
      </c>
      <c r="F26" s="263">
        <f t="shared" si="12"/>
        <v>57026055.443496235</v>
      </c>
      <c r="G26" s="263">
        <f t="shared" si="12"/>
        <v>57026055.443496235</v>
      </c>
      <c r="H26" s="263">
        <f t="shared" si="12"/>
        <v>57026055.443496235</v>
      </c>
      <c r="I26" s="263">
        <f t="shared" si="12"/>
        <v>57026055.443496235</v>
      </c>
      <c r="J26" s="349">
        <v>8.7802769325573201E-5</v>
      </c>
      <c r="K26" s="263">
        <f>+I26+(K25-I25)</f>
        <v>57026055.443496235</v>
      </c>
      <c r="L26" s="263">
        <f>+K26+(L25-K25)</f>
        <v>57026055.443496235</v>
      </c>
      <c r="M26" s="263">
        <f>+L26+(M25-L25)</f>
        <v>57026055.443496235</v>
      </c>
      <c r="N26" s="263">
        <f>+M26+(N25-M25)</f>
        <v>57026055.443496235</v>
      </c>
      <c r="O26" s="263">
        <f>+N26+(O25-N25)</f>
        <v>57026055.443496235</v>
      </c>
      <c r="P26" s="264"/>
      <c r="Q26" s="265"/>
      <c r="R26" s="265"/>
    </row>
    <row r="27" spans="1:18" s="230" customFormat="1">
      <c r="A27" s="231" t="s">
        <v>129</v>
      </c>
      <c r="B27" s="261"/>
      <c r="C27" s="263"/>
      <c r="D27" s="263"/>
      <c r="E27" s="263"/>
      <c r="F27" s="263"/>
      <c r="G27" s="263"/>
      <c r="H27" s="263"/>
      <c r="I27" s="263"/>
      <c r="J27" s="349"/>
      <c r="K27" s="263"/>
      <c r="L27" s="263"/>
      <c r="M27" s="263"/>
      <c r="N27" s="263"/>
      <c r="O27" s="263"/>
      <c r="P27" s="264"/>
      <c r="Q27" s="265"/>
      <c r="R27" s="265"/>
    </row>
    <row r="28" spans="1:18" s="230" customFormat="1">
      <c r="A28" s="231" t="s">
        <v>134</v>
      </c>
      <c r="B28" s="261"/>
      <c r="C28" s="263">
        <f t="shared" ref="C28:I28" si="13">+C25</f>
        <v>56975570.443496235</v>
      </c>
      <c r="D28" s="263">
        <f t="shared" si="13"/>
        <v>57026055.443496235</v>
      </c>
      <c r="E28" s="263">
        <f t="shared" si="13"/>
        <v>57026055.443496235</v>
      </c>
      <c r="F28" s="263">
        <f t="shared" si="13"/>
        <v>57026055.443496235</v>
      </c>
      <c r="G28" s="263">
        <f t="shared" si="13"/>
        <v>57026055.443496235</v>
      </c>
      <c r="H28" s="263">
        <f t="shared" si="13"/>
        <v>57026055.443496235</v>
      </c>
      <c r="I28" s="263">
        <f t="shared" si="13"/>
        <v>57026055.443496235</v>
      </c>
      <c r="J28" s="349">
        <v>1.75605538651146E-4</v>
      </c>
      <c r="K28" s="263">
        <f>+I28</f>
        <v>57026055.443496235</v>
      </c>
      <c r="L28" s="263">
        <f>+K28</f>
        <v>57026055.443496235</v>
      </c>
      <c r="M28" s="263">
        <f>+L28</f>
        <v>57026055.443496235</v>
      </c>
      <c r="N28" s="263">
        <f>+M28</f>
        <v>57026055.443496235</v>
      </c>
      <c r="O28" s="263">
        <f>+N28</f>
        <v>57026055.443496235</v>
      </c>
      <c r="P28" s="264"/>
      <c r="Q28" s="265"/>
      <c r="R28" s="265"/>
    </row>
    <row r="29" spans="1:18" s="230" customFormat="1">
      <c r="A29" s="231" t="s">
        <v>130</v>
      </c>
      <c r="B29" s="261"/>
      <c r="C29" s="263">
        <f t="shared" ref="C29:I29" si="14">+C28</f>
        <v>56975570.443496235</v>
      </c>
      <c r="D29" s="263">
        <f t="shared" si="14"/>
        <v>57026055.443496235</v>
      </c>
      <c r="E29" s="263">
        <f t="shared" si="14"/>
        <v>57026055.443496235</v>
      </c>
      <c r="F29" s="263">
        <f t="shared" si="14"/>
        <v>57026055.443496235</v>
      </c>
      <c r="G29" s="263">
        <f t="shared" si="14"/>
        <v>57026055.443496235</v>
      </c>
      <c r="H29" s="263">
        <f t="shared" si="14"/>
        <v>57026055.443496235</v>
      </c>
      <c r="I29" s="263">
        <f t="shared" si="14"/>
        <v>57026055.443496235</v>
      </c>
      <c r="J29" s="349">
        <v>1.75605538651146E-4</v>
      </c>
      <c r="K29" s="263">
        <f t="shared" ref="K29:O29" si="15">+K28</f>
        <v>57026055.443496235</v>
      </c>
      <c r="L29" s="263">
        <f t="shared" si="15"/>
        <v>57026055.443496235</v>
      </c>
      <c r="M29" s="263">
        <f t="shared" si="15"/>
        <v>57026055.443496235</v>
      </c>
      <c r="N29" s="263">
        <f t="shared" si="15"/>
        <v>57026055.443496235</v>
      </c>
      <c r="O29" s="263">
        <f t="shared" si="15"/>
        <v>57026055.443496235</v>
      </c>
      <c r="P29" s="264"/>
      <c r="Q29" s="265"/>
      <c r="R29" s="265"/>
    </row>
    <row r="30" spans="1:18" s="230" customFormat="1">
      <c r="A30" s="231" t="s">
        <v>128</v>
      </c>
      <c r="B30" s="261"/>
      <c r="C30" s="263"/>
      <c r="D30" s="263"/>
      <c r="E30" s="263"/>
      <c r="F30" s="263"/>
      <c r="G30" s="263"/>
      <c r="H30" s="263"/>
      <c r="I30" s="263"/>
      <c r="J30" s="349"/>
      <c r="K30" s="263"/>
      <c r="L30" s="263"/>
      <c r="M30" s="263"/>
      <c r="N30" s="263"/>
      <c r="O30" s="263"/>
      <c r="P30" s="264"/>
      <c r="Q30" s="265"/>
      <c r="R30" s="265"/>
    </row>
    <row r="31" spans="1:18" s="230" customFormat="1">
      <c r="A31" s="231" t="s">
        <v>131</v>
      </c>
      <c r="B31" s="261"/>
      <c r="C31" s="263"/>
      <c r="D31" s="263"/>
      <c r="E31" s="263"/>
      <c r="F31" s="263"/>
      <c r="G31" s="263"/>
      <c r="H31" s="263"/>
      <c r="I31" s="263"/>
      <c r="J31" s="349"/>
      <c r="K31" s="263"/>
      <c r="L31" s="263"/>
      <c r="M31" s="263"/>
      <c r="N31" s="263"/>
      <c r="O31" s="263"/>
      <c r="P31" s="264"/>
      <c r="Q31" s="265"/>
      <c r="R31" s="265"/>
    </row>
    <row r="32" spans="1:18" s="230" customFormat="1" ht="15.6">
      <c r="A32" s="233" t="s">
        <v>135</v>
      </c>
      <c r="B32" s="267"/>
      <c r="C32" s="268">
        <f t="shared" ref="C32:I32" si="16">B32+((C26*$C$77)*($C$73/12)+(C26*$C$78)*($C$74/12))</f>
        <v>89068.200007204374</v>
      </c>
      <c r="D32" s="268">
        <f t="shared" si="16"/>
        <v>178215.32170035873</v>
      </c>
      <c r="E32" s="268">
        <f t="shared" si="16"/>
        <v>267362.44339351309</v>
      </c>
      <c r="F32" s="268">
        <f t="shared" si="16"/>
        <v>356509.56508666743</v>
      </c>
      <c r="G32" s="268">
        <f t="shared" si="16"/>
        <v>445656.68677982176</v>
      </c>
      <c r="H32" s="268">
        <f t="shared" si="16"/>
        <v>534803.80847297609</v>
      </c>
      <c r="I32" s="268">
        <f t="shared" si="16"/>
        <v>623950.93016613042</v>
      </c>
      <c r="J32" s="350">
        <v>2.0860113701871502E-6</v>
      </c>
      <c r="K32" s="268">
        <f>I32+((K26*$C$77)*($C$73/12)+(K26*$C$78)*($C$74/12))</f>
        <v>713098.05185928475</v>
      </c>
      <c r="L32" s="268">
        <f>K32+((L26*$C$77)*($C$73/12)+(L26*$C$78)*($C$74/12))</f>
        <v>802245.17355243908</v>
      </c>
      <c r="M32" s="268">
        <f>L32+((M26*$C$77)*($C$73/12)+(M26*$C$78)*($C$74/12))</f>
        <v>891392.29524559341</v>
      </c>
      <c r="N32" s="268">
        <f>M32+((N26*$C$77)*($C$73/12)+(N26*$C$78)*($C$74/12))</f>
        <v>980539.41693874775</v>
      </c>
      <c r="O32" s="268">
        <f>N32+((O26*$C$77)*($C$73/12)+(O26*$C$78)*($C$74/12))</f>
        <v>1069686.5386319021</v>
      </c>
      <c r="P32" s="269"/>
      <c r="Q32" s="270"/>
      <c r="R32" s="270"/>
    </row>
    <row r="33" spans="1:18" s="232" customFormat="1" ht="15.6">
      <c r="A33" s="231" t="s">
        <v>130</v>
      </c>
      <c r="B33" s="261"/>
      <c r="C33" s="263">
        <f t="shared" ref="C33:I33" si="17">+C32</f>
        <v>89068.200007204374</v>
      </c>
      <c r="D33" s="263">
        <f t="shared" si="17"/>
        <v>178215.32170035873</v>
      </c>
      <c r="E33" s="263">
        <f t="shared" si="17"/>
        <v>267362.44339351309</v>
      </c>
      <c r="F33" s="263">
        <f t="shared" si="17"/>
        <v>356509.56508666743</v>
      </c>
      <c r="G33" s="263">
        <f t="shared" si="17"/>
        <v>445656.68677982176</v>
      </c>
      <c r="H33" s="263">
        <f t="shared" si="17"/>
        <v>534803.80847297609</v>
      </c>
      <c r="I33" s="263">
        <f t="shared" si="17"/>
        <v>623950.93016613042</v>
      </c>
      <c r="J33" s="349">
        <v>2.0860113701871502E-6</v>
      </c>
      <c r="K33" s="263">
        <f t="shared" ref="K33:O33" si="18">+K32</f>
        <v>713098.05185928475</v>
      </c>
      <c r="L33" s="263">
        <f t="shared" si="18"/>
        <v>802245.17355243908</v>
      </c>
      <c r="M33" s="263">
        <f t="shared" si="18"/>
        <v>891392.29524559341</v>
      </c>
      <c r="N33" s="263">
        <f t="shared" si="18"/>
        <v>980539.41693874775</v>
      </c>
      <c r="O33" s="263">
        <f t="shared" si="18"/>
        <v>1069686.5386319021</v>
      </c>
      <c r="P33" s="264"/>
      <c r="Q33" s="265"/>
      <c r="R33" s="265"/>
    </row>
    <row r="34" spans="1:18" s="230" customFormat="1">
      <c r="A34" s="231"/>
      <c r="B34" s="261"/>
      <c r="C34" s="263"/>
      <c r="D34" s="271"/>
      <c r="E34" s="271"/>
      <c r="F34" s="271"/>
      <c r="G34" s="263"/>
      <c r="H34" s="263"/>
      <c r="I34" s="263"/>
      <c r="J34" s="349"/>
      <c r="K34" s="263"/>
      <c r="L34" s="263"/>
      <c r="M34" s="263"/>
      <c r="N34" s="263"/>
      <c r="O34" s="263"/>
      <c r="P34" s="264"/>
      <c r="Q34" s="265"/>
      <c r="R34" s="265"/>
    </row>
    <row r="35" spans="1:18" s="230" customFormat="1">
      <c r="A35" s="231" t="s">
        <v>133</v>
      </c>
      <c r="B35" s="261"/>
      <c r="C35" s="263"/>
      <c r="D35" s="263"/>
      <c r="E35" s="263"/>
      <c r="F35" s="263"/>
      <c r="G35" s="263"/>
      <c r="H35" s="263"/>
      <c r="I35" s="263"/>
      <c r="J35" s="349"/>
      <c r="K35" s="263"/>
      <c r="L35" s="263"/>
      <c r="M35" s="263"/>
      <c r="N35" s="263"/>
      <c r="O35" s="263"/>
      <c r="P35" s="264"/>
      <c r="Q35" s="265"/>
      <c r="R35" s="265"/>
    </row>
    <row r="36" spans="1:18" s="230" customFormat="1">
      <c r="A36" s="231" t="s">
        <v>134</v>
      </c>
      <c r="B36" s="261"/>
      <c r="C36" s="263">
        <f t="shared" ref="C36:I36" si="19">+C28-C32</f>
        <v>56886502.243489027</v>
      </c>
      <c r="D36" s="263">
        <f t="shared" si="19"/>
        <v>56847840.121795878</v>
      </c>
      <c r="E36" s="263">
        <f t="shared" si="19"/>
        <v>56758693.000102721</v>
      </c>
      <c r="F36" s="263">
        <f t="shared" si="19"/>
        <v>56669545.878409564</v>
      </c>
      <c r="G36" s="263">
        <f t="shared" si="19"/>
        <v>56580398.756716415</v>
      </c>
      <c r="H36" s="263">
        <f t="shared" si="19"/>
        <v>56491251.635023259</v>
      </c>
      <c r="I36" s="263">
        <f t="shared" si="19"/>
        <v>56402104.513330102</v>
      </c>
      <c r="J36" s="349">
        <v>1.7351952728095901E-4</v>
      </c>
      <c r="K36" s="263">
        <f>+K28-K32</f>
        <v>56312957.391636953</v>
      </c>
      <c r="L36" s="263">
        <f>+L28-L32</f>
        <v>56223810.269943796</v>
      </c>
      <c r="M36" s="263">
        <f>+M28-M32</f>
        <v>56134663.148250639</v>
      </c>
      <c r="N36" s="263">
        <f>+N28-N32</f>
        <v>56045516.02655749</v>
      </c>
      <c r="O36" s="263">
        <f>+O28-O32</f>
        <v>55956368.904864334</v>
      </c>
      <c r="P36" s="264"/>
      <c r="Q36" s="265"/>
      <c r="R36" s="265"/>
    </row>
    <row r="37" spans="1:18" s="230" customFormat="1">
      <c r="A37" s="231" t="s">
        <v>127</v>
      </c>
      <c r="B37" s="261"/>
      <c r="C37" s="263">
        <f t="shared" ref="C37:I37" si="20">+C36</f>
        <v>56886502.243489027</v>
      </c>
      <c r="D37" s="263">
        <f t="shared" si="20"/>
        <v>56847840.121795878</v>
      </c>
      <c r="E37" s="263">
        <f t="shared" si="20"/>
        <v>56758693.000102721</v>
      </c>
      <c r="F37" s="263">
        <f t="shared" si="20"/>
        <v>56669545.878409564</v>
      </c>
      <c r="G37" s="263">
        <f t="shared" si="20"/>
        <v>56580398.756716415</v>
      </c>
      <c r="H37" s="263">
        <f t="shared" si="20"/>
        <v>56491251.635023259</v>
      </c>
      <c r="I37" s="263">
        <f t="shared" si="20"/>
        <v>56402104.513330102</v>
      </c>
      <c r="J37" s="349">
        <v>1.7351952728095901E-4</v>
      </c>
      <c r="K37" s="263">
        <f>+K36</f>
        <v>56312957.391636953</v>
      </c>
      <c r="L37" s="263">
        <f>+L36</f>
        <v>56223810.269943796</v>
      </c>
      <c r="M37" s="263">
        <f>+M36</f>
        <v>56134663.148250639</v>
      </c>
      <c r="N37" s="263">
        <f>+N36</f>
        <v>56045516.02655749</v>
      </c>
      <c r="O37" s="263">
        <f>+O36</f>
        <v>55956368.904864334</v>
      </c>
      <c r="P37" s="264"/>
      <c r="Q37" s="265"/>
      <c r="R37" s="265"/>
    </row>
    <row r="38" spans="1:18" s="230" customFormat="1">
      <c r="A38" s="220"/>
      <c r="B38" s="257"/>
      <c r="C38" s="258"/>
      <c r="D38" s="258"/>
      <c r="E38" s="258"/>
      <c r="F38" s="258"/>
      <c r="G38" s="258"/>
      <c r="H38" s="258"/>
      <c r="I38" s="258"/>
      <c r="J38" s="348"/>
      <c r="K38" s="258"/>
      <c r="L38" s="258"/>
      <c r="M38" s="258"/>
      <c r="N38" s="258"/>
      <c r="O38" s="258"/>
      <c r="P38" s="259"/>
      <c r="Q38" s="260"/>
      <c r="R38" s="260"/>
    </row>
    <row r="39" spans="1:18">
      <c r="A39" s="227" t="s">
        <v>125</v>
      </c>
      <c r="B39" s="272"/>
      <c r="C39" s="273">
        <f>25460057.5599493</f>
        <v>25460057.559949301</v>
      </c>
      <c r="D39" s="274"/>
      <c r="E39" s="274"/>
      <c r="F39" s="274"/>
      <c r="G39" s="274"/>
      <c r="H39" s="274"/>
      <c r="I39" s="274"/>
      <c r="J39" s="351"/>
      <c r="K39" s="274"/>
      <c r="L39" s="274"/>
      <c r="M39" s="274"/>
      <c r="N39" s="274"/>
      <c r="O39" s="274"/>
      <c r="P39" s="275"/>
      <c r="Q39" s="276"/>
      <c r="R39" s="276"/>
    </row>
    <row r="40" spans="1:18" s="226" customFormat="1">
      <c r="A40" s="227" t="s">
        <v>301</v>
      </c>
      <c r="B40" s="272"/>
      <c r="C40" s="274">
        <f>25460057.5599493</f>
        <v>25460057.559949301</v>
      </c>
      <c r="D40" s="274">
        <f>C40</f>
        <v>25460057.559949301</v>
      </c>
      <c r="E40" s="274">
        <f t="shared" ref="E40:O40" si="21">+D40</f>
        <v>25460057.559949301</v>
      </c>
      <c r="F40" s="274">
        <f t="shared" si="21"/>
        <v>25460057.559949301</v>
      </c>
      <c r="G40" s="274">
        <f t="shared" si="21"/>
        <v>25460057.559949301</v>
      </c>
      <c r="H40" s="274">
        <f t="shared" si="21"/>
        <v>25460057.559949301</v>
      </c>
      <c r="I40" s="274">
        <f t="shared" si="21"/>
        <v>25460057.559949301</v>
      </c>
      <c r="J40" s="351">
        <f t="shared" si="21"/>
        <v>25460057.559949301</v>
      </c>
      <c r="K40" s="274">
        <f>I40</f>
        <v>25460057.559949301</v>
      </c>
      <c r="L40" s="274">
        <f t="shared" si="21"/>
        <v>25460057.559949301</v>
      </c>
      <c r="M40" s="274">
        <f t="shared" si="21"/>
        <v>25460057.559949301</v>
      </c>
      <c r="N40" s="274">
        <f t="shared" si="21"/>
        <v>25460057.559949301</v>
      </c>
      <c r="O40" s="274">
        <f t="shared" si="21"/>
        <v>25460057.559949301</v>
      </c>
      <c r="P40" s="275"/>
      <c r="Q40" s="276"/>
      <c r="R40" s="276"/>
    </row>
    <row r="41" spans="1:18" s="226" customFormat="1">
      <c r="A41" s="227" t="s">
        <v>127</v>
      </c>
      <c r="B41" s="272"/>
      <c r="C41" s="274">
        <f>+C40</f>
        <v>25460057.559949301</v>
      </c>
      <c r="D41" s="274">
        <f t="shared" ref="D41:I41" si="22">+C41+(D40-C40)</f>
        <v>25460057.559949301</v>
      </c>
      <c r="E41" s="274">
        <f t="shared" si="22"/>
        <v>25460057.559949301</v>
      </c>
      <c r="F41" s="274">
        <f t="shared" si="22"/>
        <v>25460057.559949301</v>
      </c>
      <c r="G41" s="274">
        <f t="shared" si="22"/>
        <v>25460057.559949301</v>
      </c>
      <c r="H41" s="274">
        <f t="shared" si="22"/>
        <v>25460057.559949301</v>
      </c>
      <c r="I41" s="274">
        <f t="shared" si="22"/>
        <v>25460057.559949301</v>
      </c>
      <c r="J41" s="351">
        <v>8.7802769325573201E-5</v>
      </c>
      <c r="K41" s="274">
        <f>+I41+(K40-I40)</f>
        <v>25460057.559949301</v>
      </c>
      <c r="L41" s="274">
        <f>+K41+(L40-K40)</f>
        <v>25460057.559949301</v>
      </c>
      <c r="M41" s="274">
        <f>+L41+(M40-L40)</f>
        <v>25460057.559949301</v>
      </c>
      <c r="N41" s="274">
        <f>+M41+(N40-M40)</f>
        <v>25460057.559949301</v>
      </c>
      <c r="O41" s="274">
        <f>+N41+(O40-N40)</f>
        <v>25460057.559949301</v>
      </c>
      <c r="P41" s="275"/>
      <c r="Q41" s="276"/>
      <c r="R41" s="276"/>
    </row>
    <row r="42" spans="1:18" s="226" customFormat="1">
      <c r="A42" s="227"/>
      <c r="B42" s="272"/>
      <c r="C42" s="274"/>
      <c r="D42" s="274"/>
      <c r="E42" s="274"/>
      <c r="F42" s="274"/>
      <c r="G42" s="274"/>
      <c r="H42" s="274"/>
      <c r="I42" s="274"/>
      <c r="J42" s="351"/>
      <c r="K42" s="274"/>
      <c r="L42" s="274"/>
      <c r="M42" s="274"/>
      <c r="N42" s="274"/>
      <c r="O42" s="274"/>
      <c r="P42" s="275"/>
      <c r="Q42" s="276"/>
      <c r="R42" s="276"/>
    </row>
    <row r="43" spans="1:18" s="226" customFormat="1">
      <c r="A43" s="227" t="s">
        <v>129</v>
      </c>
      <c r="B43" s="272"/>
      <c r="C43" s="274"/>
      <c r="D43" s="274"/>
      <c r="E43" s="274"/>
      <c r="F43" s="274"/>
      <c r="G43" s="274"/>
      <c r="H43" s="274"/>
      <c r="I43" s="274"/>
      <c r="J43" s="351"/>
      <c r="K43" s="274"/>
      <c r="L43" s="274"/>
      <c r="M43" s="274"/>
      <c r="N43" s="274"/>
      <c r="O43" s="274"/>
      <c r="P43" s="275"/>
      <c r="Q43" s="276"/>
      <c r="R43" s="276"/>
    </row>
    <row r="44" spans="1:18" s="226" customFormat="1">
      <c r="A44" s="227" t="s">
        <v>301</v>
      </c>
      <c r="B44" s="272"/>
      <c r="C44" s="274">
        <f t="shared" ref="C44:I44" si="23">+C40</f>
        <v>25460057.559949301</v>
      </c>
      <c r="D44" s="274">
        <f t="shared" si="23"/>
        <v>25460057.559949301</v>
      </c>
      <c r="E44" s="274">
        <f t="shared" si="23"/>
        <v>25460057.559949301</v>
      </c>
      <c r="F44" s="274">
        <f t="shared" si="23"/>
        <v>25460057.559949301</v>
      </c>
      <c r="G44" s="274">
        <f t="shared" si="23"/>
        <v>25460057.559949301</v>
      </c>
      <c r="H44" s="274">
        <f t="shared" si="23"/>
        <v>25460057.559949301</v>
      </c>
      <c r="I44" s="274">
        <f t="shared" si="23"/>
        <v>25460057.559949301</v>
      </c>
      <c r="J44" s="351">
        <v>1.75605538651146E-4</v>
      </c>
      <c r="K44" s="274">
        <f>+I44</f>
        <v>25460057.559949301</v>
      </c>
      <c r="L44" s="274">
        <f>+K44</f>
        <v>25460057.559949301</v>
      </c>
      <c r="M44" s="274">
        <f>+L44</f>
        <v>25460057.559949301</v>
      </c>
      <c r="N44" s="274">
        <f>+M44</f>
        <v>25460057.559949301</v>
      </c>
      <c r="O44" s="274">
        <f>+N44</f>
        <v>25460057.559949301</v>
      </c>
      <c r="P44" s="275"/>
      <c r="Q44" s="276"/>
      <c r="R44" s="276"/>
    </row>
    <row r="45" spans="1:18" s="226" customFormat="1">
      <c r="A45" s="227" t="s">
        <v>130</v>
      </c>
      <c r="B45" s="272"/>
      <c r="C45" s="274">
        <f t="shared" ref="C45:I45" si="24">+C44</f>
        <v>25460057.559949301</v>
      </c>
      <c r="D45" s="274">
        <f t="shared" si="24"/>
        <v>25460057.559949301</v>
      </c>
      <c r="E45" s="274">
        <f t="shared" si="24"/>
        <v>25460057.559949301</v>
      </c>
      <c r="F45" s="274">
        <f t="shared" si="24"/>
        <v>25460057.559949301</v>
      </c>
      <c r="G45" s="274">
        <f t="shared" si="24"/>
        <v>25460057.559949301</v>
      </c>
      <c r="H45" s="274">
        <f t="shared" si="24"/>
        <v>25460057.559949301</v>
      </c>
      <c r="I45" s="274">
        <f t="shared" si="24"/>
        <v>25460057.559949301</v>
      </c>
      <c r="J45" s="351">
        <v>1.75605538651146E-4</v>
      </c>
      <c r="K45" s="274">
        <f t="shared" ref="K45:O45" si="25">+K44</f>
        <v>25460057.559949301</v>
      </c>
      <c r="L45" s="274">
        <f t="shared" si="25"/>
        <v>25460057.559949301</v>
      </c>
      <c r="M45" s="274">
        <f t="shared" si="25"/>
        <v>25460057.559949301</v>
      </c>
      <c r="N45" s="274">
        <f t="shared" si="25"/>
        <v>25460057.559949301</v>
      </c>
      <c r="O45" s="274">
        <f t="shared" si="25"/>
        <v>25460057.559949301</v>
      </c>
      <c r="P45" s="275"/>
      <c r="Q45" s="276"/>
      <c r="R45" s="276"/>
    </row>
    <row r="46" spans="1:18" s="226" customFormat="1">
      <c r="A46" s="227" t="s">
        <v>128</v>
      </c>
      <c r="B46" s="272"/>
      <c r="C46" s="274"/>
      <c r="D46" s="274"/>
      <c r="E46" s="274"/>
      <c r="F46" s="274"/>
      <c r="G46" s="274"/>
      <c r="H46" s="274"/>
      <c r="I46" s="274"/>
      <c r="J46" s="351"/>
      <c r="K46" s="274"/>
      <c r="L46" s="274"/>
      <c r="M46" s="274"/>
      <c r="N46" s="274"/>
      <c r="O46" s="274"/>
      <c r="P46" s="275"/>
      <c r="Q46" s="276"/>
      <c r="R46" s="276"/>
    </row>
    <row r="47" spans="1:18" s="226" customFormat="1">
      <c r="A47" s="227" t="s">
        <v>131</v>
      </c>
      <c r="B47" s="272"/>
      <c r="C47" s="274"/>
      <c r="D47" s="274"/>
      <c r="E47" s="274"/>
      <c r="F47" s="274"/>
      <c r="G47" s="274"/>
      <c r="H47" s="274"/>
      <c r="I47" s="274"/>
      <c r="J47" s="351"/>
      <c r="K47" s="274"/>
      <c r="L47" s="274"/>
      <c r="M47" s="274"/>
      <c r="N47" s="274"/>
      <c r="O47" s="274"/>
      <c r="P47" s="275"/>
      <c r="Q47" s="276"/>
      <c r="R47" s="276"/>
    </row>
    <row r="48" spans="1:18" s="226" customFormat="1" ht="15.6">
      <c r="A48" s="229" t="s">
        <v>301</v>
      </c>
      <c r="B48" s="277"/>
      <c r="C48" s="278">
        <f>C45*($C$75/12)</f>
        <v>75107.169801850439</v>
      </c>
      <c r="D48" s="278">
        <f t="shared" ref="D48:I48" si="26">C48+(D45*($C$75/12))</f>
        <v>150214.33960370088</v>
      </c>
      <c r="E48" s="278">
        <f t="shared" si="26"/>
        <v>225321.5094055513</v>
      </c>
      <c r="F48" s="278">
        <f t="shared" si="26"/>
        <v>300428.67920740176</v>
      </c>
      <c r="G48" s="278">
        <f t="shared" si="26"/>
        <v>375535.84900925221</v>
      </c>
      <c r="H48" s="278">
        <f t="shared" si="26"/>
        <v>450643.01881110267</v>
      </c>
      <c r="I48" s="278">
        <f t="shared" si="26"/>
        <v>525750.18861295306</v>
      </c>
      <c r="J48" s="352">
        <v>2.0860113701871502E-6</v>
      </c>
      <c r="K48" s="278">
        <f>I48+(K45*($C$75/12))</f>
        <v>600857.35841480352</v>
      </c>
      <c r="L48" s="278">
        <f>K48+(L45*($C$75/12))</f>
        <v>675964.52821665397</v>
      </c>
      <c r="M48" s="278">
        <f>L48+(M45*($C$75/12))</f>
        <v>751071.69801850442</v>
      </c>
      <c r="N48" s="278">
        <f>M48+(N45*($C$75/12))</f>
        <v>826178.86782035488</v>
      </c>
      <c r="O48" s="278">
        <f>N48+(O45*($C$75/12))</f>
        <v>901286.03762220533</v>
      </c>
      <c r="P48" s="279"/>
      <c r="Q48" s="280"/>
      <c r="R48" s="280"/>
    </row>
    <row r="49" spans="1:18" s="228" customFormat="1" ht="15.6">
      <c r="A49" s="227" t="s">
        <v>130</v>
      </c>
      <c r="B49" s="272"/>
      <c r="C49" s="274">
        <f t="shared" ref="C49:I49" si="27">+C48</f>
        <v>75107.169801850439</v>
      </c>
      <c r="D49" s="274">
        <f t="shared" si="27"/>
        <v>150214.33960370088</v>
      </c>
      <c r="E49" s="274">
        <f t="shared" si="27"/>
        <v>225321.5094055513</v>
      </c>
      <c r="F49" s="274">
        <f t="shared" si="27"/>
        <v>300428.67920740176</v>
      </c>
      <c r="G49" s="274">
        <f t="shared" si="27"/>
        <v>375535.84900925221</v>
      </c>
      <c r="H49" s="274">
        <f t="shared" si="27"/>
        <v>450643.01881110267</v>
      </c>
      <c r="I49" s="274">
        <f t="shared" si="27"/>
        <v>525750.18861295306</v>
      </c>
      <c r="J49" s="351">
        <v>2.0860113701871502E-6</v>
      </c>
      <c r="K49" s="274">
        <f t="shared" ref="K49:O49" si="28">+K48</f>
        <v>600857.35841480352</v>
      </c>
      <c r="L49" s="274">
        <f t="shared" si="28"/>
        <v>675964.52821665397</v>
      </c>
      <c r="M49" s="274">
        <f t="shared" si="28"/>
        <v>751071.69801850442</v>
      </c>
      <c r="N49" s="274">
        <f t="shared" si="28"/>
        <v>826178.86782035488</v>
      </c>
      <c r="O49" s="274">
        <f t="shared" si="28"/>
        <v>901286.03762220533</v>
      </c>
      <c r="P49" s="275"/>
      <c r="Q49" s="276"/>
      <c r="R49" s="276"/>
    </row>
    <row r="50" spans="1:18" s="226" customFormat="1">
      <c r="A50" s="227"/>
      <c r="B50" s="272"/>
      <c r="C50" s="274"/>
      <c r="D50" s="281"/>
      <c r="E50" s="281"/>
      <c r="F50" s="281"/>
      <c r="G50" s="274"/>
      <c r="H50" s="274"/>
      <c r="I50" s="274"/>
      <c r="J50" s="351"/>
      <c r="K50" s="274"/>
      <c r="L50" s="274"/>
      <c r="M50" s="274"/>
      <c r="N50" s="274"/>
      <c r="O50" s="274"/>
      <c r="P50" s="275"/>
      <c r="Q50" s="276"/>
      <c r="R50" s="276"/>
    </row>
    <row r="51" spans="1:18" s="226" customFormat="1">
      <c r="A51" s="227" t="s">
        <v>133</v>
      </c>
      <c r="B51" s="272"/>
      <c r="C51" s="274"/>
      <c r="D51" s="274"/>
      <c r="E51" s="274"/>
      <c r="F51" s="274"/>
      <c r="G51" s="274"/>
      <c r="H51" s="274"/>
      <c r="I51" s="274"/>
      <c r="J51" s="351"/>
      <c r="K51" s="274"/>
      <c r="L51" s="274"/>
      <c r="M51" s="274"/>
      <c r="N51" s="274"/>
      <c r="O51" s="274"/>
      <c r="P51" s="275"/>
      <c r="Q51" s="276"/>
      <c r="R51" s="276"/>
    </row>
    <row r="52" spans="1:18" s="226" customFormat="1">
      <c r="A52" s="227" t="s">
        <v>301</v>
      </c>
      <c r="B52" s="272"/>
      <c r="C52" s="274">
        <f t="shared" ref="C52:I52" si="29">+C44-C48</f>
        <v>25384950.390147451</v>
      </c>
      <c r="D52" s="274">
        <f t="shared" si="29"/>
        <v>25309843.220345601</v>
      </c>
      <c r="E52" s="274">
        <f t="shared" si="29"/>
        <v>25234736.050543752</v>
      </c>
      <c r="F52" s="274">
        <f t="shared" si="29"/>
        <v>25159628.880741898</v>
      </c>
      <c r="G52" s="274">
        <f t="shared" si="29"/>
        <v>25084521.710940048</v>
      </c>
      <c r="H52" s="274">
        <f t="shared" si="29"/>
        <v>25009414.541138198</v>
      </c>
      <c r="I52" s="274">
        <f t="shared" si="29"/>
        <v>24934307.371336348</v>
      </c>
      <c r="J52" s="351">
        <v>1.7351952728095901E-4</v>
      </c>
      <c r="K52" s="274">
        <f>+K44-K48</f>
        <v>24859200.201534498</v>
      </c>
      <c r="L52" s="274">
        <f>+L44-L48</f>
        <v>24784093.031732649</v>
      </c>
      <c r="M52" s="274">
        <f>+M44-M48</f>
        <v>24708985.861930795</v>
      </c>
      <c r="N52" s="274">
        <f>+N44-N48</f>
        <v>24633878.692128945</v>
      </c>
      <c r="O52" s="274">
        <f>+O44-O48</f>
        <v>24558771.522327095</v>
      </c>
      <c r="P52" s="275"/>
      <c r="Q52" s="276"/>
      <c r="R52" s="276"/>
    </row>
    <row r="53" spans="1:18" s="226" customFormat="1">
      <c r="A53" s="227" t="s">
        <v>127</v>
      </c>
      <c r="B53" s="272"/>
      <c r="C53" s="274">
        <f t="shared" ref="C53:I53" si="30">+C52</f>
        <v>25384950.390147451</v>
      </c>
      <c r="D53" s="274">
        <f t="shared" si="30"/>
        <v>25309843.220345601</v>
      </c>
      <c r="E53" s="274">
        <f t="shared" si="30"/>
        <v>25234736.050543752</v>
      </c>
      <c r="F53" s="274">
        <f t="shared" si="30"/>
        <v>25159628.880741898</v>
      </c>
      <c r="G53" s="274">
        <f t="shared" si="30"/>
        <v>25084521.710940048</v>
      </c>
      <c r="H53" s="274">
        <f t="shared" si="30"/>
        <v>25009414.541138198</v>
      </c>
      <c r="I53" s="274">
        <f t="shared" si="30"/>
        <v>24934307.371336348</v>
      </c>
      <c r="J53" s="351">
        <v>1.7351952728095901E-4</v>
      </c>
      <c r="K53" s="274">
        <f>+K52</f>
        <v>24859200.201534498</v>
      </c>
      <c r="L53" s="274">
        <f>+L52</f>
        <v>24784093.031732649</v>
      </c>
      <c r="M53" s="274">
        <f>+M52</f>
        <v>24708985.861930795</v>
      </c>
      <c r="N53" s="274">
        <f>+N52</f>
        <v>24633878.692128945</v>
      </c>
      <c r="O53" s="274">
        <f>+O52</f>
        <v>24558771.522327095</v>
      </c>
      <c r="P53" s="275"/>
      <c r="Q53" s="276"/>
      <c r="R53" s="276"/>
    </row>
    <row r="54" spans="1:18" s="226" customFormat="1">
      <c r="A54" s="220"/>
      <c r="B54" s="257"/>
      <c r="C54" s="258"/>
      <c r="D54" s="258"/>
      <c r="E54" s="258"/>
      <c r="F54" s="258"/>
      <c r="G54" s="258"/>
      <c r="H54" s="258"/>
      <c r="I54" s="258"/>
      <c r="J54" s="348"/>
      <c r="K54" s="258"/>
      <c r="L54" s="258"/>
      <c r="M54" s="258"/>
      <c r="N54" s="258"/>
      <c r="O54" s="258"/>
      <c r="P54" s="259"/>
      <c r="Q54" s="260"/>
      <c r="R54" s="260"/>
    </row>
    <row r="55" spans="1:18">
      <c r="A55" s="224" t="s">
        <v>303</v>
      </c>
      <c r="B55" s="282"/>
      <c r="C55" s="258"/>
      <c r="D55" s="258"/>
      <c r="E55" s="258"/>
      <c r="F55" s="258"/>
      <c r="G55" s="258"/>
      <c r="H55" s="258"/>
      <c r="I55" s="258"/>
      <c r="J55" s="348"/>
      <c r="K55" s="258"/>
      <c r="L55" s="258"/>
      <c r="M55" s="258"/>
      <c r="N55" s="258"/>
      <c r="O55" s="258"/>
      <c r="P55" s="259"/>
      <c r="Q55" s="260"/>
      <c r="R55" s="260"/>
    </row>
    <row r="56" spans="1:18" ht="15.6">
      <c r="A56" s="224" t="s">
        <v>136</v>
      </c>
      <c r="B56" s="282"/>
      <c r="C56" s="283">
        <f t="shared" ref="C56:O56" si="31">+C8+C25+C40</f>
        <v>1229608513.1590602</v>
      </c>
      <c r="D56" s="283">
        <f t="shared" si="31"/>
        <v>1229658998.1590602</v>
      </c>
      <c r="E56" s="283">
        <f t="shared" si="31"/>
        <v>1229658998.1590602</v>
      </c>
      <c r="F56" s="283">
        <f t="shared" si="31"/>
        <v>1229658998.1590602</v>
      </c>
      <c r="G56" s="283">
        <f t="shared" si="31"/>
        <v>1229658998.1590602</v>
      </c>
      <c r="H56" s="283">
        <f t="shared" si="31"/>
        <v>1229658998.1590602</v>
      </c>
      <c r="I56" s="283">
        <f t="shared" si="31"/>
        <v>1229658998.1590602</v>
      </c>
      <c r="J56" s="353">
        <f t="shared" si="31"/>
        <v>82486113.003533334</v>
      </c>
      <c r="K56" s="283">
        <f t="shared" si="31"/>
        <v>1229658998.1590602</v>
      </c>
      <c r="L56" s="283">
        <f t="shared" si="31"/>
        <v>1229658998.1590602</v>
      </c>
      <c r="M56" s="283">
        <f t="shared" si="31"/>
        <v>1229658998.1590602</v>
      </c>
      <c r="N56" s="283">
        <f t="shared" si="31"/>
        <v>1229658998.1590602</v>
      </c>
      <c r="O56" s="283">
        <f t="shared" si="31"/>
        <v>1229658998.1590602</v>
      </c>
      <c r="P56" s="284"/>
      <c r="Q56" s="285"/>
      <c r="R56" s="285"/>
    </row>
    <row r="57" spans="1:18" s="225" customFormat="1" ht="15.6">
      <c r="A57" s="224" t="s">
        <v>127</v>
      </c>
      <c r="B57" s="282"/>
      <c r="C57" s="283">
        <f t="shared" ref="C57:O57" si="32">+C9+C26+C41</f>
        <v>1229608513.1590602</v>
      </c>
      <c r="D57" s="283">
        <f t="shared" si="32"/>
        <v>1229658998.1590602</v>
      </c>
      <c r="E57" s="283">
        <f t="shared" si="32"/>
        <v>1229658998.1590602</v>
      </c>
      <c r="F57" s="283">
        <f t="shared" si="32"/>
        <v>1229658998.1590602</v>
      </c>
      <c r="G57" s="283">
        <f t="shared" si="32"/>
        <v>1229658998.1590602</v>
      </c>
      <c r="H57" s="283">
        <f t="shared" si="32"/>
        <v>1229658998.1590602</v>
      </c>
      <c r="I57" s="283">
        <f t="shared" si="32"/>
        <v>1229658998.1590602</v>
      </c>
      <c r="J57" s="353">
        <f t="shared" si="32"/>
        <v>2.6340830797671962E-4</v>
      </c>
      <c r="K57" s="283">
        <f t="shared" si="32"/>
        <v>1229658998.1590602</v>
      </c>
      <c r="L57" s="283">
        <f t="shared" si="32"/>
        <v>1229658998.1590602</v>
      </c>
      <c r="M57" s="283">
        <f t="shared" si="32"/>
        <v>1229658998.1590602</v>
      </c>
      <c r="N57" s="283">
        <f t="shared" si="32"/>
        <v>1229658998.1590602</v>
      </c>
      <c r="O57" s="283">
        <f t="shared" si="32"/>
        <v>1229658998.1590602</v>
      </c>
      <c r="P57" s="284"/>
      <c r="Q57" s="285"/>
      <c r="R57" s="285"/>
    </row>
    <row r="58" spans="1:18" s="225" customFormat="1" ht="15.6">
      <c r="A58" s="224" t="s">
        <v>129</v>
      </c>
      <c r="B58" s="282"/>
      <c r="C58" s="258"/>
      <c r="D58" s="258"/>
      <c r="E58" s="258"/>
      <c r="F58" s="258"/>
      <c r="G58" s="258"/>
      <c r="H58" s="258"/>
      <c r="I58" s="258"/>
      <c r="J58" s="348"/>
      <c r="K58" s="258"/>
      <c r="L58" s="258"/>
      <c r="M58" s="258"/>
      <c r="N58" s="258"/>
      <c r="O58" s="258"/>
      <c r="P58" s="259"/>
      <c r="Q58" s="260"/>
      <c r="R58" s="260"/>
    </row>
    <row r="59" spans="1:18">
      <c r="A59" s="224" t="s">
        <v>136</v>
      </c>
      <c r="B59" s="282"/>
      <c r="C59" s="258">
        <f t="shared" ref="C59:O59" si="33">+C12+C28+C44</f>
        <v>1229608513.1590602</v>
      </c>
      <c r="D59" s="258">
        <f t="shared" si="33"/>
        <v>1229658998.1590602</v>
      </c>
      <c r="E59" s="258">
        <f t="shared" si="33"/>
        <v>1229658998.1590602</v>
      </c>
      <c r="F59" s="258">
        <f t="shared" si="33"/>
        <v>1229658998.1590602</v>
      </c>
      <c r="G59" s="258">
        <f t="shared" si="33"/>
        <v>1229658998.1590602</v>
      </c>
      <c r="H59" s="258">
        <f t="shared" si="33"/>
        <v>1229658998.1590602</v>
      </c>
      <c r="I59" s="258">
        <f t="shared" si="33"/>
        <v>1229658998.1590602</v>
      </c>
      <c r="J59" s="348">
        <f t="shared" si="33"/>
        <v>5.2681661595343804E-4</v>
      </c>
      <c r="K59" s="258">
        <f t="shared" si="33"/>
        <v>1229658998.1590602</v>
      </c>
      <c r="L59" s="258">
        <f t="shared" si="33"/>
        <v>1229658998.1590602</v>
      </c>
      <c r="M59" s="258">
        <f t="shared" si="33"/>
        <v>1229658998.1590602</v>
      </c>
      <c r="N59" s="258">
        <f t="shared" si="33"/>
        <v>1229658998.1590602</v>
      </c>
      <c r="O59" s="258">
        <f t="shared" si="33"/>
        <v>1229658998.1590602</v>
      </c>
      <c r="P59" s="259"/>
      <c r="Q59" s="260"/>
      <c r="R59" s="260"/>
    </row>
    <row r="60" spans="1:18">
      <c r="A60" s="224" t="s">
        <v>130</v>
      </c>
      <c r="B60" s="282"/>
      <c r="C60" s="258">
        <f t="shared" ref="C60:O60" si="34">+C13+C29+C45</f>
        <v>1229608513.1590602</v>
      </c>
      <c r="D60" s="258">
        <f t="shared" si="34"/>
        <v>1229658998.1590602</v>
      </c>
      <c r="E60" s="258">
        <f t="shared" si="34"/>
        <v>1229658998.1590602</v>
      </c>
      <c r="F60" s="258">
        <f t="shared" si="34"/>
        <v>1229658998.1590602</v>
      </c>
      <c r="G60" s="258">
        <f t="shared" si="34"/>
        <v>1229658998.1590602</v>
      </c>
      <c r="H60" s="258">
        <f t="shared" si="34"/>
        <v>1229658998.1590602</v>
      </c>
      <c r="I60" s="258">
        <f t="shared" si="34"/>
        <v>1229658998.1590602</v>
      </c>
      <c r="J60" s="348">
        <f t="shared" si="34"/>
        <v>5.2681661595343804E-4</v>
      </c>
      <c r="K60" s="258">
        <f t="shared" si="34"/>
        <v>1229658998.1590602</v>
      </c>
      <c r="L60" s="258">
        <f t="shared" si="34"/>
        <v>1229658998.1590602</v>
      </c>
      <c r="M60" s="258">
        <f t="shared" si="34"/>
        <v>1229658998.1590602</v>
      </c>
      <c r="N60" s="258">
        <f t="shared" si="34"/>
        <v>1229658998.1590602</v>
      </c>
      <c r="O60" s="258">
        <f t="shared" si="34"/>
        <v>1229658998.1590602</v>
      </c>
      <c r="P60" s="259"/>
      <c r="Q60" s="260"/>
      <c r="R60" s="260"/>
    </row>
    <row r="61" spans="1:18">
      <c r="A61" s="224" t="s">
        <v>128</v>
      </c>
      <c r="B61" s="282"/>
      <c r="C61" s="258"/>
      <c r="D61" s="258"/>
      <c r="E61" s="258"/>
      <c r="F61" s="258"/>
      <c r="G61" s="258"/>
      <c r="H61" s="258"/>
      <c r="I61" s="258"/>
      <c r="J61" s="348"/>
      <c r="K61" s="258"/>
      <c r="L61" s="258"/>
      <c r="M61" s="258"/>
      <c r="N61" s="258"/>
      <c r="O61" s="258"/>
      <c r="P61" s="259"/>
      <c r="Q61" s="260"/>
      <c r="R61" s="260"/>
    </row>
    <row r="62" spans="1:18">
      <c r="A62" s="224" t="s">
        <v>304</v>
      </c>
      <c r="B62" s="282"/>
      <c r="C62" s="258"/>
      <c r="D62" s="258"/>
      <c r="E62" s="258"/>
      <c r="F62" s="258"/>
      <c r="G62" s="258"/>
      <c r="H62" s="258"/>
      <c r="I62" s="258"/>
      <c r="J62" s="348"/>
      <c r="K62" s="258"/>
      <c r="L62" s="258"/>
      <c r="M62" s="258"/>
      <c r="N62" s="258"/>
      <c r="O62" s="258"/>
      <c r="P62" s="259"/>
      <c r="Q62" s="260"/>
      <c r="R62" s="260"/>
    </row>
    <row r="63" spans="1:18">
      <c r="A63" s="286" t="s">
        <v>137</v>
      </c>
      <c r="B63" s="287"/>
      <c r="C63" s="288">
        <f t="shared" ref="C63:O63" si="35">+C16+C32+C48</f>
        <v>3605694.0252758982</v>
      </c>
      <c r="D63" s="288">
        <f t="shared" si="35"/>
        <v>7211466.9722377462</v>
      </c>
      <c r="E63" s="288">
        <f t="shared" si="35"/>
        <v>10817239.919199595</v>
      </c>
      <c r="F63" s="288">
        <f t="shared" si="35"/>
        <v>14423012.866161441</v>
      </c>
      <c r="G63" s="288">
        <f t="shared" si="35"/>
        <v>18028785.813123293</v>
      </c>
      <c r="H63" s="288">
        <f t="shared" si="35"/>
        <v>21634558.760085139</v>
      </c>
      <c r="I63" s="288">
        <f t="shared" si="35"/>
        <v>25240331.707046986</v>
      </c>
      <c r="J63" s="354">
        <f t="shared" si="35"/>
        <v>6.2580341105614502E-6</v>
      </c>
      <c r="K63" s="288">
        <f t="shared" si="35"/>
        <v>28846104.654008836</v>
      </c>
      <c r="L63" s="288">
        <f t="shared" si="35"/>
        <v>32451877.600970682</v>
      </c>
      <c r="M63" s="288">
        <f t="shared" si="35"/>
        <v>36057650.547932535</v>
      </c>
      <c r="N63" s="288">
        <f t="shared" si="35"/>
        <v>39663423.494894378</v>
      </c>
      <c r="O63" s="342">
        <f t="shared" si="35"/>
        <v>43269196.441856228</v>
      </c>
      <c r="P63" s="258"/>
      <c r="Q63" s="260"/>
      <c r="R63" s="260"/>
    </row>
    <row r="64" spans="1:18">
      <c r="A64" s="224" t="s">
        <v>130</v>
      </c>
      <c r="B64" s="282"/>
      <c r="C64" s="258">
        <f t="shared" ref="C64:O64" si="36">+C17+C33+C49</f>
        <v>3605694.0252758982</v>
      </c>
      <c r="D64" s="258">
        <f t="shared" si="36"/>
        <v>7211466.9722377462</v>
      </c>
      <c r="E64" s="258">
        <f t="shared" si="36"/>
        <v>10817239.919199595</v>
      </c>
      <c r="F64" s="258">
        <f t="shared" si="36"/>
        <v>14423012.866161441</v>
      </c>
      <c r="G64" s="258">
        <f t="shared" si="36"/>
        <v>18028785.813123293</v>
      </c>
      <c r="H64" s="258">
        <f t="shared" si="36"/>
        <v>21634558.760085139</v>
      </c>
      <c r="I64" s="258">
        <f t="shared" si="36"/>
        <v>25240331.707046986</v>
      </c>
      <c r="J64" s="348">
        <f t="shared" si="36"/>
        <v>6.2580341105614502E-6</v>
      </c>
      <c r="K64" s="258">
        <f t="shared" si="36"/>
        <v>28846104.654008836</v>
      </c>
      <c r="L64" s="258">
        <f t="shared" si="36"/>
        <v>32451877.600970682</v>
      </c>
      <c r="M64" s="258">
        <f t="shared" si="36"/>
        <v>36057650.547932535</v>
      </c>
      <c r="N64" s="258">
        <f t="shared" si="36"/>
        <v>39663423.494894378</v>
      </c>
      <c r="O64" s="258">
        <f t="shared" si="36"/>
        <v>43269196.441856228</v>
      </c>
      <c r="P64" s="258"/>
      <c r="Q64" s="260"/>
      <c r="R64" s="260"/>
    </row>
    <row r="65" spans="1:18">
      <c r="A65" s="224"/>
      <c r="B65" s="282"/>
      <c r="C65" s="258"/>
      <c r="D65" s="258"/>
      <c r="E65" s="258"/>
      <c r="F65" s="258"/>
      <c r="G65" s="258"/>
      <c r="H65" s="258"/>
      <c r="I65" s="258"/>
      <c r="J65" s="348"/>
      <c r="K65" s="258"/>
      <c r="L65" s="258"/>
      <c r="M65" s="258"/>
      <c r="N65" s="258"/>
      <c r="O65" s="258"/>
      <c r="P65" s="259"/>
      <c r="Q65" s="260"/>
      <c r="R65" s="260"/>
    </row>
    <row r="66" spans="1:18">
      <c r="A66" s="224" t="s">
        <v>305</v>
      </c>
      <c r="B66" s="282"/>
      <c r="C66" s="258"/>
      <c r="D66" s="258"/>
      <c r="E66" s="258"/>
      <c r="F66" s="258"/>
      <c r="G66" s="258"/>
      <c r="H66" s="258"/>
      <c r="I66" s="258"/>
      <c r="J66" s="348"/>
      <c r="K66" s="258"/>
      <c r="L66" s="258"/>
      <c r="M66" s="258"/>
      <c r="N66" s="258"/>
      <c r="O66" s="258"/>
      <c r="P66" s="259"/>
      <c r="Q66" s="260"/>
      <c r="R66" s="260"/>
    </row>
    <row r="67" spans="1:18">
      <c r="A67" s="224" t="s">
        <v>136</v>
      </c>
      <c r="B67" s="282"/>
      <c r="C67" s="258">
        <f t="shared" ref="C67:O67" si="37">+C20+C36+C52</f>
        <v>1226002819.1337843</v>
      </c>
      <c r="D67" s="258">
        <f t="shared" si="37"/>
        <v>1222447531.1868224</v>
      </c>
      <c r="E67" s="258">
        <f t="shared" si="37"/>
        <v>1218841758.2398605</v>
      </c>
      <c r="F67" s="258">
        <f t="shared" si="37"/>
        <v>1215235985.2928987</v>
      </c>
      <c r="G67" s="258">
        <f t="shared" si="37"/>
        <v>1211630212.345937</v>
      </c>
      <c r="H67" s="258">
        <f t="shared" si="37"/>
        <v>1208024439.3989751</v>
      </c>
      <c r="I67" s="258">
        <f t="shared" si="37"/>
        <v>1204418666.4520135</v>
      </c>
      <c r="J67" s="348">
        <f t="shared" si="37"/>
        <v>5.2055858184287701E-4</v>
      </c>
      <c r="K67" s="258">
        <f t="shared" si="37"/>
        <v>1200812893.5050511</v>
      </c>
      <c r="L67" s="258">
        <f t="shared" si="37"/>
        <v>1197207120.5580893</v>
      </c>
      <c r="M67" s="258">
        <f t="shared" si="37"/>
        <v>1193601347.6111276</v>
      </c>
      <c r="N67" s="258">
        <f t="shared" si="37"/>
        <v>1189995574.6641657</v>
      </c>
      <c r="O67" s="258">
        <f t="shared" si="37"/>
        <v>1186389801.7172041</v>
      </c>
      <c r="P67" s="259"/>
      <c r="Q67" s="260"/>
      <c r="R67" s="260"/>
    </row>
    <row r="68" spans="1:18">
      <c r="A68" s="224" t="s">
        <v>127</v>
      </c>
      <c r="B68" s="282"/>
      <c r="C68" s="258">
        <f t="shared" ref="C68:O68" si="38">+C21+C37+C53</f>
        <v>1226002819.1337843</v>
      </c>
      <c r="D68" s="258">
        <f t="shared" si="38"/>
        <v>1222447531.1868224</v>
      </c>
      <c r="E68" s="258">
        <f t="shared" si="38"/>
        <v>1218841758.2398605</v>
      </c>
      <c r="F68" s="258">
        <f t="shared" si="38"/>
        <v>1215235985.2928987</v>
      </c>
      <c r="G68" s="258">
        <f t="shared" si="38"/>
        <v>1211630212.345937</v>
      </c>
      <c r="H68" s="258">
        <f t="shared" si="38"/>
        <v>1208024439.3989751</v>
      </c>
      <c r="I68" s="258">
        <f t="shared" si="38"/>
        <v>1204418666.4520135</v>
      </c>
      <c r="J68" s="348">
        <f t="shared" si="38"/>
        <v>5.2055858184287701E-4</v>
      </c>
      <c r="K68" s="258">
        <f t="shared" si="38"/>
        <v>1200812893.5050511</v>
      </c>
      <c r="L68" s="258">
        <f t="shared" si="38"/>
        <v>1197207120.5580893</v>
      </c>
      <c r="M68" s="258">
        <f t="shared" si="38"/>
        <v>1193601347.6111276</v>
      </c>
      <c r="N68" s="258">
        <f t="shared" si="38"/>
        <v>1189995574.6641657</v>
      </c>
      <c r="O68" s="258">
        <f t="shared" si="38"/>
        <v>1186389801.7172041</v>
      </c>
      <c r="P68" s="259"/>
      <c r="Q68" s="260"/>
      <c r="R68" s="260"/>
    </row>
    <row r="69" spans="1:18">
      <c r="A69" s="220"/>
      <c r="B69" s="257"/>
      <c r="C69" s="258"/>
      <c r="D69" s="258"/>
      <c r="E69" s="258"/>
      <c r="F69" s="258"/>
      <c r="G69" s="258"/>
      <c r="H69" s="258"/>
      <c r="I69" s="258"/>
      <c r="J69" s="348"/>
      <c r="K69" s="258"/>
      <c r="L69" s="258"/>
      <c r="M69" s="258"/>
      <c r="N69" s="258"/>
      <c r="O69" s="258"/>
      <c r="P69" s="259"/>
      <c r="Q69" s="260"/>
      <c r="R69" s="260"/>
    </row>
    <row r="70" spans="1:18">
      <c r="A70" s="220"/>
      <c r="B70" s="220"/>
      <c r="C70" s="219"/>
      <c r="D70" s="219"/>
      <c r="E70" s="219"/>
      <c r="F70" s="219"/>
      <c r="G70" s="219"/>
      <c r="H70" s="219"/>
      <c r="I70" s="219"/>
      <c r="J70" s="343"/>
      <c r="K70" s="219"/>
      <c r="L70" s="219"/>
      <c r="M70" s="219"/>
      <c r="N70" s="219"/>
      <c r="O70" s="219"/>
      <c r="P70" s="218"/>
    </row>
    <row r="71" spans="1:18">
      <c r="A71" s="220"/>
      <c r="B71" s="220"/>
      <c r="C71" s="219"/>
      <c r="D71" s="219"/>
      <c r="E71" s="219"/>
      <c r="F71" s="219"/>
      <c r="G71" s="219"/>
      <c r="H71" s="219"/>
      <c r="I71" s="219"/>
      <c r="J71" s="343"/>
      <c r="K71" s="219"/>
      <c r="L71" s="219"/>
      <c r="M71" s="219"/>
      <c r="N71" s="219"/>
      <c r="O71" s="219"/>
      <c r="P71" s="218"/>
    </row>
    <row r="72" spans="1:18">
      <c r="A72" s="217" t="s">
        <v>121</v>
      </c>
      <c r="B72" s="216"/>
      <c r="C72" s="215">
        <v>3.5999999999999997E-2</v>
      </c>
      <c r="D72" s="219"/>
      <c r="E72" s="219"/>
      <c r="F72" s="219"/>
      <c r="G72" s="219"/>
      <c r="H72" s="219"/>
      <c r="I72" s="219"/>
      <c r="J72" s="343"/>
      <c r="K72" s="219"/>
      <c r="L72" s="219"/>
      <c r="M72" s="219"/>
      <c r="N72" s="219"/>
      <c r="O72" s="219"/>
      <c r="P72" s="218"/>
    </row>
    <row r="73" spans="1:18">
      <c r="A73" s="223" t="s">
        <v>138</v>
      </c>
      <c r="B73" s="222"/>
      <c r="C73" s="84">
        <v>1.7000000000000001E-2</v>
      </c>
      <c r="D73" s="219"/>
      <c r="E73" s="219"/>
      <c r="F73" s="219"/>
      <c r="G73" s="219"/>
      <c r="H73" s="219"/>
      <c r="I73" s="219"/>
      <c r="J73" s="343"/>
      <c r="K73" s="219"/>
      <c r="L73" s="219"/>
      <c r="M73" s="219"/>
      <c r="N73" s="219"/>
      <c r="O73" s="219"/>
      <c r="P73" s="218"/>
    </row>
    <row r="74" spans="1:18">
      <c r="A74" s="213" t="s">
        <v>118</v>
      </c>
      <c r="B74" s="212"/>
      <c r="C74" s="85">
        <v>2.92E-2</v>
      </c>
      <c r="D74" s="214"/>
      <c r="E74" s="219"/>
      <c r="F74" s="219"/>
      <c r="G74" s="219"/>
      <c r="H74" s="219"/>
      <c r="I74" s="219"/>
      <c r="J74" s="343"/>
      <c r="K74" s="219"/>
      <c r="L74" s="219"/>
      <c r="M74" s="219"/>
      <c r="N74" s="219"/>
      <c r="O74" s="219"/>
      <c r="P74" s="218"/>
    </row>
    <row r="75" spans="1:18">
      <c r="A75" s="222" t="s">
        <v>300</v>
      </c>
      <c r="B75" s="222"/>
      <c r="C75" s="221">
        <v>3.5400000000000001E-2</v>
      </c>
      <c r="D75" s="219"/>
      <c r="E75" s="219"/>
      <c r="F75" s="219"/>
      <c r="G75" s="219"/>
      <c r="H75" s="219"/>
      <c r="I75" s="219"/>
      <c r="J75" s="343"/>
      <c r="K75" s="219"/>
      <c r="L75" s="219"/>
      <c r="M75" s="219"/>
      <c r="N75" s="219"/>
      <c r="O75" s="219"/>
      <c r="P75" s="218"/>
    </row>
    <row r="76" spans="1:18">
      <c r="A76" s="220"/>
      <c r="B76" s="220"/>
      <c r="C76" s="219"/>
      <c r="D76" s="219"/>
      <c r="E76" s="219"/>
      <c r="F76" s="219"/>
      <c r="G76" s="219"/>
      <c r="H76" s="219"/>
      <c r="I76" s="219"/>
      <c r="J76" s="343"/>
      <c r="K76" s="219"/>
      <c r="L76" s="219"/>
      <c r="M76" s="219"/>
      <c r="N76" s="219"/>
      <c r="O76" s="219"/>
      <c r="P76" s="218"/>
    </row>
    <row r="77" spans="1:18">
      <c r="A77" s="217" t="s">
        <v>138</v>
      </c>
      <c r="B77" s="216"/>
      <c r="C77" s="215">
        <v>0.85580000000000001</v>
      </c>
      <c r="D77" s="214"/>
    </row>
    <row r="78" spans="1:18">
      <c r="A78" s="213" t="s">
        <v>118</v>
      </c>
      <c r="B78" s="212"/>
      <c r="C78" s="85">
        <v>0.14419999999999999</v>
      </c>
      <c r="D78" s="214"/>
    </row>
    <row r="79" spans="1:18">
      <c r="A79" s="213" t="s">
        <v>1</v>
      </c>
      <c r="B79" s="212"/>
      <c r="C79" s="85">
        <f>SUM(C77:C78)</f>
        <v>1</v>
      </c>
    </row>
  </sheetData>
  <pageMargins left="0.25" right="0.25" top="0.43" bottom="0.4" header="0.3" footer="0"/>
  <pageSetup scale="70" fitToHeight="0" orientation="landscape" r:id="rId1"/>
  <rowBreaks count="1" manualBreakCount="1">
    <brk id="5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Data for C-22</vt:lpstr>
      <vt:lpstr>Tax Provision Calculation</vt:lpstr>
      <vt:lpstr>Deferred Tax Calculation</vt:lpstr>
      <vt:lpstr>Proration Adjustment</vt:lpstr>
      <vt:lpstr>Depreciation Calcs</vt:lpstr>
      <vt:lpstr>Tax Basis</vt:lpstr>
      <vt:lpstr>Book Summary</vt:lpstr>
      <vt:lpstr>13 Month Avg</vt:lpstr>
      <vt:lpstr>PIS and Depr Calc</vt:lpstr>
      <vt:lpstr>UI Data Export</vt:lpstr>
      <vt:lpstr>'13 Month Avg'!Print_Area</vt:lpstr>
      <vt:lpstr>'Book Summary'!Print_Area</vt:lpstr>
      <vt:lpstr>'Data for C-22'!Print_Area</vt:lpstr>
      <vt:lpstr>'Deferred Tax Calculation'!Print_Area</vt:lpstr>
      <vt:lpstr>'Depreciation Calcs'!Print_Area</vt:lpstr>
      <vt:lpstr>'PIS and Depr Calc'!Print_Area</vt:lpstr>
      <vt:lpstr>'Tax Basis'!Print_Area</vt:lpstr>
      <vt:lpstr>'Tax Provision Calculation'!Print_Area</vt:lpstr>
      <vt:lpstr>'UI Data Export'!Print_Area</vt:lpstr>
      <vt:lpstr>'Book Summary'!Print_Titles</vt:lpstr>
      <vt:lpstr>'Deferred Tax Calculation'!Print_Titles</vt:lpstr>
      <vt:lpstr>'Depreciation Calcs'!Print_Titles</vt:lpstr>
      <vt:lpstr>'PIS and Depr Calc'!Print_Titles</vt:lpstr>
      <vt:lpstr>'Tax Provision Calculation'!Print_Titles</vt:lpstr>
      <vt:lpstr>'UI Data Export'!Print_Titles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2016-04-13T18:39:06Z</dcterms:created>
  <dcterms:modified xsi:type="dcterms:W3CDTF">2016-04-15T11:15:04Z</dcterms:modified>
</cp:coreProperties>
</file>