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20112" windowHeight="7488"/>
  </bookViews>
  <sheets>
    <sheet name=" CILC CDR Credit Reset WP Test" sheetId="1" r:id="rId1"/>
    <sheet name=" CILC Credit Analysis Test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1">[1]FTI!#REF!</definedName>
    <definedName name="\a">[1]FTI!#REF!</definedName>
    <definedName name="\B" localSheetId="1">#REF!</definedName>
    <definedName name="\B">#REF!</definedName>
    <definedName name="\c" localSheetId="1">[2]ISFPLSUB!#REF!</definedName>
    <definedName name="\c">[2]ISFPLSUB!#REF!</definedName>
    <definedName name="\d" localSheetId="1">[2]ISFPLSUB!#REF!</definedName>
    <definedName name="\d">[2]ISFPLSUB!#REF!</definedName>
    <definedName name="\K" localSheetId="1">#REF!</definedName>
    <definedName name="\K">#REF!</definedName>
    <definedName name="\l" localSheetId="1">[2]ISFPLSUB!#REF!</definedName>
    <definedName name="\l">[2]ISFPLSUB!#REF!</definedName>
    <definedName name="\P" localSheetId="1">#REF!</definedName>
    <definedName name="\P">#REF!</definedName>
    <definedName name="\W" localSheetId="1">#REF!</definedName>
    <definedName name="\W">#REF!</definedName>
    <definedName name="\y" localSheetId="1">[2]JVTAX.XLS!#REF!</definedName>
    <definedName name="\y">[2]JVTAX.XLS!#REF!</definedName>
    <definedName name="__DOC1" localSheetId="1">#REF!</definedName>
    <definedName name="__DOC1">#REF!</definedName>
    <definedName name="__DOC2" localSheetId="1">#REF!</definedName>
    <definedName name="__DOC2">#REF!</definedName>
    <definedName name="__ESY12" localSheetId="1">[2]ISFPLSUB!#REF!</definedName>
    <definedName name="__ESY12">[2]ISFPLSUB!#REF!</definedName>
    <definedName name="__INP5" localSheetId="1">[1]SITRP!#REF!</definedName>
    <definedName name="__INP5">[1]SITRP!#REF!</definedName>
    <definedName name="__PG1">#N/A</definedName>
    <definedName name="__PG2">#N/A</definedName>
    <definedName name="__PG3">#N/A</definedName>
    <definedName name="__SCH1" localSheetId="1">#REF!</definedName>
    <definedName name="__SCH1">#REF!</definedName>
    <definedName name="__SCH2" localSheetId="1">#REF!</definedName>
    <definedName name="__SCH2">#REF!</definedName>
    <definedName name="_10C_12">[3]REPORT!$A$1:$AB$56</definedName>
    <definedName name="_12C_19" localSheetId="1">#REF!</definedName>
    <definedName name="_12C_19">#REF!</definedName>
    <definedName name="_12MOS" localSheetId="1">[2]ISFPLSUB!#REF!</definedName>
    <definedName name="_12MOS">[2]ISFPLSUB!#REF!</definedName>
    <definedName name="_12MOSA" localSheetId="1">[2]ISFPLSUB!#REF!</definedName>
    <definedName name="_12MOSA">[2]ISFPLSUB!#REF!</definedName>
    <definedName name="_14C_38B">[4]REPORT!$A$1:$N$56</definedName>
    <definedName name="_16C_56">[5]REPORT!$A$1:$P$56</definedName>
    <definedName name="_18C_9" localSheetId="1">#REF!</definedName>
    <definedName name="_18C_9">#REF!</definedName>
    <definedName name="_1990" localSheetId="1">[1]SITRP!#REF!</definedName>
    <definedName name="_1990">[1]SITRP!#REF!</definedName>
    <definedName name="_1990C" localSheetId="1">[1]SITRP!#REF!</definedName>
    <definedName name="_1990C">[1]SITRP!#REF!</definedName>
    <definedName name="_1991" localSheetId="1">[1]SITRP!#REF!</definedName>
    <definedName name="_1991">[1]SITRP!#REF!</definedName>
    <definedName name="_1991C" localSheetId="1">[1]SITRP!#REF!</definedName>
    <definedName name="_1991C">[1]SITRP!#REF!</definedName>
    <definedName name="_20D_1" localSheetId="1">#REF!</definedName>
    <definedName name="_20D_1">#REF!</definedName>
    <definedName name="_22PG_1" localSheetId="1">#REF!</definedName>
    <definedName name="_22PG_1">#REF!</definedName>
    <definedName name="_2B_7_2OF3" localSheetId="1">#REF!</definedName>
    <definedName name="_2B_7_2OF3">#REF!</definedName>
    <definedName name="_4B_7_3OF3" localSheetId="1">#REF!</definedName>
    <definedName name="_4B_7_3OF3">#REF!</definedName>
    <definedName name="_6B_9A" localSheetId="1">#REF!</definedName>
    <definedName name="_6B_9A">#REF!</definedName>
    <definedName name="_8B_9B" localSheetId="1">#REF!</definedName>
    <definedName name="_8B_9B">#REF!</definedName>
    <definedName name="_C44" localSheetId="1">#REF!</definedName>
    <definedName name="_C44">#REF!</definedName>
    <definedName name="_DOC1" localSheetId="1">#REF!</definedName>
    <definedName name="_DOC1">#REF!</definedName>
    <definedName name="_DOC2" localSheetId="1">#REF!</definedName>
    <definedName name="_DOC2">#REF!</definedName>
    <definedName name="_ESY12" localSheetId="1">[6]ISFPLSUB!#REF!</definedName>
    <definedName name="_ESY12">[6]ISFPLSUB!#REF!</definedName>
    <definedName name="_Fill" localSheetId="1" hidden="1">#REF!</definedName>
    <definedName name="_Fill" hidden="1">#REF!</definedName>
    <definedName name="_INP5" localSheetId="1">[7]SITRP!#REF!</definedName>
    <definedName name="_INP5">[7]SITRP!#REF!</definedName>
    <definedName name="_Key1" hidden="1">'[8]1999'!$D$9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1">#REF!</definedName>
    <definedName name="_PP8">#REF!</definedName>
    <definedName name="_PP9" localSheetId="1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localSheetId="1" hidden="1">'[8]1999'!#REF!</definedName>
    <definedName name="_Sort" hidden="1">'[8]1999'!#REF!</definedName>
    <definedName name="_WN1" localSheetId="1">#REF!</definedName>
    <definedName name="_WN1">#REF!</definedName>
    <definedName name="_WN2" localSheetId="1">#REF!</definedName>
    <definedName name="_WN2">#REF!</definedName>
    <definedName name="a" hidden="1">{"Martin Oct94_Mar95",#N/A,FALSE,"Martin Oct94 - Mar95"}</definedName>
    <definedName name="A6_" localSheetId="1">[9]A6!#REF!</definedName>
    <definedName name="A6_">[9]A6!#REF!</definedName>
    <definedName name="A6_OS" localSheetId="1">[9]A6!#REF!</definedName>
    <definedName name="A6_OS">[9]A6!#REF!</definedName>
    <definedName name="A6_PTD_DATA" localSheetId="1">[9]A6!#REF!</definedName>
    <definedName name="A6_PTD_DATA">[9]A6!#REF!</definedName>
    <definedName name="A6a" localSheetId="1">[9]A6!#REF!</definedName>
    <definedName name="A6a">[9]A6!#REF!</definedName>
    <definedName name="A6a_C" localSheetId="1">[9]A6!#REF!</definedName>
    <definedName name="A6a_C">[9]A6!#REF!</definedName>
    <definedName name="A8_" localSheetId="1">#REF!</definedName>
    <definedName name="A8_">#REF!</definedName>
    <definedName name="A9_" localSheetId="1">[10]A9!#REF!</definedName>
    <definedName name="A9_">[10]A9!#REF!</definedName>
    <definedName name="A9_PTD_DATA" localSheetId="1">[10]A9!#REF!</definedName>
    <definedName name="A9_PTD_DATA">[10]A9!#REF!</definedName>
    <definedName name="A9Worksheet" localSheetId="1">[10]A9!#REF!</definedName>
    <definedName name="A9Worksheet">[10]A9!#REF!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 localSheetId="1">#REF!</definedName>
    <definedName name="ACTUALS">#REF!</definedName>
    <definedName name="ALL">'[12]#REF'!$N$6:$W$59</definedName>
    <definedName name="ANALYSIS_OF_BREAKDOWN_OF_OS_SALE_BYACCOUNTS" localSheetId="1">#REF!</definedName>
    <definedName name="ANALYSIS_OF_BREAKDOWN_OF_OS_SALE_BYACCOUNTS">#REF!</definedName>
    <definedName name="ANNUAL" localSheetId="1">[2]ISFPLSUB!#REF!</definedName>
    <definedName name="ANNUAL">[2]ISFPLSUB!#REF!</definedName>
    <definedName name="Application" localSheetId="1">#REF!</definedName>
    <definedName name="Application">#REF!</definedName>
    <definedName name="BONNIE">#N/A</definedName>
    <definedName name="BottomUDA" localSheetId="1">#REF!</definedName>
    <definedName name="BottomUDA">#REF!</definedName>
    <definedName name="BUSelection" localSheetId="1">#REF!</definedName>
    <definedName name="BUSelection">#REF!</definedName>
    <definedName name="cdradder" localSheetId="1">#REF!</definedName>
    <definedName name="cdradder">#REF!</definedName>
    <definedName name="cdrcredit" localSheetId="1">#REF!</definedName>
    <definedName name="cdrcredit">#REF!</definedName>
    <definedName name="cilcfirm" localSheetId="1">#REF!</definedName>
    <definedName name="cilcfirm">#REF!</definedName>
    <definedName name="cilcldc" localSheetId="1">#REF!</definedName>
    <definedName name="cilcldc">#REF!</definedName>
    <definedName name="cilcmax" localSheetId="1">#REF!</definedName>
    <definedName name="cilcmax">#REF!</definedName>
    <definedName name="CMCY" localSheetId="1">[2]ISFPLSUB!#REF!</definedName>
    <definedName name="CMCY">[2]ISFPLSUB!#REF!</definedName>
    <definedName name="codes" localSheetId="0">'[13]Base Unit Costs'!$B$4:$K$46</definedName>
    <definedName name="codes" localSheetId="1">'[13]Base Unit Costs'!$B$4:$K$46</definedName>
    <definedName name="codes">'[14]Base Unit Costs'!$B$4:$K$46</definedName>
    <definedName name="cold" localSheetId="1">'[15]FPSC TU'!#REF!</definedName>
    <definedName name="cold">'[15]FPSC TU'!#REF!</definedName>
    <definedName name="cold2" localSheetId="1">'[15]FPSC TU'!#REF!</definedName>
    <definedName name="cold2">'[15]FPSC TU'!#REF!</definedName>
    <definedName name="COLUMN1" localSheetId="1">'[16]FPSC TU'!#REF!</definedName>
    <definedName name="COLUMN1">'[16]FPSC TU'!#REF!</definedName>
    <definedName name="COLUMN2" localSheetId="1">'[16]FPSC TU'!#REF!</definedName>
    <definedName name="COLUMN2">'[16]FPSC TU'!#REF!</definedName>
    <definedName name="COLUMN3" localSheetId="1">'[16]FPSC TU'!#REF!</definedName>
    <definedName name="COLUMN3">'[16]FPSC TU'!#REF!</definedName>
    <definedName name="COLUMN4" localSheetId="1">'[16]FPSC TU'!#REF!</definedName>
    <definedName name="COLUMN4">'[16]FPSC TU'!#REF!</definedName>
    <definedName name="COLUMN5" localSheetId="1">'[16]FPSC TU'!#REF!</definedName>
    <definedName name="COLUMN5">'[16]FPSC TU'!#REF!</definedName>
    <definedName name="COLUMN6" localSheetId="1">'[16]FPSC TU'!#REF!</definedName>
    <definedName name="COLUMN6">'[16]FPSC TU'!#REF!</definedName>
    <definedName name="COLUMN7" localSheetId="1">'[16]FPSC TU'!#REF!</definedName>
    <definedName name="COLUMN7">'[16]FPSC TU'!#REF!</definedName>
    <definedName name="COLUMN8" localSheetId="1">'[16]FPSC TU'!#REF!</definedName>
    <definedName name="COLUMN8">'[16]FPSC TU'!#REF!</definedName>
    <definedName name="COLUMN9" localSheetId="1">'[16]FPSC TU'!#REF!</definedName>
    <definedName name="COLUMN9">'[16]FPSC TU'!#REF!</definedName>
    <definedName name="COMM" localSheetId="1">#REF!</definedName>
    <definedName name="COMM">#REF!</definedName>
    <definedName name="COMP1" localSheetId="1">#REF!</definedName>
    <definedName name="COMP1">#REF!</definedName>
    <definedName name="COMP2" localSheetId="1">#REF!</definedName>
    <definedName name="COMP2">#REF!</definedName>
    <definedName name="COMP3" localSheetId="1">#REF!</definedName>
    <definedName name="COMP3">#REF!</definedName>
    <definedName name="COMP4" localSheetId="1">#REF!</definedName>
    <definedName name="COMP4">#REF!</definedName>
    <definedName name="COMP7" localSheetId="1">#REF!</definedName>
    <definedName name="COMP7">#REF!</definedName>
    <definedName name="COMP8" localSheetId="1">#REF!</definedName>
    <definedName name="COMP8">#REF!</definedName>
    <definedName name="COMP9" localSheetId="1">#REF!</definedName>
    <definedName name="COMP9">#REF!</definedName>
    <definedName name="COMPTAX" localSheetId="1">[1]FTI!#REF!</definedName>
    <definedName name="COMPTAX">[1]FTI!#REF!</definedName>
    <definedName name="COSTS" localSheetId="1">#REF!</definedName>
    <definedName name="COSTS">#REF!</definedName>
    <definedName name="CRIT5" localSheetId="1">[1]SITRP!#REF!</definedName>
    <definedName name="CRIT5">[1]SITRP!#REF!</definedName>
    <definedName name="_xlnm.Criteria" localSheetId="1">#REF!</definedName>
    <definedName name="_xlnm.Criteria">#REF!</definedName>
    <definedName name="Criteria_MI" localSheetId="1">[1]SITRP!#REF!</definedName>
    <definedName name="Criteria_MI">[1]SITRP!#REF!</definedName>
    <definedName name="CurrentOptions" localSheetId="1">#REF!</definedName>
    <definedName name="CurrentOptions">#REF!</definedName>
    <definedName name="curtdmd" localSheetId="1">#REF!</definedName>
    <definedName name="curtdmd">#REF!</definedName>
    <definedName name="d_acct">[17]sys_data!$D$2:$D$700</definedName>
    <definedName name="d_amt">[17]sys_data!$E$2:$E$700</definedName>
    <definedName name="d_month">[17]sys_data!$B$2:$B$700</definedName>
    <definedName name="d_year">[17]sys_data!$A$2:$A$700</definedName>
    <definedName name="DATE1" localSheetId="1">'[16]FPSC TU'!#REF!</definedName>
    <definedName name="DATE1">'[16]FPSC TU'!#REF!</definedName>
    <definedName name="Ddd" localSheetId="1">#REF!,#REF!,#REF!</definedName>
    <definedName name="Ddd">#REF!,#REF!,#REF!</definedName>
    <definedName name="DefaultPageMember1" localSheetId="1">#REF!</definedName>
    <definedName name="DefaultPageMember1">#REF!</definedName>
    <definedName name="DefaultTitle" localSheetId="1">#REF!</definedName>
    <definedName name="DefaultTitle">#REF!</definedName>
    <definedName name="DefaultUDA" localSheetId="1">#REF!</definedName>
    <definedName name="DefaultUDA">#REF!</definedName>
    <definedName name="demand" localSheetId="1">#REF!</definedName>
    <definedName name="demand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 localSheetId="1">#REF!</definedName>
    <definedName name="DOC1A">#REF!</definedName>
    <definedName name="docket_num" localSheetId="1">'[18]C-44 TP5 Adj 5_31_08'!#REF!</definedName>
    <definedName name="docket_num">'[18]C-44 TP5 Adj 5_31_08'!#REF!</definedName>
    <definedName name="e_RateCode_m3011" localSheetId="1">#REF!</definedName>
    <definedName name="e_RateCode_m3011">#REF!</definedName>
    <definedName name="e_RevenueClass_18171" localSheetId="1">#REF!</definedName>
    <definedName name="e_RevenueClass_18171">#REF!</definedName>
    <definedName name="E4Sys1" localSheetId="1">#REF!</definedName>
    <definedName name="E4Sys1">#REF!</definedName>
    <definedName name="E4Sys2" localSheetId="1">#REF!</definedName>
    <definedName name="E4Sys2">#REF!</definedName>
    <definedName name="E4sys3" localSheetId="1">#REF!</definedName>
    <definedName name="E4sys3">#REF!</definedName>
    <definedName name="E6Sys1" localSheetId="1">#REF!</definedName>
    <definedName name="E6Sys1">#REF!</definedName>
    <definedName name="ECCR">'[12]#REF'!$P$20</definedName>
    <definedName name="Energy_Sales" localSheetId="1">#REF!</definedName>
    <definedName name="Energy_Sales">#REF!</definedName>
    <definedName name="Ess_Database" localSheetId="1">#REF!</definedName>
    <definedName name="Ess_Database">#REF!</definedName>
    <definedName name="ESYA" localSheetId="1">[2]ISFPLSUB!#REF!</definedName>
    <definedName name="ESYA">[2]ISFPLSUB!#REF!</definedName>
    <definedName name="ESYTD" localSheetId="1">[2]ISFPLSUB!#REF!</definedName>
    <definedName name="ESYTD">[2]ISFPLSUB!#REF!</definedName>
    <definedName name="ESYY" localSheetId="1">[2]ISFPLSUB!#REF!</definedName>
    <definedName name="ESYY">[2]ISFPLSUB!#REF!</definedName>
    <definedName name="_xlnm.Extract" localSheetId="1">[1]SITRP!#REF!</definedName>
    <definedName name="_xlnm.Extract">[1]SITRP!#REF!</definedName>
    <definedName name="Extract_MI" localSheetId="1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 localSheetId="1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 localSheetId="1">#REF!</definedName>
    <definedName name="GASADD">#REF!</definedName>
    <definedName name="GP_COMPSTUD_Sheet" localSheetId="1">'[19]Cost of Capital Worksheet'!#REF!</definedName>
    <definedName name="GP_COMPSTUD_Sheet">'[19]Cost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 localSheetId="1">[1]SITRP!#REF!</definedName>
    <definedName name="GUY">[1]SITRP!#REF!</definedName>
    <definedName name="HISTORY" localSheetId="1">[2]ISFPLSUB!#REF!</definedName>
    <definedName name="HISTORY">[2]ISFPLSUB!#REF!</definedName>
    <definedName name="ID_sorted" localSheetId="1">#REF!</definedName>
    <definedName name="ID_sorted">#REF!</definedName>
    <definedName name="INCSTA" localSheetId="1">[1]A194!#REF!</definedName>
    <definedName name="INCSTA">[1]A194!#REF!</definedName>
    <definedName name="IND" localSheetId="1">#REF!</definedName>
    <definedName name="IND">#REF!</definedName>
    <definedName name="INPUT5" localSheetId="1">[1]SITRP!#REF!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hidden="1">{"detail305",#N/A,FALSE,"BI-305"}</definedName>
    <definedName name="keys" localSheetId="1">#REF!</definedName>
    <definedName name="keys">#REF!</definedName>
    <definedName name="KWH_Data" localSheetId="1">#REF!</definedName>
    <definedName name="KWH_Data">#REF!</definedName>
    <definedName name="l_RevenueForecastForMFRwide_123603" localSheetId="1">#REF!</definedName>
    <definedName name="l_RevenueForecastForMFRwide_123603">#REF!</definedName>
    <definedName name="l_RevenueForecastToUsewide_115808" localSheetId="1">#REF!</definedName>
    <definedName name="l_RevenueForecastToUsewide_115808">#REF!</definedName>
    <definedName name="LFKWH" localSheetId="1">#REF!</definedName>
    <definedName name="LFKWH">#REF!</definedName>
    <definedName name="LRIC12" localSheetId="1">[2]ISFPLSUB!#REF!</definedName>
    <definedName name="LRIC12">[2]ISFPLSUB!#REF!</definedName>
    <definedName name="LRICA" localSheetId="1">[2]ISFPLSUB!#REF!</definedName>
    <definedName name="LRICA">[2]ISFPLSUB!#REF!</definedName>
    <definedName name="LRICY" localSheetId="1">[2]ISFPLSUB!#REF!</definedName>
    <definedName name="LRICY">[2]ISFPLSUB!#REF!</definedName>
    <definedName name="LRICYTD" localSheetId="1">[2]ISFPLSUB!#REF!</definedName>
    <definedName name="LRICYTD">[2]ISFPLSUB!#REF!</definedName>
    <definedName name="MACROS" localSheetId="1">'[1]Storm Fund Earn Gross Up'!#REF!</definedName>
    <definedName name="MACROS">'[1]Storm Fund Earn Gross Up'!#REF!</definedName>
    <definedName name="MIKE" hidden="1">{"detail305",#N/A,FALSE,"BI-305"}</definedName>
    <definedName name="mkwh_stats1" localSheetId="1">#REF!</definedName>
    <definedName name="mkwh_stats1">#REF!</definedName>
    <definedName name="mkwh_stats2" localSheetId="1">#REF!</definedName>
    <definedName name="mkwh_stats2">#REF!</definedName>
    <definedName name="Month" localSheetId="1">#REF!</definedName>
    <definedName name="Month">#REF!</definedName>
    <definedName name="Month2" localSheetId="1">#REF!</definedName>
    <definedName name="Month2">#REF!</definedName>
    <definedName name="MONTHS">#N/A</definedName>
    <definedName name="Monthy2" localSheetId="1">#REF!</definedName>
    <definedName name="Monthy2">#REF!</definedName>
    <definedName name="NAMES" localSheetId="1">#REF!</definedName>
    <definedName name="NAMES">#REF!</definedName>
    <definedName name="Net_Generation" localSheetId="1">#REF!</definedName>
    <definedName name="Net_Generation">#REF!</definedName>
    <definedName name="Net_Income" localSheetId="1">#REF!</definedName>
    <definedName name="Net_Income">#REF!</definedName>
    <definedName name="New">'[20]Monthly Expenditures'!$A$2:$R$66</definedName>
    <definedName name="newrates" localSheetId="1">#REF!</definedName>
    <definedName name="newrates">#REF!</definedName>
    <definedName name="OBC" localSheetId="1">#REF!</definedName>
    <definedName name="OBC">#REF!</definedName>
    <definedName name="OBO" localSheetId="1">[1]A194!#REF!</definedName>
    <definedName name="OBO">[1]A194!#REF!</definedName>
    <definedName name="OBODEFTX" localSheetId="1">'[21]0394OBF.XLS'!#REF!</definedName>
    <definedName name="OBODEFTX">'[21]0394OBF.XLS'!#REF!</definedName>
    <definedName name="OFF">'[12]#REF'!$L$10</definedName>
    <definedName name="offtou" localSheetId="1">#REF!</definedName>
    <definedName name="offtou">#REF!</definedName>
    <definedName name="oiladd" localSheetId="1">#REF!</definedName>
    <definedName name="oiladd">#REF!</definedName>
    <definedName name="OldDblClickSetting" localSheetId="1">#REF!</definedName>
    <definedName name="OldDblClickSetting">#REF!</definedName>
    <definedName name="OldOptions" localSheetId="1">#REF!</definedName>
    <definedName name="OldOptions">#REF!</definedName>
    <definedName name="OldRMouseSetting" localSheetId="1">#REF!</definedName>
    <definedName name="OldRMouseSetting">#REF!</definedName>
    <definedName name="ON" localSheetId="1">'[12]#REF'!#REF!</definedName>
    <definedName name="ON">'[12]#REF'!#REF!</definedName>
    <definedName name="ondmd" localSheetId="1">#REF!</definedName>
    <definedName name="ondmd">#REF!</definedName>
    <definedName name="ONE" localSheetId="1">#REF!</definedName>
    <definedName name="ONE">#REF!</definedName>
    <definedName name="ontou" localSheetId="1">#REF!</definedName>
    <definedName name="ontou">#REF!</definedName>
    <definedName name="OTHER" localSheetId="1">#REF!</definedName>
    <definedName name="OTHER">#REF!</definedName>
    <definedName name="OTHINC" localSheetId="1">[1]A194!#REF!</definedName>
    <definedName name="OTHINC">[1]A194!#REF!</definedName>
    <definedName name="Otl_Dims" localSheetId="1">#REF!</definedName>
    <definedName name="Otl_Dims">#REF!</definedName>
    <definedName name="OUTPUT5" localSheetId="1">[1]SITRP!#REF!</definedName>
    <definedName name="OUTPUT5">[1]SITRP!#REF!</definedName>
    <definedName name="P1_" localSheetId="1">#REF!</definedName>
    <definedName name="P1_">#REF!</definedName>
    <definedName name="P10_" localSheetId="1">#REF!</definedName>
    <definedName name="P10_">#REF!</definedName>
    <definedName name="P11_" localSheetId="1">#REF!</definedName>
    <definedName name="P11_">#REF!</definedName>
    <definedName name="P12_" localSheetId="1">#REF!</definedName>
    <definedName name="P12_">#REF!</definedName>
    <definedName name="P2_" localSheetId="1">#REF!</definedName>
    <definedName name="P2_">#REF!</definedName>
    <definedName name="P3_" localSheetId="1">#REF!</definedName>
    <definedName name="P3_">#REF!</definedName>
    <definedName name="P4_" localSheetId="1">#REF!</definedName>
    <definedName name="P4_">#REF!</definedName>
    <definedName name="P5_" localSheetId="1">#REF!</definedName>
    <definedName name="P5_">#REF!</definedName>
    <definedName name="P6_" localSheetId="1">#REF!</definedName>
    <definedName name="P6_">#REF!</definedName>
    <definedName name="P7_" localSheetId="1">#REF!</definedName>
    <definedName name="P7_">#REF!</definedName>
    <definedName name="P8_" localSheetId="1">#REF!</definedName>
    <definedName name="P8_">#REF!</definedName>
    <definedName name="P9_" localSheetId="1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 localSheetId="1">'[1]Storm Fund Earn Gross Up'!#REF!</definedName>
    <definedName name="PAGE21">'[1]Storm Fund Earn Gross Up'!#REF!</definedName>
    <definedName name="PAGE2VIEWS" localSheetId="1">#REF!</definedName>
    <definedName name="PAGE2VIEWS">#REF!</definedName>
    <definedName name="PAGE3" localSheetId="1">#REF!</definedName>
    <definedName name="PAGE3">#REF!</definedName>
    <definedName name="PageDim1" localSheetId="1">#REF!</definedName>
    <definedName name="PageDim1">#REF!</definedName>
    <definedName name="Password" localSheetId="1">#REF!</definedName>
    <definedName name="Password">#REF!</definedName>
    <definedName name="PERIOD" localSheetId="1">#REF!</definedName>
    <definedName name="PERIO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 localSheetId="1">#REF!</definedName>
    <definedName name="Prel_Estimate_for_Final">#REF!</definedName>
    <definedName name="PRELIMINARY_DETAIL_on_Summary_data" localSheetId="1">#REF!</definedName>
    <definedName name="PRELIMINARY_DETAIL_on_Summary_data">#REF!</definedName>
    <definedName name="Preliminary_Estimate" localSheetId="1">#REF!</definedName>
    <definedName name="Preliminary_Estimate">#REF!</definedName>
    <definedName name="PRINT">'[12]#REF'!$N$6:$W$58</definedName>
    <definedName name="_xlnm.Print_Area">#REF!</definedName>
    <definedName name="PRINT_AREA_MI" localSheetId="1">#REF!</definedName>
    <definedName name="PRINT_AREA_MI">#REF!</definedName>
    <definedName name="print_sheet" localSheetId="1">#REF!</definedName>
    <definedName name="print_sheet">#REF!</definedName>
    <definedName name="PRINT_TITLES_MI">'[12]#REF'!$A$1:$IV$9</definedName>
    <definedName name="PRINT1">'[12]#REF'!$L$5:$M$58</definedName>
    <definedName name="PrintArea" localSheetId="1">#REF!</definedName>
    <definedName name="PrintArea">#REF!</definedName>
    <definedName name="PRIOR" localSheetId="1">[2]JVTAX.XLS!#REF!</definedName>
    <definedName name="PRIOR">[2]JVTAX.XLS!#REF!</definedName>
    <definedName name="PRIOR_YEAR_X" localSheetId="1">'[18]C-44 TP5 Adj 5_31_08'!#REF!</definedName>
    <definedName name="PRIOR_YEAR_X">'[18]C-44 TP5 Adj 5_31_08'!#REF!</definedName>
    <definedName name="proj_info">[17]sys_proj!$C$1:$H$65536</definedName>
    <definedName name="PURCHASE" localSheetId="1">#REF!</definedName>
    <definedName name="PURCHASE">#REF!</definedName>
    <definedName name="PURE" localSheetId="1">[1]SITRP!#REF!</definedName>
    <definedName name="PURE">[1]SITRP!#REF!</definedName>
    <definedName name="PUREC" localSheetId="1">[1]SITRP!#REF!</definedName>
    <definedName name="PUREC">[1]SITRP!#REF!</definedName>
    <definedName name="qqq" hidden="1">{"Martin Oct94_Mar95",#N/A,FALSE,"Martin Oct94 - Mar95"}</definedName>
    <definedName name="RAIL" localSheetId="1">#REF!</definedName>
    <definedName name="RAIL">#REF!</definedName>
    <definedName name="RATES" localSheetId="1">'[12]#REF'!#REF!</definedName>
    <definedName name="RATES">'[12]#REF'!#REF!</definedName>
    <definedName name="RECON" localSheetId="1">#REF!</definedName>
    <definedName name="RECON">#REF!</definedName>
    <definedName name="Reconciliation" localSheetId="1">#REF!</definedName>
    <definedName name="Reconciliation">#REF!</definedName>
    <definedName name="RepAllFormat" localSheetId="1">#REF!</definedName>
    <definedName name="RepAllFormat">#REF!</definedName>
    <definedName name="RepAllHead" localSheetId="1">#REF!</definedName>
    <definedName name="RepAllHead">#REF!</definedName>
    <definedName name="RepDataFormat" localSheetId="1">#REF!</definedName>
    <definedName name="RepDataFormat">#REF!</definedName>
    <definedName name="RepDataMoney" localSheetId="1">'[22]Incr Hedg'!#REF!</definedName>
    <definedName name="RepDataMoney">'[22]Incr Hedg'!#REF!</definedName>
    <definedName name="RepDataMoney1" localSheetId="1">'[22]Incr Hedg'!#REF!</definedName>
    <definedName name="RepDataMoney1">'[22]Incr Hedg'!#REF!</definedName>
    <definedName name="RepDataMoney2" localSheetId="1">'[22]Incr Hedg'!#REF!</definedName>
    <definedName name="RepDataMoney2">'[22]Incr Hedg'!#REF!</definedName>
    <definedName name="RepDataMoney3" localSheetId="1">'[22]Incr Hedg'!#REF!</definedName>
    <definedName name="RepDataMoney3">'[22]Incr Hedg'!#REF!</definedName>
    <definedName name="RepDataMoney4" localSheetId="1">'[22]Incr Hedg'!#REF!</definedName>
    <definedName name="RepDataMoney4">'[22]Incr Hedg'!#REF!</definedName>
    <definedName name="RepDataPercent" localSheetId="1">'[22]Incr Hedg'!#REF!</definedName>
    <definedName name="RepDataPercent">'[22]Incr Hedg'!#REF!</definedName>
    <definedName name="RepDataPercent1" localSheetId="1">'[22]Incr Hedg'!#REF!</definedName>
    <definedName name="RepDataPercent1">'[22]Incr Hedg'!#REF!</definedName>
    <definedName name="RepDataPercent2" localSheetId="1">'[22]Incr Hedg'!#REF!</definedName>
    <definedName name="RepDataPercent2">'[22]Incr Hedg'!#REF!</definedName>
    <definedName name="RepDataPercent3" localSheetId="1">'[22]Incr Hedg'!#REF!</definedName>
    <definedName name="RepDataPercent3">'[22]Incr Hedg'!#REF!</definedName>
    <definedName name="RepDelete" localSheetId="1">'[22]Incr Hedg'!#REF!</definedName>
    <definedName name="RepDelete">'[22]Incr Hedg'!#REF!</definedName>
    <definedName name="Report1Layout" localSheetId="1">#REF!</definedName>
    <definedName name="Report1Layout">#REF!</definedName>
    <definedName name="Report1Title" localSheetId="1">#REF!</definedName>
    <definedName name="Report1Title">#REF!</definedName>
    <definedName name="Report2Layout" localSheetId="1">#REF!</definedName>
    <definedName name="Report2Layout">#REF!</definedName>
    <definedName name="Report2Title" localSheetId="1">#REF!</definedName>
    <definedName name="Report2Title">#REF!</definedName>
    <definedName name="Report3Layout" localSheetId="1">#REF!</definedName>
    <definedName name="Report3Layout">#REF!</definedName>
    <definedName name="Report3Title" localSheetId="1">#REF!</definedName>
    <definedName name="Report3Title">#REF!</definedName>
    <definedName name="Report4Layout" localSheetId="1">#REF!</definedName>
    <definedName name="Report4Layout">#REF!</definedName>
    <definedName name="Report4Title" localSheetId="1">#REF!</definedName>
    <definedName name="Report4Title">#REF!</definedName>
    <definedName name="ReportRange" localSheetId="1">#REF!</definedName>
    <definedName name="ReportRange">#REF!</definedName>
    <definedName name="ReportSelection" localSheetId="1">#REF!</definedName>
    <definedName name="ReportSelection">#REF!</definedName>
    <definedName name="RepPercent" localSheetId="1">#REF!</definedName>
    <definedName name="RepPercent">#REF!</definedName>
    <definedName name="RES" localSheetId="1">#REF!</definedName>
    <definedName name="RES">#REF!</definedName>
    <definedName name="RESP1" localSheetId="1">#REF!</definedName>
    <definedName name="RESP1">#REF!</definedName>
    <definedName name="REVENUERPT" localSheetId="1">'[16]FPSC TU'!#REF!</definedName>
    <definedName name="REVENUERPT">'[16]FPSC TU'!#REF!</definedName>
    <definedName name="RoundingOption" localSheetId="1">#REF!</definedName>
    <definedName name="RoundingOption">#REF!</definedName>
    <definedName name="rp_efoh_puf_yrs_rp_efoh_puf_yrs_List" localSheetId="1">#REF!</definedName>
    <definedName name="rp_efoh_puf_yrs_rp_efoh_puf_yrs_List">#REF!</definedName>
    <definedName name="Rpt1_RequiredRev" localSheetId="1">#REF!</definedName>
    <definedName name="Rpt1_RequiredRev">#REF!</definedName>
    <definedName name="RTSLABEL" localSheetId="1">'[12]#REF'!#REF!</definedName>
    <definedName name="RTSLABEL">'[12]#REF'!#REF!</definedName>
    <definedName name="S" localSheetId="1">#REF!</definedName>
    <definedName name="S">#REF!</definedName>
    <definedName name="s_year">[17]sys_header!$G$2:$G$14</definedName>
    <definedName name="S1V76" localSheetId="1">#REF!</definedName>
    <definedName name="S1V76">#REF!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 localSheetId="1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stcsd" localSheetId="1">#REF!</definedName>
    <definedName name="sstcsd">#REF!</definedName>
    <definedName name="sstdaily" localSheetId="1">#REF!</definedName>
    <definedName name="sstdaily">#REF!</definedName>
    <definedName name="sstoncsd" localSheetId="1">#REF!</definedName>
    <definedName name="sstoncsd">#REF!</definedName>
    <definedName name="sstres" localSheetId="1">#REF!</definedName>
    <definedName name="sstres">#REF!</definedName>
    <definedName name="startupgas" localSheetId="1">#REF!</definedName>
    <definedName name="startupgas">#REF!</definedName>
    <definedName name="Stats_App" localSheetId="1">#REF!</definedName>
    <definedName name="Stats_App">#REF!</definedName>
    <definedName name="Stats_Data" localSheetId="1">#REF!</definedName>
    <definedName name="Stats_Data">#REF!</definedName>
    <definedName name="Stats_DB" localSheetId="1">#REF!</definedName>
    <definedName name="Stats_DB">#REF!</definedName>
    <definedName name="Stats_EAC" localSheetId="1">#REF!</definedName>
    <definedName name="Stats_EAC">#REF!</definedName>
    <definedName name="Stats_Rpt" localSheetId="1">#REF!</definedName>
    <definedName name="Stats_Rpt">#REF!</definedName>
    <definedName name="Stats_Title1" localSheetId="1">#REF!</definedName>
    <definedName name="Stats_Title1">#REF!</definedName>
    <definedName name="Stats_Title2" localSheetId="1">#REF!</definedName>
    <definedName name="Stats_Title2">#REF!</definedName>
    <definedName name="Stratification_of_Cost" localSheetId="1">#REF!</definedName>
    <definedName name="Stratification_of_Cost">#REF!</definedName>
    <definedName name="SUBSEQUENT_YEAR_DATE" localSheetId="1">'[18]C-44 TP5 Adj 5_31_08'!#REF!</definedName>
    <definedName name="SUBSEQUENT_YEAR_DATE">'[18]C-44 TP5 Adj 5_31_08'!#REF!</definedName>
    <definedName name="SUBSEQUENT_YEAR_X" localSheetId="1">'[18]C-44 TP5 Adj 5_31_08'!#REF!</definedName>
    <definedName name="SUBSEQUENT_YEAR_X">'[18]C-44 TP5 Adj 5_31_08'!#REF!</definedName>
    <definedName name="SUMMARY" localSheetId="1">#REF!</definedName>
    <definedName name="SUMMARY">#REF!</definedName>
    <definedName name="SumUDA" localSheetId="1">#REF!</definedName>
    <definedName name="SumUDA">#REF!</definedName>
    <definedName name="T" localSheetId="1">'[16]NFE 518 (FEB)'!#REF!</definedName>
    <definedName name="T">'[16]NFE 518 (FEB)'!#REF!</definedName>
    <definedName name="TAMI" hidden="1">{"summary",#N/A,FALSE,"PCR DIRECTORY"}</definedName>
    <definedName name="TEN" localSheetId="1">#REF!</definedName>
    <definedName name="TEN">#REF!</definedName>
    <definedName name="test" hidden="1">{"detail305",#N/A,FALSE,"BI-305"}</definedName>
    <definedName name="THREE" localSheetId="1">#REF!</definedName>
    <definedName name="THREE">#REF!</definedName>
    <definedName name="Total_Co" localSheetId="1">#REF!</definedName>
    <definedName name="Total_Co">#REF!</definedName>
    <definedName name="transdmd" localSheetId="1">#REF!</definedName>
    <definedName name="transdmd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 localSheetId="1">#REF!,#REF!,#REF!</definedName>
    <definedName name="Ttt">#REF!,#REF!,#REF!</definedName>
    <definedName name="TWO" localSheetId="1">#REF!</definedName>
    <definedName name="TWO">#REF!</definedName>
    <definedName name="TXcredit" localSheetId="0">'[23]Transformer Credit'!$E$11</definedName>
    <definedName name="TXcredit" localSheetId="1">'[23]Transformer Credit'!$E$11</definedName>
    <definedName name="UI_Entity_Groups" localSheetId="1">#REF!</definedName>
    <definedName name="UI_Entity_Groups">#REF!</definedName>
    <definedName name="UI_Reports" localSheetId="1">#REF!</definedName>
    <definedName name="UI_Reports">#REF!</definedName>
    <definedName name="UI_Scenarios" localSheetId="1">#REF!</definedName>
    <definedName name="UI_Scenarios">#REF!</definedName>
    <definedName name="User" localSheetId="1">#REF!</definedName>
    <definedName name="User">#REF!</definedName>
    <definedName name="UserPageMember1" localSheetId="1">#REF!</definedName>
    <definedName name="UserPageMember1">#REF!</definedName>
    <definedName name="UserParameters" localSheetId="1">#REF!</definedName>
    <definedName name="UserParameters">#REF!</definedName>
    <definedName name="Variance" localSheetId="1">#REF!</definedName>
    <definedName name="Variance">#REF!</definedName>
    <definedName name="W1X42" localSheetId="1">#REF!</definedName>
    <definedName name="W1X42">#REF!</definedName>
    <definedName name="WKSH" localSheetId="1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 localSheetId="1">#REF!</definedName>
    <definedName name="Year">#REF!</definedName>
    <definedName name="Year2" localSheetId="1">#REF!</definedName>
    <definedName name="Year2">#REF!</definedName>
    <definedName name="YTDA" localSheetId="1">[2]ISFPLSUB!#REF!</definedName>
    <definedName name="YTDA">[2]ISFPLSUB!#REF!</definedName>
    <definedName name="Yyyy" localSheetId="1">#REF!,#REF!,#REF!,#REF!</definedName>
    <definedName name="Yyyy">#REF!,#REF!,#REF!,#REF!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H19" i="3" l="1"/>
  <c r="H17" i="3"/>
  <c r="H15" i="3"/>
  <c r="G21" i="3"/>
  <c r="H21" i="3" s="1"/>
  <c r="D21" i="3"/>
  <c r="E21" i="3" s="1"/>
  <c r="E19" i="3"/>
  <c r="E17" i="3"/>
  <c r="E15" i="3"/>
  <c r="A16" i="3"/>
  <c r="A17" i="3" s="1"/>
  <c r="A18" i="3" s="1"/>
  <c r="A19" i="3" s="1"/>
  <c r="A20" i="3" s="1"/>
  <c r="A21" i="3" s="1"/>
  <c r="A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N33" i="1"/>
  <c r="A18" i="1"/>
  <c r="A19" i="1" s="1"/>
  <c r="A20" i="1" s="1"/>
  <c r="A21" i="1" s="1"/>
  <c r="A22" i="1" s="1"/>
  <c r="A17" i="1"/>
  <c r="G31" i="1"/>
  <c r="I31" i="1" s="1"/>
  <c r="K31" i="1" s="1"/>
  <c r="E31" i="1"/>
  <c r="E29" i="1"/>
  <c r="G29" i="1" s="1"/>
  <c r="I29" i="1" s="1"/>
  <c r="K29" i="1" s="1"/>
  <c r="E27" i="1"/>
  <c r="G27" i="1" s="1"/>
  <c r="I27" i="1" s="1"/>
  <c r="K27" i="1" s="1"/>
  <c r="M20" i="1"/>
  <c r="D20" i="1"/>
  <c r="C20" i="1"/>
  <c r="M18" i="1"/>
  <c r="C18" i="1"/>
  <c r="E18" i="1" s="1"/>
  <c r="G18" i="1" s="1"/>
  <c r="I18" i="1" s="1"/>
  <c r="K18" i="1" s="1"/>
  <c r="M16" i="1"/>
  <c r="E16" i="1"/>
  <c r="G16" i="1" s="1"/>
  <c r="I16" i="1" s="1"/>
  <c r="K16" i="1" s="1"/>
  <c r="E20" i="1" l="1"/>
  <c r="G20" i="1" s="1"/>
  <c r="I20" i="1" s="1"/>
  <c r="K20" i="1" s="1"/>
  <c r="N20" i="1" s="1"/>
  <c r="N22" i="1" s="1"/>
  <c r="N35" i="1" s="1"/>
  <c r="N29" i="1"/>
  <c r="N16" i="1"/>
  <c r="N18" i="1"/>
  <c r="N27" i="1"/>
  <c r="N31" i="1"/>
</calcChain>
</file>

<file path=xl/sharedStrings.xml><?xml version="1.0" encoding="utf-8"?>
<sst xmlns="http://schemas.openxmlformats.org/spreadsheetml/2006/main" count="83" uniqueCount="61">
  <si>
    <t>FLORIDA POWER &amp; LIGHT COMPANY</t>
  </si>
  <si>
    <t>MFR E-14 Workpapers</t>
  </si>
  <si>
    <t>AND SUBSIDIARIES</t>
  </si>
  <si>
    <t>CILC/CDR Credit Reset Calculation</t>
  </si>
  <si>
    <t>DOCKET NO. 160021-EI </t>
  </si>
  <si>
    <t>2017 Test Year</t>
  </si>
  <si>
    <t>MFR NO. E-14</t>
  </si>
  <si>
    <t>ATTACHMENT 5 of 5</t>
  </si>
  <si>
    <t>(1)</t>
  </si>
  <si>
    <t>(2)</t>
  </si>
  <si>
    <t>(3)</t>
  </si>
  <si>
    <t>(4)</t>
  </si>
  <si>
    <t>(6)</t>
  </si>
  <si>
    <t>(7)</t>
  </si>
  <si>
    <t>(8)</t>
  </si>
  <si>
    <t>(9)</t>
  </si>
  <si>
    <t>(10)</t>
  </si>
  <si>
    <t>Line No.</t>
  </si>
  <si>
    <t>CILC</t>
  </si>
  <si>
    <t>Canaveral GBRA %</t>
  </si>
  <si>
    <t>Riviera GBRA %</t>
  </si>
  <si>
    <t>Port Everglades GBRA %</t>
  </si>
  <si>
    <t>Rate Class</t>
  </si>
  <si>
    <t>2013 Increased  Credit Amount</t>
  </si>
  <si>
    <t>2013 Sales (kWh)</t>
  </si>
  <si>
    <t>Credit per kWh</t>
  </si>
  <si>
    <t>Forecasted Sales (kWh)</t>
  </si>
  <si>
    <t>Credit Amount  ($)</t>
  </si>
  <si>
    <t xml:space="preserve">CILC-1D </t>
  </si>
  <si>
    <t>CILC-1G</t>
  </si>
  <si>
    <t xml:space="preserve">CILC-1T </t>
  </si>
  <si>
    <t>CDR Credit</t>
  </si>
  <si>
    <t>Presettlement Credit</t>
  </si>
  <si>
    <t xml:space="preserve">Settlement Credit </t>
  </si>
  <si>
    <t>Credit Increase</t>
  </si>
  <si>
    <t>Forecasted Load Control</t>
  </si>
  <si>
    <t>Forecasted Load Control Amount</t>
  </si>
  <si>
    <t>per kW</t>
  </si>
  <si>
    <t>(Diff)</t>
  </si>
  <si>
    <t>(kW)</t>
  </si>
  <si>
    <t>($)</t>
  </si>
  <si>
    <t>GSD(T)-1</t>
  </si>
  <si>
    <t>GSLD(T)-1</t>
  </si>
  <si>
    <t>GSLD(T)-2</t>
  </si>
  <si>
    <t>Totals</t>
  </si>
  <si>
    <t>Total</t>
  </si>
  <si>
    <t xml:space="preserve">     Subtotal CILC</t>
  </si>
  <si>
    <t xml:space="preserve">     Subtotal CDR Credit</t>
  </si>
  <si>
    <t>CILC Increase Analysis</t>
  </si>
  <si>
    <t>CILC Rate Class</t>
  </si>
  <si>
    <t>2017 Credit Amount  ($)</t>
  </si>
  <si>
    <t>2017 Present Sales Revenue</t>
  </si>
  <si>
    <t>(5)</t>
  </si>
  <si>
    <t>PAGE 1 of 2</t>
  </si>
  <si>
    <t>PAGE 2 of 2</t>
  </si>
  <si>
    <t>2017 Present Sales, Clause &amp; Other Revenues</t>
  </si>
  <si>
    <t>Credit % of Base Bill</t>
  </si>
  <si>
    <t>Credit % of Total Bill</t>
  </si>
  <si>
    <t>OPC 015447</t>
  </si>
  <si>
    <t>FPL RC-16</t>
  </si>
  <si>
    <t>OPC 015448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</si>
</sst>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&quot;$&quot;* #,##0.00000_);_(&quot;$&quot;* \(#,##0.00000\);_(&quot;$&quot;* &quot;-&quot;??_);_(@_)"/>
    <numFmt numFmtId="168" formatCode="_(* #,##0_);_(* \(#,##0\);_(* &quot;-&quot;??_);_(@_)"/>
    <numFmt numFmtId="169" formatCode="0.000000"/>
    <numFmt numFmtId="170" formatCode="&quot;£&quot;#,##0_);[Red]\(&quot;£&quot;#,##0\)"/>
    <numFmt numFmtId="171" formatCode="_-&quot;£&quot;* #,##0.00_-;\-&quot;£&quot;* #,##0.00_-;_-&quot;£&quot;* &quot;-&quot;??_-;_-@_-"/>
    <numFmt numFmtId="172" formatCode="_(&quot;$&quot;* #,##0.000_);_(&quot;$&quot;* \(#,##0.000\);_(&quot;$&quot;* &quot;-&quot;??_);_(@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ourier New"/>
      <family val="3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10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</fonts>
  <fills count="6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0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" fillId="9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8" fillId="3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8" fillId="35" borderId="0" applyNumberFormat="0" applyBorder="0" applyAlignment="0" applyProtection="0"/>
    <xf numFmtId="170" fontId="4" fillId="0" borderId="0" applyFill="0" applyBorder="0" applyAlignment="0"/>
    <xf numFmtId="43" fontId="9" fillId="0" borderId="0" applyFont="0" applyFill="0" applyBorder="0" applyAlignment="0" applyProtection="0">
      <alignment vertical="top" wrapText="1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Alignment="0">
      <alignment horizontal="left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2" fillId="0" borderId="0" applyNumberFormat="0" applyAlignment="0">
      <alignment horizontal="left"/>
    </xf>
    <xf numFmtId="38" fontId="13" fillId="39" borderId="0" applyNumberFormat="0" applyBorder="0" applyAlignment="0" applyProtection="0"/>
    <xf numFmtId="0" fontId="14" fillId="0" borderId="8" applyNumberFormat="0" applyAlignment="0" applyProtection="0">
      <alignment horizontal="left" vertical="center"/>
    </xf>
    <xf numFmtId="0" fontId="14" fillId="0" borderId="9">
      <alignment horizontal="left" vertical="center"/>
    </xf>
    <xf numFmtId="10" fontId="13" fillId="40" borderId="10" applyNumberFormat="0" applyBorder="0" applyAlignment="0" applyProtection="0"/>
    <xf numFmtId="171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17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7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4" fontId="18" fillId="0" borderId="0" applyNumberFormat="0" applyFill="0" applyBorder="0" applyAlignment="0" applyProtection="0">
      <alignment horizontal="left"/>
    </xf>
    <xf numFmtId="4" fontId="5" fillId="41" borderId="11" applyNumberFormat="0" applyProtection="0">
      <alignment vertical="center"/>
    </xf>
    <xf numFmtId="4" fontId="19" fillId="41" borderId="11" applyNumberFormat="0" applyProtection="0">
      <alignment vertical="center"/>
    </xf>
    <xf numFmtId="4" fontId="5" fillId="41" borderId="11" applyNumberFormat="0" applyProtection="0">
      <alignment horizontal="left" vertical="center" indent="1"/>
    </xf>
    <xf numFmtId="4" fontId="5" fillId="41" borderId="11" applyNumberFormat="0" applyProtection="0">
      <alignment horizontal="left" vertical="center" indent="1"/>
    </xf>
    <xf numFmtId="0" fontId="4" fillId="42" borderId="11" applyNumberFormat="0" applyProtection="0">
      <alignment horizontal="left" vertical="center" indent="1"/>
    </xf>
    <xf numFmtId="4" fontId="5" fillId="43" borderId="11" applyNumberFormat="0" applyProtection="0">
      <alignment horizontal="right" vertical="center"/>
    </xf>
    <xf numFmtId="4" fontId="5" fillId="44" borderId="11" applyNumberFormat="0" applyProtection="0">
      <alignment horizontal="right" vertical="center"/>
    </xf>
    <xf numFmtId="4" fontId="5" fillId="45" borderId="11" applyNumberFormat="0" applyProtection="0">
      <alignment horizontal="right" vertical="center"/>
    </xf>
    <xf numFmtId="4" fontId="5" fillId="46" borderId="11" applyNumberFormat="0" applyProtection="0">
      <alignment horizontal="right" vertical="center"/>
    </xf>
    <xf numFmtId="4" fontId="5" fillId="47" borderId="11" applyNumberFormat="0" applyProtection="0">
      <alignment horizontal="right" vertical="center"/>
    </xf>
    <xf numFmtId="4" fontId="5" fillId="48" borderId="11" applyNumberFormat="0" applyProtection="0">
      <alignment horizontal="right" vertical="center"/>
    </xf>
    <xf numFmtId="4" fontId="5" fillId="49" borderId="11" applyNumberFormat="0" applyProtection="0">
      <alignment horizontal="right" vertical="center"/>
    </xf>
    <xf numFmtId="4" fontId="5" fillId="50" borderId="11" applyNumberFormat="0" applyProtection="0">
      <alignment horizontal="right" vertical="center"/>
    </xf>
    <xf numFmtId="4" fontId="5" fillId="51" borderId="11" applyNumberFormat="0" applyProtection="0">
      <alignment horizontal="right" vertical="center"/>
    </xf>
    <xf numFmtId="4" fontId="20" fillId="52" borderId="11" applyNumberFormat="0" applyProtection="0">
      <alignment horizontal="left" vertical="center" indent="1"/>
    </xf>
    <xf numFmtId="4" fontId="5" fillId="53" borderId="12" applyNumberFormat="0" applyProtection="0">
      <alignment horizontal="left" vertical="center" indent="1"/>
    </xf>
    <xf numFmtId="4" fontId="21" fillId="54" borderId="0" applyNumberFormat="0" applyProtection="0">
      <alignment horizontal="left" vertical="center" indent="1"/>
    </xf>
    <xf numFmtId="0" fontId="4" fillId="42" borderId="11" applyNumberFormat="0" applyProtection="0">
      <alignment horizontal="left" vertical="center" indent="1"/>
    </xf>
    <xf numFmtId="4" fontId="5" fillId="53" borderId="11" applyNumberFormat="0" applyProtection="0">
      <alignment horizontal="left" vertical="center" indent="1"/>
    </xf>
    <xf numFmtId="4" fontId="5" fillId="55" borderId="11" applyNumberFormat="0" applyProtection="0">
      <alignment horizontal="left" vertical="center" indent="1"/>
    </xf>
    <xf numFmtId="0" fontId="4" fillId="55" borderId="11" applyNumberFormat="0" applyProtection="0">
      <alignment horizontal="left" vertical="center" indent="1"/>
    </xf>
    <xf numFmtId="0" fontId="4" fillId="55" borderId="11" applyNumberFormat="0" applyProtection="0">
      <alignment horizontal="left" vertical="center" indent="1"/>
    </xf>
    <xf numFmtId="0" fontId="4" fillId="56" borderId="11" applyNumberFormat="0" applyProtection="0">
      <alignment horizontal="left" vertical="center" indent="1"/>
    </xf>
    <xf numFmtId="0" fontId="4" fillId="56" borderId="11" applyNumberFormat="0" applyProtection="0">
      <alignment horizontal="left" vertical="center" indent="1"/>
    </xf>
    <xf numFmtId="0" fontId="4" fillId="39" borderId="11" applyNumberFormat="0" applyProtection="0">
      <alignment horizontal="left" vertical="center" indent="1"/>
    </xf>
    <xf numFmtId="0" fontId="4" fillId="39" borderId="11" applyNumberFormat="0" applyProtection="0">
      <alignment horizontal="left" vertical="center" indent="1"/>
    </xf>
    <xf numFmtId="0" fontId="4" fillId="42" borderId="11" applyNumberFormat="0" applyProtection="0">
      <alignment horizontal="left" vertical="center" indent="1"/>
    </xf>
    <xf numFmtId="0" fontId="4" fillId="42" borderId="11" applyNumberFormat="0" applyProtection="0">
      <alignment horizontal="left" vertical="center" indent="1"/>
    </xf>
    <xf numFmtId="0" fontId="4" fillId="57" borderId="10" applyNumberFormat="0">
      <protection locked="0"/>
    </xf>
    <xf numFmtId="4" fontId="5" fillId="40" borderId="11" applyNumberFormat="0" applyProtection="0">
      <alignment vertical="center"/>
    </xf>
    <xf numFmtId="4" fontId="19" fillId="40" borderId="11" applyNumberFormat="0" applyProtection="0">
      <alignment vertical="center"/>
    </xf>
    <xf numFmtId="4" fontId="5" fillId="40" borderId="11" applyNumberFormat="0" applyProtection="0">
      <alignment horizontal="left" vertical="center" indent="1"/>
    </xf>
    <xf numFmtId="4" fontId="5" fillId="40" borderId="11" applyNumberFormat="0" applyProtection="0">
      <alignment horizontal="left" vertical="center" indent="1"/>
    </xf>
    <xf numFmtId="4" fontId="5" fillId="53" borderId="11" applyNumberFormat="0" applyProtection="0">
      <alignment horizontal="right" vertical="center"/>
    </xf>
    <xf numFmtId="4" fontId="5" fillId="58" borderId="13" applyNumberFormat="0" applyProtection="0">
      <alignment horizontal="right" vertical="center"/>
    </xf>
    <xf numFmtId="4" fontId="19" fillId="53" borderId="11" applyNumberFormat="0" applyProtection="0">
      <alignment horizontal="right" vertical="center"/>
    </xf>
    <xf numFmtId="0" fontId="4" fillId="42" borderId="11" applyNumberFormat="0" applyProtection="0">
      <alignment horizontal="left" vertical="center" indent="1"/>
    </xf>
    <xf numFmtId="0" fontId="4" fillId="42" borderId="11" applyNumberFormat="0" applyProtection="0">
      <alignment horizontal="left" vertical="center" indent="1"/>
    </xf>
    <xf numFmtId="0" fontId="22" fillId="0" borderId="0"/>
    <xf numFmtId="4" fontId="23" fillId="53" borderId="11" applyNumberFormat="0" applyProtection="0">
      <alignment horizontal="right" vertical="center"/>
    </xf>
    <xf numFmtId="49" fontId="24" fillId="59" borderId="14"/>
    <xf numFmtId="49" fontId="24" fillId="59" borderId="0"/>
    <xf numFmtId="0" fontId="25" fillId="60" borderId="14">
      <protection locked="0"/>
    </xf>
    <xf numFmtId="0" fontId="25" fillId="59" borderId="0"/>
    <xf numFmtId="0" fontId="26" fillId="46" borderId="0"/>
    <xf numFmtId="0" fontId="27" fillId="0" borderId="0" applyNumberFormat="0" applyFill="0" applyBorder="0" applyAlignment="0" applyProtection="0"/>
    <xf numFmtId="169" fontId="4" fillId="0" borderId="0">
      <alignment horizontal="left" wrapText="1"/>
    </xf>
    <xf numFmtId="40" fontId="28" fillId="0" borderId="0" applyBorder="0">
      <alignment horizontal="right"/>
    </xf>
  </cellStyleXfs>
  <cellXfs count="94">
    <xf numFmtId="0" fontId="0" fillId="0" borderId="0" xfId="0"/>
    <xf numFmtId="0" fontId="4" fillId="0" borderId="2" xfId="0" applyFont="1" applyBorder="1"/>
    <xf numFmtId="0" fontId="4" fillId="0" borderId="3" xfId="0" applyFont="1" applyBorder="1"/>
    <xf numFmtId="0" fontId="4" fillId="0" borderId="3" xfId="3" applyFont="1" applyBorder="1"/>
    <xf numFmtId="0" fontId="4" fillId="0" borderId="0" xfId="3" applyFont="1"/>
    <xf numFmtId="0" fontId="5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4" fillId="0" borderId="0" xfId="3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3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/>
    <xf numFmtId="0" fontId="4" fillId="0" borderId="6" xfId="0" applyFont="1" applyBorder="1" applyAlignment="1"/>
    <xf numFmtId="0" fontId="4" fillId="0" borderId="6" xfId="3" applyFont="1" applyBorder="1" applyAlignment="1"/>
    <xf numFmtId="0" fontId="4" fillId="0" borderId="6" xfId="3" applyFont="1" applyBorder="1"/>
    <xf numFmtId="0" fontId="4" fillId="0" borderId="7" xfId="0" applyFont="1" applyBorder="1" applyAlignment="1">
      <alignment horizontal="center"/>
    </xf>
    <xf numFmtId="0" fontId="4" fillId="0" borderId="3" xfId="3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4" fillId="0" borderId="3" xfId="4" applyNumberFormat="1" applyFont="1" applyFill="1" applyBorder="1" applyAlignment="1">
      <alignment horizontal="center"/>
    </xf>
    <xf numFmtId="0" fontId="4" fillId="0" borderId="3" xfId="3" applyFont="1" applyFill="1" applyBorder="1"/>
    <xf numFmtId="0" fontId="4" fillId="0" borderId="0" xfId="3" applyFont="1" applyFill="1" applyBorder="1"/>
    <xf numFmtId="0" fontId="4" fillId="0" borderId="0" xfId="3" applyFont="1" applyFill="1"/>
    <xf numFmtId="0" fontId="6" fillId="0" borderId="0" xfId="3" applyFont="1"/>
    <xf numFmtId="165" fontId="4" fillId="0" borderId="0" xfId="5" applyNumberFormat="1" applyFont="1" applyFill="1"/>
    <xf numFmtId="41" fontId="4" fillId="0" borderId="0" xfId="3" applyNumberFormat="1" applyFont="1" applyFill="1"/>
    <xf numFmtId="166" fontId="4" fillId="0" borderId="0" xfId="3" applyNumberFormat="1" applyFont="1" applyFill="1"/>
    <xf numFmtId="167" fontId="4" fillId="0" borderId="0" xfId="5" applyNumberFormat="1" applyFont="1" applyFill="1"/>
    <xf numFmtId="168" fontId="4" fillId="0" borderId="0" xfId="6" applyNumberFormat="1" applyFont="1" applyFill="1"/>
    <xf numFmtId="0" fontId="4" fillId="0" borderId="0" xfId="3" applyFont="1" applyFill="1" applyBorder="1" applyAlignme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4" fillId="0" borderId="0" xfId="3" applyFont="1" applyAlignment="1"/>
    <xf numFmtId="0" fontId="4" fillId="0" borderId="3" xfId="3" applyFont="1" applyBorder="1" applyAlignment="1">
      <alignment horizontal="center" wrapText="1"/>
    </xf>
    <xf numFmtId="0" fontId="4" fillId="0" borderId="3" xfId="3" applyFont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44" fontId="4" fillId="0" borderId="0" xfId="0" applyNumberFormat="1" applyFont="1"/>
    <xf numFmtId="44" fontId="4" fillId="0" borderId="0" xfId="3" applyNumberFormat="1" applyFont="1"/>
    <xf numFmtId="44" fontId="4" fillId="0" borderId="0" xfId="5" applyNumberFormat="1" applyFont="1" applyFill="1"/>
    <xf numFmtId="44" fontId="4" fillId="0" borderId="0" xfId="3" applyNumberFormat="1" applyFont="1" applyFill="1" applyBorder="1"/>
    <xf numFmtId="0" fontId="4" fillId="0" borderId="0" xfId="3" applyFont="1" applyFill="1" applyBorder="1" applyAlignment="1">
      <alignment horizontal="center"/>
    </xf>
    <xf numFmtId="0" fontId="0" fillId="0" borderId="0" xfId="3" applyFont="1"/>
    <xf numFmtId="165" fontId="4" fillId="0" borderId="15" xfId="5" applyNumberFormat="1" applyFont="1" applyFill="1" applyBorder="1"/>
    <xf numFmtId="165" fontId="4" fillId="0" borderId="3" xfId="3" applyNumberFormat="1" applyFont="1" applyBorder="1"/>
    <xf numFmtId="165" fontId="6" fillId="0" borderId="16" xfId="3" applyNumberFormat="1" applyFont="1" applyBorder="1"/>
    <xf numFmtId="0" fontId="0" fillId="0" borderId="0" xfId="0" applyFont="1"/>
    <xf numFmtId="0" fontId="6" fillId="0" borderId="0" xfId="3" applyFont="1" applyBorder="1"/>
    <xf numFmtId="0" fontId="4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4" fillId="0" borderId="0" xfId="3" applyFont="1" applyBorder="1" applyAlignment="1"/>
    <xf numFmtId="0" fontId="4" fillId="0" borderId="0" xfId="0" applyFont="1" applyBorder="1" applyAlignment="1">
      <alignment horizontal="center"/>
    </xf>
    <xf numFmtId="164" fontId="4" fillId="0" borderId="0" xfId="4" applyNumberFormat="1" applyFont="1" applyFill="1" applyBorder="1" applyAlignment="1">
      <alignment horizontal="center"/>
    </xf>
    <xf numFmtId="44" fontId="4" fillId="0" borderId="0" xfId="0" applyNumberFormat="1" applyFont="1" applyBorder="1"/>
    <xf numFmtId="44" fontId="4" fillId="0" borderId="0" xfId="3" applyNumberFormat="1" applyFont="1" applyBorder="1"/>
    <xf numFmtId="44" fontId="4" fillId="0" borderId="0" xfId="5" applyNumberFormat="1" applyFont="1" applyFill="1" applyBorder="1"/>
    <xf numFmtId="168" fontId="4" fillId="0" borderId="0" xfId="6" applyNumberFormat="1" applyFont="1" applyFill="1" applyBorder="1"/>
    <xf numFmtId="165" fontId="4" fillId="0" borderId="0" xfId="5" applyNumberFormat="1" applyFont="1" applyFill="1" applyBorder="1"/>
    <xf numFmtId="165" fontId="4" fillId="0" borderId="0" xfId="3" applyNumberFormat="1" applyFont="1" applyBorder="1"/>
    <xf numFmtId="165" fontId="6" fillId="0" borderId="0" xfId="3" applyNumberFormat="1" applyFont="1" applyBorder="1"/>
    <xf numFmtId="44" fontId="4" fillId="0" borderId="0" xfId="1" applyFont="1"/>
    <xf numFmtId="0" fontId="4" fillId="0" borderId="0" xfId="3" applyFont="1" applyFill="1" applyBorder="1" applyAlignment="1">
      <alignment horizontal="center" wrapText="1"/>
    </xf>
    <xf numFmtId="166" fontId="4" fillId="0" borderId="0" xfId="3" applyNumberFormat="1" applyFont="1" applyFill="1" applyBorder="1"/>
    <xf numFmtId="0" fontId="0" fillId="0" borderId="0" xfId="3" applyFont="1" applyBorder="1"/>
    <xf numFmtId="165" fontId="4" fillId="0" borderId="0" xfId="1" applyNumberFormat="1" applyFont="1"/>
    <xf numFmtId="9" fontId="4" fillId="0" borderId="0" xfId="2" applyFont="1" applyFill="1" applyBorder="1"/>
    <xf numFmtId="44" fontId="4" fillId="0" borderId="0" xfId="1" applyFont="1" applyBorder="1" applyAlignment="1">
      <alignment horizontal="center" wrapText="1"/>
    </xf>
    <xf numFmtId="44" fontId="4" fillId="0" borderId="0" xfId="1" applyFont="1" applyFill="1" applyBorder="1" applyAlignment="1">
      <alignment horizontal="center"/>
    </xf>
    <xf numFmtId="44" fontId="4" fillId="0" borderId="0" xfId="1" applyFont="1" applyFill="1" applyBorder="1"/>
    <xf numFmtId="9" fontId="4" fillId="0" borderId="0" xfId="2" applyFont="1" applyBorder="1"/>
    <xf numFmtId="172" fontId="0" fillId="0" borderId="0" xfId="173" applyNumberFormat="1" applyFont="1" applyFill="1" applyBorder="1"/>
    <xf numFmtId="172" fontId="4" fillId="0" borderId="0" xfId="173" applyNumberFormat="1" applyFont="1" applyFill="1" applyBorder="1"/>
    <xf numFmtId="0" fontId="0" fillId="0" borderId="3" xfId="0" applyFont="1" applyBorder="1" applyAlignment="1">
      <alignment horizontal="center" wrapText="1"/>
    </xf>
    <xf numFmtId="0" fontId="0" fillId="0" borderId="3" xfId="3" applyFont="1" applyFill="1" applyBorder="1" applyAlignment="1">
      <alignment horizontal="center" wrapText="1"/>
    </xf>
    <xf numFmtId="165" fontId="4" fillId="0" borderId="15" xfId="1" applyNumberFormat="1" applyFont="1" applyBorder="1"/>
    <xf numFmtId="9" fontId="4" fillId="0" borderId="15" xfId="2" applyFont="1" applyFill="1" applyBorder="1"/>
    <xf numFmtId="165" fontId="4" fillId="0" borderId="16" xfId="1" applyNumberFormat="1" applyFont="1" applyBorder="1"/>
    <xf numFmtId="9" fontId="4" fillId="0" borderId="16" xfId="2" applyFont="1" applyFill="1" applyBorder="1"/>
    <xf numFmtId="0" fontId="4" fillId="0" borderId="0" xfId="0" quotePrefix="1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0" fontId="5" fillId="0" borderId="0" xfId="0" applyFont="1" applyBorder="1"/>
    <xf numFmtId="0" fontId="0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165" fontId="4" fillId="0" borderId="0" xfId="1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</cellXfs>
  <cellStyles count="309">
    <cellStyle name="_x0013_" xfId="10"/>
    <cellStyle name="_x0013_ 2" xfId="11"/>
    <cellStyle name="_CC Oil" xfId="12"/>
    <cellStyle name="_DSO Oil" xfId="13"/>
    <cellStyle name="_FLCC Oil" xfId="14"/>
    <cellStyle name="_FLPEGT Oil" xfId="15"/>
    <cellStyle name="_FMCT Oil" xfId="16"/>
    <cellStyle name="_GTDW_DataTemplate" xfId="17"/>
    <cellStyle name="_Gulfstream Gas" xfId="18"/>
    <cellStyle name="_MR .7 Oil" xfId="19"/>
    <cellStyle name="_MR 1 Oil" xfId="20"/>
    <cellStyle name="_MRCT Oil" xfId="21"/>
    <cellStyle name="_MT Gulfstream Gas" xfId="22"/>
    <cellStyle name="_MT Oil" xfId="23"/>
    <cellStyle name="_OLCT Oil" xfId="24"/>
    <cellStyle name="_PE Oil" xfId="25"/>
    <cellStyle name="_PN Oil" xfId="26"/>
    <cellStyle name="_RV Oil" xfId="27"/>
    <cellStyle name="_SHCT Oil" xfId="28"/>
    <cellStyle name="_SN Oil" xfId="29"/>
    <cellStyle name="_TP Oil" xfId="30"/>
    <cellStyle name="20% - Accent1 10" xfId="31"/>
    <cellStyle name="20% - Accent1 11" xfId="32"/>
    <cellStyle name="20% - Accent1 2" xfId="33"/>
    <cellStyle name="20% - Accent1 3" xfId="34"/>
    <cellStyle name="20% - Accent1 4" xfId="35"/>
    <cellStyle name="20% - Accent1 5" xfId="36"/>
    <cellStyle name="20% - Accent1 6" xfId="37"/>
    <cellStyle name="20% - Accent1 7" xfId="38"/>
    <cellStyle name="20% - Accent1 8" xfId="39"/>
    <cellStyle name="20% - Accent1 9" xfId="40"/>
    <cellStyle name="20% - Accent2 10" xfId="41"/>
    <cellStyle name="20% - Accent2 11" xfId="42"/>
    <cellStyle name="20% - Accent2 2" xfId="43"/>
    <cellStyle name="20% - Accent2 3" xfId="44"/>
    <cellStyle name="20% - Accent2 4" xfId="45"/>
    <cellStyle name="20% - Accent2 5" xfId="46"/>
    <cellStyle name="20% - Accent2 6" xfId="47"/>
    <cellStyle name="20% - Accent2 7" xfId="48"/>
    <cellStyle name="20% - Accent2 8" xfId="49"/>
    <cellStyle name="20% - Accent2 9" xfId="50"/>
    <cellStyle name="20% - Accent3 10" xfId="51"/>
    <cellStyle name="20% - Accent3 11" xfId="52"/>
    <cellStyle name="20% - Accent3 2" xfId="53"/>
    <cellStyle name="20% - Accent3 3" xfId="54"/>
    <cellStyle name="20% - Accent3 4" xfId="55"/>
    <cellStyle name="20% - Accent3 5" xfId="56"/>
    <cellStyle name="20% - Accent3 6" xfId="57"/>
    <cellStyle name="20% - Accent3 7" xfId="58"/>
    <cellStyle name="20% - Accent3 8" xfId="59"/>
    <cellStyle name="20% - Accent3 9" xfId="60"/>
    <cellStyle name="20% - Accent4 10" xfId="61"/>
    <cellStyle name="20% - Accent4 11" xfId="62"/>
    <cellStyle name="20% - Accent4 2" xfId="63"/>
    <cellStyle name="20% - Accent4 3" xfId="64"/>
    <cellStyle name="20% - Accent4 4" xfId="65"/>
    <cellStyle name="20% - Accent4 5" xfId="66"/>
    <cellStyle name="20% - Accent4 6" xfId="67"/>
    <cellStyle name="20% - Accent4 7" xfId="68"/>
    <cellStyle name="20% - Accent4 8" xfId="69"/>
    <cellStyle name="20% - Accent4 9" xfId="70"/>
    <cellStyle name="20% - Accent5 2" xfId="71"/>
    <cellStyle name="20% - Accent5 3" xfId="72"/>
    <cellStyle name="20% - Accent5 4" xfId="73"/>
    <cellStyle name="20% - Accent5 5" xfId="74"/>
    <cellStyle name="20% - Accent5 6" xfId="75"/>
    <cellStyle name="20% - Accent5 7" xfId="76"/>
    <cellStyle name="20% - Accent5 8" xfId="77"/>
    <cellStyle name="20% - Accent5 9" xfId="78"/>
    <cellStyle name="20% - Accent6 2" xfId="79"/>
    <cellStyle name="20% - Accent6 3" xfId="80"/>
    <cellStyle name="20% - Accent6 4" xfId="81"/>
    <cellStyle name="20% - Accent6 5" xfId="82"/>
    <cellStyle name="20% - Accent6 6" xfId="83"/>
    <cellStyle name="20% - Accent6 7" xfId="84"/>
    <cellStyle name="20% - Accent6 8" xfId="85"/>
    <cellStyle name="20% - Accent6 9" xfId="86"/>
    <cellStyle name="40% - Accent1 2" xfId="87"/>
    <cellStyle name="40% - Accent1 3" xfId="88"/>
    <cellStyle name="40% - Accent1 4" xfId="89"/>
    <cellStyle name="40% - Accent1 5" xfId="90"/>
    <cellStyle name="40% - Accent1 6" xfId="91"/>
    <cellStyle name="40% - Accent1 7" xfId="92"/>
    <cellStyle name="40% - Accent1 8" xfId="93"/>
    <cellStyle name="40% - Accent1 9" xfId="94"/>
    <cellStyle name="40% - Accent2 2" xfId="95"/>
    <cellStyle name="40% - Accent2 3" xfId="96"/>
    <cellStyle name="40% - Accent2 4" xfId="97"/>
    <cellStyle name="40% - Accent2 5" xfId="98"/>
    <cellStyle name="40% - Accent2 6" xfId="99"/>
    <cellStyle name="40% - Accent2 7" xfId="100"/>
    <cellStyle name="40% - Accent2 8" xfId="101"/>
    <cellStyle name="40% - Accent2 9" xfId="102"/>
    <cellStyle name="40% - Accent3 10" xfId="103"/>
    <cellStyle name="40% - Accent3 11" xfId="104"/>
    <cellStyle name="40% - Accent3 2" xfId="105"/>
    <cellStyle name="40% - Accent3 3" xfId="106"/>
    <cellStyle name="40% - Accent3 4" xfId="107"/>
    <cellStyle name="40% - Accent3 5" xfId="108"/>
    <cellStyle name="40% - Accent3 6" xfId="109"/>
    <cellStyle name="40% - Accent3 7" xfId="110"/>
    <cellStyle name="40% - Accent3 8" xfId="111"/>
    <cellStyle name="40% - Accent3 9" xfId="112"/>
    <cellStyle name="40% - Accent4 2" xfId="113"/>
    <cellStyle name="40% - Accent4 3" xfId="114"/>
    <cellStyle name="40% - Accent4 4" xfId="115"/>
    <cellStyle name="40% - Accent4 5" xfId="116"/>
    <cellStyle name="40% - Accent4 6" xfId="117"/>
    <cellStyle name="40% - Accent4 7" xfId="118"/>
    <cellStyle name="40% - Accent4 8" xfId="119"/>
    <cellStyle name="40% - Accent4 9" xfId="120"/>
    <cellStyle name="40% - Accent5 2" xfId="121"/>
    <cellStyle name="40% - Accent5 3" xfId="122"/>
    <cellStyle name="40% - Accent5 4" xfId="123"/>
    <cellStyle name="40% - Accent5 5" xfId="124"/>
    <cellStyle name="40% - Accent5 6" xfId="125"/>
    <cellStyle name="40% - Accent5 7" xfId="126"/>
    <cellStyle name="40% - Accent5 8" xfId="127"/>
    <cellStyle name="40% - Accent5 9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60% - Accent3 2" xfId="137"/>
    <cellStyle name="60% - Accent3 3" xfId="138"/>
    <cellStyle name="60% - Accent4 2" xfId="139"/>
    <cellStyle name="60% - Accent4 3" xfId="140"/>
    <cellStyle name="60% - Accent6 2" xfId="141"/>
    <cellStyle name="60% - Accent6 3" xfId="142"/>
    <cellStyle name="Accent1 - 20%" xfId="143"/>
    <cellStyle name="Accent1 - 40%" xfId="144"/>
    <cellStyle name="Accent1 - 60%" xfId="145"/>
    <cellStyle name="Accent2 - 20%" xfId="146"/>
    <cellStyle name="Accent2 - 40%" xfId="147"/>
    <cellStyle name="Accent2 - 60%" xfId="148"/>
    <cellStyle name="Accent3 - 20%" xfId="149"/>
    <cellStyle name="Accent3 - 40%" xfId="150"/>
    <cellStyle name="Accent3 - 60%" xfId="151"/>
    <cellStyle name="Accent4 - 20%" xfId="152"/>
    <cellStyle name="Accent4 - 40%" xfId="153"/>
    <cellStyle name="Accent4 - 60%" xfId="154"/>
    <cellStyle name="Accent5 - 20%" xfId="155"/>
    <cellStyle name="Accent5 - 40%" xfId="156"/>
    <cellStyle name="Accent5 - 60%" xfId="157"/>
    <cellStyle name="Accent6 - 20%" xfId="158"/>
    <cellStyle name="Accent6 - 40%" xfId="159"/>
    <cellStyle name="Accent6 - 60%" xfId="160"/>
    <cellStyle name="Calc Currency (0)" xfId="161"/>
    <cellStyle name="Comma 2" xfId="162"/>
    <cellStyle name="Comma 3" xfId="163"/>
    <cellStyle name="Comma 3 2" xfId="6"/>
    <cellStyle name="Comma 3 2 2" xfId="164"/>
    <cellStyle name="Comma 4" xfId="165"/>
    <cellStyle name="Comma 4 2" xfId="166"/>
    <cellStyle name="Comma 5" xfId="167"/>
    <cellStyle name="Comma 5 2" xfId="168"/>
    <cellStyle name="Comma 6" xfId="169"/>
    <cellStyle name="Copied" xfId="170"/>
    <cellStyle name="Currency" xfId="1" builtinId="4"/>
    <cellStyle name="Currency 2" xfId="171"/>
    <cellStyle name="Currency 2 2" xfId="172"/>
    <cellStyle name="Currency 3" xfId="173"/>
    <cellStyle name="Currency 3 2" xfId="5"/>
    <cellStyle name="Currency 4" xfId="174"/>
    <cellStyle name="Currency 5" xfId="175"/>
    <cellStyle name="Currency 5 2" xfId="176"/>
    <cellStyle name="Currency 6" xfId="177"/>
    <cellStyle name="Currency 6 2" xfId="178"/>
    <cellStyle name="Currency 7" xfId="179"/>
    <cellStyle name="Currency 7 2" xfId="180"/>
    <cellStyle name="Currency 8" xfId="181"/>
    <cellStyle name="Currency 8 2" xfId="182"/>
    <cellStyle name="Currency 9" xfId="183"/>
    <cellStyle name="Emphasis 1" xfId="184"/>
    <cellStyle name="Emphasis 2" xfId="185"/>
    <cellStyle name="Emphasis 3" xfId="186"/>
    <cellStyle name="Entered" xfId="187"/>
    <cellStyle name="Grey" xfId="188"/>
    <cellStyle name="Header1" xfId="189"/>
    <cellStyle name="Header2" xfId="190"/>
    <cellStyle name="Input [yellow]" xfId="191"/>
    <cellStyle name="Normal" xfId="0" builtinId="0"/>
    <cellStyle name="Normal - Style1" xfId="192"/>
    <cellStyle name="Normal 10" xfId="193"/>
    <cellStyle name="Normal 11" xfId="194"/>
    <cellStyle name="Normal 12" xfId="195"/>
    <cellStyle name="Normal 13" xfId="196"/>
    <cellStyle name="Normal 14" xfId="197"/>
    <cellStyle name="Normal 15" xfId="198"/>
    <cellStyle name="Normal 16" xfId="199"/>
    <cellStyle name="Normal 17" xfId="200"/>
    <cellStyle name="Normal 18" xfId="201"/>
    <cellStyle name="Normal 19" xfId="3"/>
    <cellStyle name="Normal 2" xfId="202"/>
    <cellStyle name="Normal 20" xfId="203"/>
    <cellStyle name="Normal 21" xfId="204"/>
    <cellStyle name="Normal 22" xfId="205"/>
    <cellStyle name="Normal 23" xfId="206"/>
    <cellStyle name="Normal 24" xfId="207"/>
    <cellStyle name="Normal 24 2" xfId="208"/>
    <cellStyle name="Normal 25" xfId="209"/>
    <cellStyle name="Normal 26" xfId="210"/>
    <cellStyle name="Normal 27" xfId="211"/>
    <cellStyle name="Normal 28" xfId="212"/>
    <cellStyle name="Normal 29" xfId="213"/>
    <cellStyle name="Normal 3" xfId="214"/>
    <cellStyle name="Normal 30" xfId="215"/>
    <cellStyle name="Normal 31" xfId="216"/>
    <cellStyle name="Normal 32" xfId="217"/>
    <cellStyle name="Normal 33" xfId="218"/>
    <cellStyle name="Normal 34" xfId="219"/>
    <cellStyle name="Normal 35" xfId="220"/>
    <cellStyle name="Normal 36" xfId="221"/>
    <cellStyle name="Normal 37" xfId="222"/>
    <cellStyle name="Normal 38" xfId="223"/>
    <cellStyle name="Normal 39" xfId="8"/>
    <cellStyle name="Normal 4" xfId="7"/>
    <cellStyle name="Normal 4 2" xfId="224"/>
    <cellStyle name="Normal 40" xfId="9"/>
    <cellStyle name="Normal 41" xfId="225"/>
    <cellStyle name="Normal 42" xfId="226"/>
    <cellStyle name="Normal 43" xfId="227"/>
    <cellStyle name="Normal 5" xfId="228"/>
    <cellStyle name="Normal 6" xfId="229"/>
    <cellStyle name="Normal 7" xfId="230"/>
    <cellStyle name="Normal 8" xfId="231"/>
    <cellStyle name="Normal 9" xfId="232"/>
    <cellStyle name="Note 10" xfId="233"/>
    <cellStyle name="Note 11" xfId="234"/>
    <cellStyle name="Note 2" xfId="235"/>
    <cellStyle name="Note 3" xfId="236"/>
    <cellStyle name="Note 4" xfId="237"/>
    <cellStyle name="Note 5" xfId="238"/>
    <cellStyle name="Note 6" xfId="239"/>
    <cellStyle name="Note 7" xfId="240"/>
    <cellStyle name="Note 8" xfId="241"/>
    <cellStyle name="Note 9" xfId="242"/>
    <cellStyle name="Percent" xfId="2" builtinId="5"/>
    <cellStyle name="Percent [2]" xfId="243"/>
    <cellStyle name="Percent 10" xfId="244"/>
    <cellStyle name="Percent 11" xfId="245"/>
    <cellStyle name="Percent 12" xfId="4"/>
    <cellStyle name="Percent 2" xfId="246"/>
    <cellStyle name="Percent 3" xfId="247"/>
    <cellStyle name="Percent 3 2" xfId="248"/>
    <cellStyle name="Percent 4" xfId="249"/>
    <cellStyle name="Percent 4 2" xfId="250"/>
    <cellStyle name="Percent 5" xfId="251"/>
    <cellStyle name="Percent 6" xfId="252"/>
    <cellStyle name="Percent 6 2" xfId="253"/>
    <cellStyle name="Percent 7" xfId="254"/>
    <cellStyle name="Percent 7 2" xfId="255"/>
    <cellStyle name="Percent 8" xfId="256"/>
    <cellStyle name="Percent 8 2" xfId="257"/>
    <cellStyle name="Percent 9" xfId="258"/>
    <cellStyle name="Percent 9 2" xfId="259"/>
    <cellStyle name="RevList" xfId="260"/>
    <cellStyle name="SAPBEXaggData" xfId="261"/>
    <cellStyle name="SAPBEXaggDataEmph" xfId="262"/>
    <cellStyle name="SAPBEXaggItem" xfId="263"/>
    <cellStyle name="SAPBEXaggItemX" xfId="264"/>
    <cellStyle name="SAPBEXchaText" xfId="265"/>
    <cellStyle name="SAPBEXexcBad7" xfId="266"/>
    <cellStyle name="SAPBEXexcBad8" xfId="267"/>
    <cellStyle name="SAPBEXexcBad9" xfId="268"/>
    <cellStyle name="SAPBEXexcCritical4" xfId="269"/>
    <cellStyle name="SAPBEXexcCritical5" xfId="270"/>
    <cellStyle name="SAPBEXexcCritical6" xfId="271"/>
    <cellStyle name="SAPBEXexcGood1" xfId="272"/>
    <cellStyle name="SAPBEXexcGood2" xfId="273"/>
    <cellStyle name="SAPBEXexcGood3" xfId="274"/>
    <cellStyle name="SAPBEXfilterDrill" xfId="275"/>
    <cellStyle name="SAPBEXfilterItem" xfId="276"/>
    <cellStyle name="SAPBEXfilterText" xfId="277"/>
    <cellStyle name="SAPBEXformats" xfId="278"/>
    <cellStyle name="SAPBEXheaderItem" xfId="279"/>
    <cellStyle name="SAPBEXheaderText" xfId="280"/>
    <cellStyle name="SAPBEXHLevel0" xfId="281"/>
    <cellStyle name="SAPBEXHLevel0X" xfId="282"/>
    <cellStyle name="SAPBEXHLevel1" xfId="283"/>
    <cellStyle name="SAPBEXHLevel1X" xfId="284"/>
    <cellStyle name="SAPBEXHLevel2" xfId="285"/>
    <cellStyle name="SAPBEXHLevel2X" xfId="286"/>
    <cellStyle name="SAPBEXHLevel3" xfId="287"/>
    <cellStyle name="SAPBEXHLevel3X" xfId="288"/>
    <cellStyle name="SAPBEXinputData" xfId="289"/>
    <cellStyle name="SAPBEXresData" xfId="290"/>
    <cellStyle name="SAPBEXresDataEmph" xfId="291"/>
    <cellStyle name="SAPBEXresItem" xfId="292"/>
    <cellStyle name="SAPBEXresItemX" xfId="293"/>
    <cellStyle name="SAPBEXstdData" xfId="294"/>
    <cellStyle name="SAPBEXstdData 2" xfId="295"/>
    <cellStyle name="SAPBEXstdDataEmph" xfId="296"/>
    <cellStyle name="SAPBEXstdItem" xfId="297"/>
    <cellStyle name="SAPBEXstdItemX" xfId="298"/>
    <cellStyle name="SAPBEXtitle" xfId="299"/>
    <cellStyle name="SAPBEXundefined" xfId="300"/>
    <cellStyle name="SEM-BPS-headdata" xfId="301"/>
    <cellStyle name="SEM-BPS-headkey" xfId="302"/>
    <cellStyle name="SEM-BPS-input-on" xfId="303"/>
    <cellStyle name="SEM-BPS-key" xfId="304"/>
    <cellStyle name="SEM-BPS-total" xfId="305"/>
    <cellStyle name="Sheet Title" xfId="306"/>
    <cellStyle name="Style 1" xfId="307"/>
    <cellStyle name="Subtotal" xfId="3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0RC/MFRS/E-14/MFR%20E14_Attachment2_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2010RC\MFRS\E-14\MFR%20E14_Attachment2_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2RC/settlement/Rates/MFR%20E-14%20WPs%20settle%201213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7RC/CILC%20CDR%20Supporting%20Docs/CILC%20Credit%20Analysis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ummary"/>
      <sheetName val="Misc Data"/>
      <sheetName val="Lighting Data"/>
      <sheetName val="E-13 Data"/>
      <sheetName val="E-6 Data"/>
      <sheetName val="E-1 Data"/>
      <sheetName val="Base Unit Costs"/>
      <sheetName val="Proposed Summary"/>
      <sheetName val="index"/>
      <sheetName val="Page 2 of 37"/>
      <sheetName val="Page 3 of 37"/>
      <sheetName val="Page 4 of 37"/>
      <sheetName val="Page 5 of 37"/>
      <sheetName val="Page 6 of 37"/>
      <sheetName val="Page 7 of 37"/>
      <sheetName val="Page 8 of 37"/>
      <sheetName val="Page 9 of 37"/>
      <sheetName val="Page 10 of 37"/>
      <sheetName val="Page 11 of 37"/>
      <sheetName val="Page 12 of 37"/>
      <sheetName val="Page 13 of 37"/>
      <sheetName val="Page 14 of 37"/>
      <sheetName val="Page 15 of 37"/>
      <sheetName val="Page 16 of 37"/>
      <sheetName val="Page 17 of 37"/>
      <sheetName val="Page 18 of 37"/>
      <sheetName val="Page 19 of 37"/>
      <sheetName val="Page 20 of 37"/>
      <sheetName val="Page 21 of 37"/>
      <sheetName val="Page 22 of 37"/>
      <sheetName val="Page 23 of 37"/>
      <sheetName val="Page 24 of 37"/>
      <sheetName val="Page 25 of 37"/>
      <sheetName val="Page 26 of 37"/>
      <sheetName val="Page 27 of 37"/>
      <sheetName val="Page 28 of 37"/>
      <sheetName val="Page 29 of 37"/>
      <sheetName val="Page 30 of 37"/>
      <sheetName val="Page 31 of 37"/>
      <sheetName val="Page 32 of 37"/>
      <sheetName val="Page 33 of 37 "/>
      <sheetName val="Page 34 of 37"/>
      <sheetName val="Page 35 of 37"/>
      <sheetName val="Page 36 of 37"/>
      <sheetName val="Page 37 of 37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11</v>
          </cell>
          <cell r="C4" t="str">
            <v>OL-1</v>
          </cell>
          <cell r="D4">
            <v>1.2509999999999999E-3</v>
          </cell>
          <cell r="F4">
            <v>7.0229999999999997E-3</v>
          </cell>
          <cell r="H4">
            <v>2.4646000000000001E-2</v>
          </cell>
        </row>
        <row r="5">
          <cell r="B5">
            <v>19</v>
          </cell>
          <cell r="C5" t="str">
            <v>OS-2</v>
          </cell>
          <cell r="D5">
            <v>111.159104</v>
          </cell>
          <cell r="F5">
            <v>6.9899999999999997E-3</v>
          </cell>
          <cell r="H5">
            <v>7.7275999999999997E-2</v>
          </cell>
        </row>
        <row r="6">
          <cell r="B6">
            <v>44</v>
          </cell>
          <cell r="C6" t="str">
            <v>RS-1</v>
          </cell>
          <cell r="D6">
            <v>5.9</v>
          </cell>
          <cell r="F6">
            <v>7.1390000000000004E-3</v>
          </cell>
          <cell r="H6">
            <v>4.1791000000000002E-2</v>
          </cell>
        </row>
        <row r="7">
          <cell r="B7">
            <v>45</v>
          </cell>
          <cell r="C7" t="str">
            <v>RST-1</v>
          </cell>
          <cell r="D7">
            <v>16.059999999999999</v>
          </cell>
          <cell r="F7">
            <v>7.1390000000000004E-3</v>
          </cell>
          <cell r="H7">
            <v>4.1791000000000002E-2</v>
          </cell>
        </row>
        <row r="8">
          <cell r="B8">
            <v>52</v>
          </cell>
          <cell r="C8" t="str">
            <v>ISST-1(D)</v>
          </cell>
        </row>
        <row r="9">
          <cell r="B9">
            <v>53</v>
          </cell>
          <cell r="C9" t="str">
            <v>ISST-1(T)</v>
          </cell>
        </row>
        <row r="10">
          <cell r="B10">
            <v>54</v>
          </cell>
          <cell r="C10" t="str">
            <v>CILC-1D</v>
          </cell>
          <cell r="D10">
            <v>208.628714</v>
          </cell>
          <cell r="F10">
            <v>7.1009999999999997E-3</v>
          </cell>
          <cell r="G10">
            <v>1.78</v>
          </cell>
          <cell r="H10">
            <v>3.88</v>
          </cell>
          <cell r="I10">
            <v>9.0399999999999991</v>
          </cell>
        </row>
        <row r="11">
          <cell r="B11">
            <v>55</v>
          </cell>
          <cell r="C11" t="str">
            <v>CILC-1T</v>
          </cell>
          <cell r="D11">
            <v>2509.8618750000001</v>
          </cell>
          <cell r="F11">
            <v>6.875E-3</v>
          </cell>
          <cell r="H11">
            <v>8.9158939999999998</v>
          </cell>
        </row>
        <row r="12">
          <cell r="B12">
            <v>56</v>
          </cell>
          <cell r="C12" t="str">
            <v>CILC-1G</v>
          </cell>
          <cell r="D12">
            <v>144.10349400000001</v>
          </cell>
          <cell r="F12">
            <v>7.1520000000000004E-3</v>
          </cell>
          <cell r="G12">
            <v>1.71</v>
          </cell>
          <cell r="H12">
            <v>3.88</v>
          </cell>
          <cell r="I12">
            <v>8.6999999999999993</v>
          </cell>
        </row>
        <row r="13">
          <cell r="B13">
            <v>62</v>
          </cell>
          <cell r="C13" t="str">
            <v>GSLD-1</v>
          </cell>
          <cell r="D13">
            <v>60.457880000000003</v>
          </cell>
          <cell r="E13">
            <v>3.5030446143783395E-2</v>
          </cell>
          <cell r="F13">
            <v>7.146950595067863E-3</v>
          </cell>
          <cell r="H13">
            <v>9.95145841541426</v>
          </cell>
        </row>
        <row r="14">
          <cell r="B14">
            <v>63</v>
          </cell>
          <cell r="C14" t="str">
            <v>GSLD-2</v>
          </cell>
          <cell r="D14">
            <v>221.271323</v>
          </cell>
          <cell r="E14">
            <v>3.0008171892006587E-2</v>
          </cell>
          <cell r="F14">
            <v>7.146950595067863E-3</v>
          </cell>
          <cell r="H14">
            <v>9.95145841541426</v>
          </cell>
        </row>
        <row r="15">
          <cell r="B15">
            <v>64</v>
          </cell>
          <cell r="C15" t="str">
            <v>GSLDT-1</v>
          </cell>
          <cell r="D15">
            <v>60.457880000000003</v>
          </cell>
          <cell r="E15">
            <v>3.5030446143783395E-2</v>
          </cell>
          <cell r="F15">
            <v>7.146950595067863E-3</v>
          </cell>
          <cell r="H15">
            <v>9.95145841541426</v>
          </cell>
        </row>
        <row r="16">
          <cell r="B16">
            <v>65</v>
          </cell>
          <cell r="C16" t="str">
            <v>GSLDT-2</v>
          </cell>
          <cell r="D16">
            <v>221.271323</v>
          </cell>
          <cell r="E16">
            <v>3.0008171892006587E-2</v>
          </cell>
          <cell r="F16">
            <v>7.146950595067863E-3</v>
          </cell>
          <cell r="H16">
            <v>9.95145841541426</v>
          </cell>
        </row>
        <row r="17">
          <cell r="B17">
            <v>68</v>
          </cell>
          <cell r="C17" t="str">
            <v>GS-1</v>
          </cell>
          <cell r="D17">
            <v>7.07</v>
          </cell>
          <cell r="F17">
            <v>7.143E-3</v>
          </cell>
          <cell r="H17">
            <v>3.9544000000000003E-2</v>
          </cell>
        </row>
        <row r="18">
          <cell r="B18">
            <v>69</v>
          </cell>
          <cell r="C18" t="str">
            <v>GST-1</v>
          </cell>
          <cell r="D18">
            <v>13.89</v>
          </cell>
          <cell r="F18">
            <v>7.143E-3</v>
          </cell>
          <cell r="H18">
            <v>3.9544000000000003E-2</v>
          </cell>
        </row>
        <row r="19">
          <cell r="B19">
            <v>70</v>
          </cell>
          <cell r="C19" t="str">
            <v>GSDT-1</v>
          </cell>
          <cell r="D19">
            <v>25.34</v>
          </cell>
          <cell r="E19">
            <v>3.3685723912390012E-2</v>
          </cell>
          <cell r="F19">
            <v>7.146950595067863E-3</v>
          </cell>
          <cell r="H19">
            <v>9.95145841541426</v>
          </cell>
        </row>
        <row r="20">
          <cell r="B20">
            <v>71</v>
          </cell>
          <cell r="C20" t="str">
            <v>CS-2</v>
          </cell>
          <cell r="D20">
            <v>225.11456799999999</v>
          </cell>
          <cell r="E20">
            <v>2.4091901918475222E-2</v>
          </cell>
          <cell r="F20">
            <v>7.0549999999999996E-3</v>
          </cell>
          <cell r="H20">
            <v>11.827712999999999</v>
          </cell>
        </row>
        <row r="21">
          <cell r="B21">
            <v>72</v>
          </cell>
          <cell r="C21" t="str">
            <v>GSD-1</v>
          </cell>
          <cell r="D21">
            <v>18.3</v>
          </cell>
          <cell r="E21">
            <v>3.3685723912390012E-2</v>
          </cell>
          <cell r="F21">
            <v>7.146950595067863E-3</v>
          </cell>
          <cell r="H21">
            <v>9.95145841541426</v>
          </cell>
        </row>
        <row r="22">
          <cell r="B22">
            <v>73</v>
          </cell>
          <cell r="C22" t="str">
            <v>CS-1</v>
          </cell>
          <cell r="D22">
            <v>102.382822</v>
          </cell>
          <cell r="E22">
            <v>2.8408275031930771E-2</v>
          </cell>
          <cell r="F22">
            <v>7.1050000000000002E-3</v>
          </cell>
          <cell r="H22">
            <v>11.781237000000001</v>
          </cell>
        </row>
        <row r="23">
          <cell r="B23">
            <v>74</v>
          </cell>
          <cell r="C23" t="str">
            <v>CST-1</v>
          </cell>
          <cell r="D23">
            <v>102.382822</v>
          </cell>
          <cell r="E23">
            <v>2.8408275031930771E-2</v>
          </cell>
          <cell r="F23">
            <v>7.1050000000000002E-3</v>
          </cell>
          <cell r="H23">
            <v>11.781237000000001</v>
          </cell>
        </row>
        <row r="24">
          <cell r="B24">
            <v>75</v>
          </cell>
          <cell r="C24" t="str">
            <v>CST-2</v>
          </cell>
          <cell r="D24">
            <v>225.11456799999999</v>
          </cell>
          <cell r="E24">
            <v>2.4091901918475222E-2</v>
          </cell>
          <cell r="F24">
            <v>7.0549999999999996E-3</v>
          </cell>
          <cell r="H24">
            <v>11.827712999999999</v>
          </cell>
        </row>
        <row r="25">
          <cell r="B25">
            <v>78</v>
          </cell>
          <cell r="C25" t="str">
            <v>WIES</v>
          </cell>
          <cell r="D25">
            <v>7.07</v>
          </cell>
          <cell r="F25">
            <v>7.143E-3</v>
          </cell>
          <cell r="H25">
            <v>3.9544000000000003E-2</v>
          </cell>
        </row>
        <row r="26">
          <cell r="B26">
            <v>80</v>
          </cell>
          <cell r="C26" t="str">
            <v>MET</v>
          </cell>
          <cell r="D26">
            <v>439.80733500000002</v>
          </cell>
          <cell r="F26">
            <v>7.0010000000000003E-3</v>
          </cell>
          <cell r="H26">
            <v>11.583593</v>
          </cell>
        </row>
        <row r="27">
          <cell r="B27">
            <v>82</v>
          </cell>
          <cell r="C27" t="str">
            <v>CST-3</v>
          </cell>
          <cell r="D27">
            <v>0</v>
          </cell>
          <cell r="F27">
            <v>0</v>
          </cell>
          <cell r="H27">
            <v>0</v>
          </cell>
        </row>
        <row r="28">
          <cell r="B28">
            <v>85</v>
          </cell>
          <cell r="C28" t="str">
            <v>SST-1</v>
          </cell>
          <cell r="D28">
            <v>1874.587597</v>
          </cell>
          <cell r="F28">
            <v>6.8739999999999999E-3</v>
          </cell>
          <cell r="H28">
            <v>1.103664</v>
          </cell>
        </row>
        <row r="29">
          <cell r="B29">
            <v>86</v>
          </cell>
          <cell r="C29" t="str">
            <v>SL-2</v>
          </cell>
          <cell r="D29">
            <v>3.6400000000000001E-4</v>
          </cell>
          <cell r="F29">
            <v>7.1529999999999996E-3</v>
          </cell>
          <cell r="H29">
            <v>2.4285000000000001E-2</v>
          </cell>
        </row>
        <row r="30">
          <cell r="B30">
            <v>87</v>
          </cell>
          <cell r="C30" t="str">
            <v>SL-1</v>
          </cell>
          <cell r="D30">
            <v>2.12E-4</v>
          </cell>
          <cell r="F30">
            <v>7.1250000000000003E-3</v>
          </cell>
          <cell r="H30">
            <v>2.496E-2</v>
          </cell>
        </row>
        <row r="31">
          <cell r="B31">
            <v>90</v>
          </cell>
          <cell r="C31" t="str">
            <v>GSLDT-3</v>
          </cell>
          <cell r="D31">
            <v>1891.809156</v>
          </cell>
          <cell r="E31">
            <v>1.6965320974686695E-2</v>
          </cell>
          <cell r="F31">
            <v>7.146950595067863E-3</v>
          </cell>
          <cell r="H31">
            <v>9.95145841541426</v>
          </cell>
        </row>
        <row r="32">
          <cell r="B32">
            <v>91</v>
          </cell>
          <cell r="C32" t="str">
            <v>GSLD-3</v>
          </cell>
          <cell r="D32">
            <v>1891.809156</v>
          </cell>
          <cell r="E32">
            <v>1.6965320974686695E-2</v>
          </cell>
          <cell r="F32">
            <v>7.146950595067863E-3</v>
          </cell>
          <cell r="H32">
            <v>9.95145841541426</v>
          </cell>
        </row>
        <row r="33">
          <cell r="B33">
            <v>92</v>
          </cell>
          <cell r="C33" t="str">
            <v>CS-3</v>
          </cell>
          <cell r="D33">
            <v>0</v>
          </cell>
          <cell r="F33">
            <v>0</v>
          </cell>
          <cell r="H33">
            <v>0</v>
          </cell>
        </row>
        <row r="34">
          <cell r="B34">
            <v>164</v>
          </cell>
          <cell r="C34" t="str">
            <v>HLFT-2</v>
          </cell>
          <cell r="D34">
            <v>60.457880000000003</v>
          </cell>
          <cell r="F34">
            <v>7.1459999999999996E-3</v>
          </cell>
          <cell r="H34">
            <v>2.200995820433798</v>
          </cell>
          <cell r="I34">
            <v>9.7715883828960699</v>
          </cell>
        </row>
        <row r="35">
          <cell r="B35">
            <v>165</v>
          </cell>
          <cell r="C35" t="str">
            <v>HLFT-3</v>
          </cell>
          <cell r="D35">
            <v>221.271323</v>
          </cell>
          <cell r="F35">
            <v>7.1089999999999999E-3</v>
          </cell>
          <cell r="H35">
            <v>2.200995820433798</v>
          </cell>
          <cell r="I35">
            <v>9.7715883828960699</v>
          </cell>
        </row>
        <row r="36">
          <cell r="B36">
            <v>168</v>
          </cell>
          <cell r="C36" t="str">
            <v>GSCU-1</v>
          </cell>
          <cell r="D36">
            <v>5.7632529999999997</v>
          </cell>
          <cell r="F36">
            <v>7.1500000000000001E-3</v>
          </cell>
          <cell r="H36">
            <v>2.4410999999999999E-2</v>
          </cell>
        </row>
        <row r="37">
          <cell r="B37">
            <v>170</v>
          </cell>
          <cell r="C37" t="str">
            <v>HLFT-1</v>
          </cell>
          <cell r="D37">
            <v>25.34</v>
          </cell>
          <cell r="F37">
            <v>7.1510000000000002E-3</v>
          </cell>
          <cell r="H37">
            <v>2.200995820433798</v>
          </cell>
          <cell r="I37">
            <v>9.7715883828960699</v>
          </cell>
        </row>
        <row r="38">
          <cell r="B38">
            <v>264</v>
          </cell>
          <cell r="C38" t="str">
            <v>SDTR-2A</v>
          </cell>
          <cell r="D38">
            <v>60.457880000000003</v>
          </cell>
        </row>
        <row r="39">
          <cell r="B39">
            <v>265</v>
          </cell>
          <cell r="C39" t="str">
            <v>SDTR-3A</v>
          </cell>
          <cell r="D39">
            <v>221.271323</v>
          </cell>
        </row>
        <row r="40">
          <cell r="B40">
            <v>270</v>
          </cell>
          <cell r="C40" t="str">
            <v>SDTR-1A</v>
          </cell>
          <cell r="D40">
            <v>25.34</v>
          </cell>
        </row>
        <row r="41">
          <cell r="B41">
            <v>364</v>
          </cell>
          <cell r="C41" t="str">
            <v>SDTR-2B</v>
          </cell>
          <cell r="D41">
            <v>60.457880000000003</v>
          </cell>
        </row>
        <row r="42">
          <cell r="B42">
            <v>365</v>
          </cell>
          <cell r="C42" t="str">
            <v>SDTR-3B</v>
          </cell>
          <cell r="D42">
            <v>221.271323</v>
          </cell>
        </row>
        <row r="43">
          <cell r="B43">
            <v>370</v>
          </cell>
          <cell r="C43" t="str">
            <v>SDTR-1B</v>
          </cell>
          <cell r="D43">
            <v>25.34</v>
          </cell>
        </row>
        <row r="44">
          <cell r="B44">
            <v>851</v>
          </cell>
          <cell r="C44" t="str">
            <v>SST-1D</v>
          </cell>
          <cell r="D44">
            <v>85.460000000000008</v>
          </cell>
          <cell r="F44">
            <v>6.9825476282815886E-3</v>
          </cell>
          <cell r="H44">
            <v>4.3751698840089004</v>
          </cell>
        </row>
        <row r="45">
          <cell r="B45">
            <v>852</v>
          </cell>
          <cell r="C45" t="str">
            <v>SST-2D</v>
          </cell>
          <cell r="D45">
            <v>85.460000000000008</v>
          </cell>
          <cell r="F45">
            <v>6.9825476282815886E-3</v>
          </cell>
          <cell r="H45">
            <v>5.5437504245889242</v>
          </cell>
        </row>
        <row r="46">
          <cell r="B46">
            <v>853</v>
          </cell>
          <cell r="C46" t="str">
            <v>SST-3D</v>
          </cell>
          <cell r="D46">
            <v>246.27</v>
          </cell>
          <cell r="F46">
            <v>6.9825476282815886E-3</v>
          </cell>
          <cell r="H46">
            <v>7.8206174431412059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ummary"/>
      <sheetName val="Misc Data"/>
      <sheetName val="Lighting Data"/>
      <sheetName val="E-13 Data"/>
      <sheetName val="E-6 Data"/>
      <sheetName val="E-1 Data"/>
      <sheetName val="Base Unit Costs"/>
      <sheetName val="Proposed Summary"/>
      <sheetName val="index"/>
      <sheetName val="Page 2 of 37"/>
      <sheetName val="Page 3 of 37"/>
      <sheetName val="Page 4 of 37"/>
      <sheetName val="Page 5 of 37"/>
      <sheetName val="Page 6 of 37"/>
      <sheetName val="Page 7 of 37"/>
      <sheetName val="Page 8 of 37"/>
      <sheetName val="Page 9 of 37"/>
      <sheetName val="Page 10 of 37"/>
      <sheetName val="Page 11 of 37"/>
      <sheetName val="Page 12 of 37"/>
      <sheetName val="Page 13 of 37"/>
      <sheetName val="Page 14 of 37"/>
      <sheetName val="Page 15 of 37"/>
      <sheetName val="Page 16 of 37"/>
      <sheetName val="Page 17 of 37"/>
      <sheetName val="Page 18 of 37"/>
      <sheetName val="Page 19 of 37"/>
      <sheetName val="Page 20 of 37"/>
      <sheetName val="Page 21 of 37"/>
      <sheetName val="Page 22 of 37"/>
      <sheetName val="Page 23 of 37"/>
      <sheetName val="Page 24 of 37"/>
      <sheetName val="Page 25 of 37"/>
      <sheetName val="Page 26 of 37"/>
      <sheetName val="Page 27 of 37"/>
      <sheetName val="Page 28 of 37"/>
      <sheetName val="Page 29 of 37"/>
      <sheetName val="Page 30 of 37"/>
      <sheetName val="Page 31 of 37"/>
      <sheetName val="Page 32 of 37"/>
      <sheetName val="Page 33 of 37 "/>
      <sheetName val="Page 34 of 37"/>
      <sheetName val="Page 35 of 37"/>
      <sheetName val="Page 36 of 37"/>
      <sheetName val="Page 37 of 37"/>
    </sheetNames>
    <sheetDataSet>
      <sheetData sheetId="0"/>
      <sheetData sheetId="1"/>
      <sheetData sheetId="2"/>
      <sheetData sheetId="3" refreshError="1"/>
      <sheetData sheetId="4"/>
      <sheetData sheetId="5"/>
      <sheetData sheetId="6">
        <row r="4">
          <cell r="B4">
            <v>11</v>
          </cell>
          <cell r="C4" t="str">
            <v>OL-1</v>
          </cell>
          <cell r="D4">
            <v>1.2509999999999999E-3</v>
          </cell>
          <cell r="F4">
            <v>7.0229999999999997E-3</v>
          </cell>
          <cell r="H4">
            <v>2.4646000000000001E-2</v>
          </cell>
        </row>
        <row r="5">
          <cell r="B5">
            <v>19</v>
          </cell>
          <cell r="C5" t="str">
            <v>OS-2</v>
          </cell>
          <cell r="D5">
            <v>111.159104</v>
          </cell>
          <cell r="F5">
            <v>6.9899999999999997E-3</v>
          </cell>
          <cell r="H5">
            <v>7.7275999999999997E-2</v>
          </cell>
        </row>
        <row r="6">
          <cell r="B6">
            <v>44</v>
          </cell>
          <cell r="C6" t="str">
            <v>RS-1</v>
          </cell>
          <cell r="D6">
            <v>5.9</v>
          </cell>
          <cell r="F6">
            <v>7.1390000000000004E-3</v>
          </cell>
          <cell r="H6">
            <v>4.1791000000000002E-2</v>
          </cell>
        </row>
        <row r="7">
          <cell r="B7">
            <v>45</v>
          </cell>
          <cell r="C7" t="str">
            <v>RST-1</v>
          </cell>
          <cell r="D7">
            <v>16.059999999999999</v>
          </cell>
          <cell r="F7">
            <v>7.1390000000000004E-3</v>
          </cell>
          <cell r="H7">
            <v>4.1791000000000002E-2</v>
          </cell>
        </row>
        <row r="8">
          <cell r="B8">
            <v>52</v>
          </cell>
          <cell r="C8" t="str">
            <v>ISST-1(D)</v>
          </cell>
        </row>
        <row r="9">
          <cell r="B9">
            <v>53</v>
          </cell>
          <cell r="C9" t="str">
            <v>ISST-1(T)</v>
          </cell>
        </row>
        <row r="10">
          <cell r="B10">
            <v>54</v>
          </cell>
          <cell r="C10" t="str">
            <v>CILC-1D</v>
          </cell>
          <cell r="D10">
            <v>208.628714</v>
          </cell>
          <cell r="F10">
            <v>7.1009999999999997E-3</v>
          </cell>
          <cell r="G10">
            <v>1.78</v>
          </cell>
          <cell r="H10">
            <v>3.88</v>
          </cell>
          <cell r="I10">
            <v>9.0399999999999991</v>
          </cell>
        </row>
        <row r="11">
          <cell r="B11">
            <v>55</v>
          </cell>
          <cell r="C11" t="str">
            <v>CILC-1T</v>
          </cell>
          <cell r="D11">
            <v>2509.8618750000001</v>
          </cell>
          <cell r="F11">
            <v>6.875E-3</v>
          </cell>
          <cell r="H11">
            <v>8.9158939999999998</v>
          </cell>
        </row>
        <row r="12">
          <cell r="B12">
            <v>56</v>
          </cell>
          <cell r="C12" t="str">
            <v>CILC-1G</v>
          </cell>
          <cell r="D12">
            <v>144.10349400000001</v>
          </cell>
          <cell r="F12">
            <v>7.1520000000000004E-3</v>
          </cell>
          <cell r="G12">
            <v>1.71</v>
          </cell>
          <cell r="H12">
            <v>3.88</v>
          </cell>
          <cell r="I12">
            <v>8.6999999999999993</v>
          </cell>
        </row>
        <row r="13">
          <cell r="B13">
            <v>62</v>
          </cell>
          <cell r="C13" t="str">
            <v>GSLD-1</v>
          </cell>
          <cell r="D13">
            <v>60.457880000000003</v>
          </cell>
          <cell r="E13">
            <v>3.5030446143783395E-2</v>
          </cell>
          <cell r="F13">
            <v>7.146950595067863E-3</v>
          </cell>
          <cell r="H13">
            <v>9.95145841541426</v>
          </cell>
        </row>
        <row r="14">
          <cell r="B14">
            <v>63</v>
          </cell>
          <cell r="C14" t="str">
            <v>GSLD-2</v>
          </cell>
          <cell r="D14">
            <v>221.271323</v>
          </cell>
          <cell r="E14">
            <v>3.0008171892006587E-2</v>
          </cell>
          <cell r="F14">
            <v>7.146950595067863E-3</v>
          </cell>
          <cell r="H14">
            <v>9.95145841541426</v>
          </cell>
        </row>
        <row r="15">
          <cell r="B15">
            <v>64</v>
          </cell>
          <cell r="C15" t="str">
            <v>GSLDT-1</v>
          </cell>
          <cell r="D15">
            <v>60.457880000000003</v>
          </cell>
          <cell r="E15">
            <v>3.5030446143783395E-2</v>
          </cell>
          <cell r="F15">
            <v>7.146950595067863E-3</v>
          </cell>
          <cell r="H15">
            <v>9.95145841541426</v>
          </cell>
        </row>
        <row r="16">
          <cell r="B16">
            <v>65</v>
          </cell>
          <cell r="C16" t="str">
            <v>GSLDT-2</v>
          </cell>
          <cell r="D16">
            <v>221.271323</v>
          </cell>
          <cell r="E16">
            <v>3.0008171892006587E-2</v>
          </cell>
          <cell r="F16">
            <v>7.146950595067863E-3</v>
          </cell>
          <cell r="H16">
            <v>9.95145841541426</v>
          </cell>
        </row>
        <row r="17">
          <cell r="B17">
            <v>68</v>
          </cell>
          <cell r="C17" t="str">
            <v>GS-1</v>
          </cell>
          <cell r="D17">
            <v>7.07</v>
          </cell>
          <cell r="F17">
            <v>7.143E-3</v>
          </cell>
          <cell r="H17">
            <v>3.9544000000000003E-2</v>
          </cell>
        </row>
        <row r="18">
          <cell r="B18">
            <v>69</v>
          </cell>
          <cell r="C18" t="str">
            <v>GST-1</v>
          </cell>
          <cell r="D18">
            <v>13.89</v>
          </cell>
          <cell r="F18">
            <v>7.143E-3</v>
          </cell>
          <cell r="H18">
            <v>3.9544000000000003E-2</v>
          </cell>
        </row>
        <row r="19">
          <cell r="B19">
            <v>70</v>
          </cell>
          <cell r="C19" t="str">
            <v>GSDT-1</v>
          </cell>
          <cell r="D19">
            <v>25.34</v>
          </cell>
          <cell r="E19">
            <v>3.3685723912390012E-2</v>
          </cell>
          <cell r="F19">
            <v>7.146950595067863E-3</v>
          </cell>
          <cell r="H19">
            <v>9.95145841541426</v>
          </cell>
        </row>
        <row r="20">
          <cell r="B20">
            <v>71</v>
          </cell>
          <cell r="C20" t="str">
            <v>CS-2</v>
          </cell>
          <cell r="D20">
            <v>225.11456799999999</v>
          </cell>
          <cell r="E20">
            <v>2.4091901918475222E-2</v>
          </cell>
          <cell r="F20">
            <v>7.0549999999999996E-3</v>
          </cell>
          <cell r="H20">
            <v>11.827712999999999</v>
          </cell>
        </row>
        <row r="21">
          <cell r="B21">
            <v>72</v>
          </cell>
          <cell r="C21" t="str">
            <v>GSD-1</v>
          </cell>
          <cell r="D21">
            <v>18.3</v>
          </cell>
          <cell r="E21">
            <v>3.3685723912390012E-2</v>
          </cell>
          <cell r="F21">
            <v>7.146950595067863E-3</v>
          </cell>
          <cell r="H21">
            <v>9.95145841541426</v>
          </cell>
        </row>
        <row r="22">
          <cell r="B22">
            <v>73</v>
          </cell>
          <cell r="C22" t="str">
            <v>CS-1</v>
          </cell>
          <cell r="D22">
            <v>102.382822</v>
          </cell>
          <cell r="E22">
            <v>2.8408275031930771E-2</v>
          </cell>
          <cell r="F22">
            <v>7.1050000000000002E-3</v>
          </cell>
          <cell r="H22">
            <v>11.781237000000001</v>
          </cell>
        </row>
        <row r="23">
          <cell r="B23">
            <v>74</v>
          </cell>
          <cell r="C23" t="str">
            <v>CST-1</v>
          </cell>
          <cell r="D23">
            <v>102.382822</v>
          </cell>
          <cell r="E23">
            <v>2.8408275031930771E-2</v>
          </cell>
          <cell r="F23">
            <v>7.1050000000000002E-3</v>
          </cell>
          <cell r="H23">
            <v>11.781237000000001</v>
          </cell>
        </row>
        <row r="24">
          <cell r="B24">
            <v>75</v>
          </cell>
          <cell r="C24" t="str">
            <v>CST-2</v>
          </cell>
          <cell r="D24">
            <v>225.11456799999999</v>
          </cell>
          <cell r="E24">
            <v>2.4091901918475222E-2</v>
          </cell>
          <cell r="F24">
            <v>7.0549999999999996E-3</v>
          </cell>
          <cell r="H24">
            <v>11.827712999999999</v>
          </cell>
        </row>
        <row r="25">
          <cell r="B25">
            <v>78</v>
          </cell>
          <cell r="C25" t="str">
            <v>WIES</v>
          </cell>
          <cell r="D25">
            <v>7.07</v>
          </cell>
          <cell r="F25">
            <v>7.143E-3</v>
          </cell>
          <cell r="H25">
            <v>3.9544000000000003E-2</v>
          </cell>
        </row>
        <row r="26">
          <cell r="B26">
            <v>80</v>
          </cell>
          <cell r="C26" t="str">
            <v>MET</v>
          </cell>
          <cell r="D26">
            <v>439.80733500000002</v>
          </cell>
          <cell r="F26">
            <v>7.0010000000000003E-3</v>
          </cell>
          <cell r="H26">
            <v>11.583593</v>
          </cell>
        </row>
        <row r="27">
          <cell r="B27">
            <v>82</v>
          </cell>
          <cell r="C27" t="str">
            <v>CST-3</v>
          </cell>
          <cell r="D27">
            <v>0</v>
          </cell>
          <cell r="F27">
            <v>0</v>
          </cell>
          <cell r="H27">
            <v>0</v>
          </cell>
        </row>
        <row r="28">
          <cell r="B28">
            <v>85</v>
          </cell>
          <cell r="C28" t="str">
            <v>SST-1</v>
          </cell>
          <cell r="D28">
            <v>1874.587597</v>
          </cell>
          <cell r="F28">
            <v>6.8739999999999999E-3</v>
          </cell>
          <cell r="H28">
            <v>1.103664</v>
          </cell>
        </row>
        <row r="29">
          <cell r="B29">
            <v>86</v>
          </cell>
          <cell r="C29" t="str">
            <v>SL-2</v>
          </cell>
          <cell r="D29">
            <v>3.6400000000000001E-4</v>
          </cell>
          <cell r="F29">
            <v>7.1529999999999996E-3</v>
          </cell>
          <cell r="H29">
            <v>2.4285000000000001E-2</v>
          </cell>
        </row>
        <row r="30">
          <cell r="B30">
            <v>87</v>
          </cell>
          <cell r="C30" t="str">
            <v>SL-1</v>
          </cell>
          <cell r="D30">
            <v>2.12E-4</v>
          </cell>
          <cell r="F30">
            <v>7.1250000000000003E-3</v>
          </cell>
          <cell r="H30">
            <v>2.496E-2</v>
          </cell>
        </row>
        <row r="31">
          <cell r="B31">
            <v>90</v>
          </cell>
          <cell r="C31" t="str">
            <v>GSLDT-3</v>
          </cell>
          <cell r="D31">
            <v>1891.809156</v>
          </cell>
          <cell r="E31">
            <v>1.6965320974686695E-2</v>
          </cell>
          <cell r="F31">
            <v>7.146950595067863E-3</v>
          </cell>
          <cell r="H31">
            <v>9.95145841541426</v>
          </cell>
        </row>
        <row r="32">
          <cell r="B32">
            <v>91</v>
          </cell>
          <cell r="C32" t="str">
            <v>GSLD-3</v>
          </cell>
          <cell r="D32">
            <v>1891.809156</v>
          </cell>
          <cell r="E32">
            <v>1.6965320974686695E-2</v>
          </cell>
          <cell r="F32">
            <v>7.146950595067863E-3</v>
          </cell>
          <cell r="H32">
            <v>9.95145841541426</v>
          </cell>
        </row>
        <row r="33">
          <cell r="B33">
            <v>92</v>
          </cell>
          <cell r="C33" t="str">
            <v>CS-3</v>
          </cell>
          <cell r="D33">
            <v>0</v>
          </cell>
          <cell r="F33">
            <v>0</v>
          </cell>
          <cell r="H33">
            <v>0</v>
          </cell>
        </row>
        <row r="34">
          <cell r="B34">
            <v>164</v>
          </cell>
          <cell r="C34" t="str">
            <v>HLFT-2</v>
          </cell>
          <cell r="D34">
            <v>60.457880000000003</v>
          </cell>
          <cell r="F34">
            <v>7.1459999999999996E-3</v>
          </cell>
          <cell r="H34">
            <v>2.200995820433798</v>
          </cell>
          <cell r="I34">
            <v>9.7715883828960699</v>
          </cell>
        </row>
        <row r="35">
          <cell r="B35">
            <v>165</v>
          </cell>
          <cell r="C35" t="str">
            <v>HLFT-3</v>
          </cell>
          <cell r="D35">
            <v>221.271323</v>
          </cell>
          <cell r="F35">
            <v>7.1089999999999999E-3</v>
          </cell>
          <cell r="H35">
            <v>2.200995820433798</v>
          </cell>
          <cell r="I35">
            <v>9.7715883828960699</v>
          </cell>
        </row>
        <row r="36">
          <cell r="B36">
            <v>168</v>
          </cell>
          <cell r="C36" t="str">
            <v>GSCU-1</v>
          </cell>
          <cell r="D36">
            <v>5.7632529999999997</v>
          </cell>
          <cell r="F36">
            <v>7.1500000000000001E-3</v>
          </cell>
          <cell r="H36">
            <v>2.4410999999999999E-2</v>
          </cell>
        </row>
        <row r="37">
          <cell r="B37">
            <v>170</v>
          </cell>
          <cell r="C37" t="str">
            <v>HLFT-1</v>
          </cell>
          <cell r="D37">
            <v>25.34</v>
          </cell>
          <cell r="F37">
            <v>7.1510000000000002E-3</v>
          </cell>
          <cell r="H37">
            <v>2.200995820433798</v>
          </cell>
          <cell r="I37">
            <v>9.7715883828960699</v>
          </cell>
        </row>
        <row r="38">
          <cell r="B38">
            <v>264</v>
          </cell>
          <cell r="C38" t="str">
            <v>SDTR-2A</v>
          </cell>
          <cell r="D38">
            <v>60.457880000000003</v>
          </cell>
        </row>
        <row r="39">
          <cell r="B39">
            <v>265</v>
          </cell>
          <cell r="C39" t="str">
            <v>SDTR-3A</v>
          </cell>
          <cell r="D39">
            <v>221.271323</v>
          </cell>
        </row>
        <row r="40">
          <cell r="B40">
            <v>270</v>
          </cell>
          <cell r="C40" t="str">
            <v>SDTR-1A</v>
          </cell>
          <cell r="D40">
            <v>25.34</v>
          </cell>
        </row>
        <row r="41">
          <cell r="B41">
            <v>364</v>
          </cell>
          <cell r="C41" t="str">
            <v>SDTR-2B</v>
          </cell>
          <cell r="D41">
            <v>60.457880000000003</v>
          </cell>
        </row>
        <row r="42">
          <cell r="B42">
            <v>365</v>
          </cell>
          <cell r="C42" t="str">
            <v>SDTR-3B</v>
          </cell>
          <cell r="D42">
            <v>221.271323</v>
          </cell>
        </row>
        <row r="43">
          <cell r="B43">
            <v>370</v>
          </cell>
          <cell r="C43" t="str">
            <v>SDTR-1B</v>
          </cell>
          <cell r="D43">
            <v>25.34</v>
          </cell>
        </row>
        <row r="44">
          <cell r="B44">
            <v>851</v>
          </cell>
          <cell r="C44" t="str">
            <v>SST-1D</v>
          </cell>
          <cell r="D44">
            <v>85.460000000000008</v>
          </cell>
          <cell r="F44">
            <v>6.9825476282815886E-3</v>
          </cell>
          <cell r="H44">
            <v>4.3751698840089004</v>
          </cell>
        </row>
        <row r="45">
          <cell r="B45">
            <v>852</v>
          </cell>
          <cell r="C45" t="str">
            <v>SST-2D</v>
          </cell>
          <cell r="D45">
            <v>85.460000000000008</v>
          </cell>
          <cell r="F45">
            <v>6.9825476282815886E-3</v>
          </cell>
          <cell r="H45">
            <v>5.5437504245889242</v>
          </cell>
        </row>
        <row r="46">
          <cell r="B46">
            <v>853</v>
          </cell>
          <cell r="C46" t="str">
            <v>SST-3D</v>
          </cell>
          <cell r="D46">
            <v>246.27</v>
          </cell>
          <cell r="F46">
            <v>6.9825476282815886E-3</v>
          </cell>
          <cell r="H46">
            <v>7.8206174431412059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-2"/>
      <sheetName val="OL-1"/>
      <sheetName val="RS(T)-1"/>
      <sheetName val="CILC-1D"/>
      <sheetName val="CILC-1T"/>
      <sheetName val="CILC-1G"/>
      <sheetName val="GSD(T)-1"/>
      <sheetName val="GSLD(T)-1"/>
      <sheetName val="GSLD(T)-2"/>
      <sheetName val="GS(T)-1"/>
      <sheetName val="SDTR"/>
      <sheetName val="MET"/>
      <sheetName val="SST-DST"/>
      <sheetName val="SST-TST"/>
      <sheetName val="SSTWP"/>
      <sheetName val="SL-2"/>
      <sheetName val="SL-1"/>
      <sheetName val="GSLD(T)-3"/>
      <sheetName val="GSCU-1"/>
      <sheetName val="Transformer Credit"/>
      <sheetName val="Demand Factors"/>
      <sheetName val="CILC Demand Factors"/>
      <sheetName val="Customer Charges"/>
      <sheetName val="TOU Customer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E11">
            <v>0.27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LC-1D (2)"/>
      <sheetName val="CILC-1D (3)"/>
      <sheetName val="CILC-1D"/>
      <sheetName val="CILC-1T"/>
      <sheetName val="CILC-1G"/>
      <sheetName val="Remove Credits"/>
      <sheetName val="CILC Demand Factors"/>
    </sheetNames>
    <sheetDataSet>
      <sheetData sheetId="0"/>
      <sheetData sheetId="1"/>
      <sheetData sheetId="2"/>
      <sheetData sheetId="3">
        <row r="12">
          <cell r="C12">
            <v>334274651</v>
          </cell>
        </row>
        <row r="13">
          <cell r="C13">
            <v>1007203091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80" zoomScaleNormal="80" workbookViewId="0">
      <selection sqref="A1:A2"/>
    </sheetView>
  </sheetViews>
  <sheetFormatPr defaultColWidth="9.109375" defaultRowHeight="13.2" x14ac:dyDescent="0.25"/>
  <cols>
    <col min="1" max="1" width="11.21875" style="4" customWidth="1"/>
    <col min="2" max="2" width="12.44140625" style="4" customWidth="1"/>
    <col min="3" max="3" width="20.33203125" style="4" customWidth="1"/>
    <col min="4" max="4" width="17.5546875" style="4" bestFit="1" customWidth="1"/>
    <col min="5" max="5" width="12.33203125" style="4" customWidth="1"/>
    <col min="6" max="6" width="3.44140625" style="4" customWidth="1"/>
    <col min="7" max="7" width="13.44140625" style="4" customWidth="1"/>
    <col min="8" max="8" width="3.6640625" style="4" customWidth="1"/>
    <col min="9" max="9" width="12.109375" style="4" customWidth="1"/>
    <col min="10" max="10" width="2.5546875" style="4" customWidth="1"/>
    <col min="11" max="11" width="14.33203125" style="4" customWidth="1"/>
    <col min="12" max="12" width="2.5546875" style="4" customWidth="1"/>
    <col min="13" max="13" width="19" style="4" customWidth="1"/>
    <col min="14" max="14" width="17.5546875" style="4" customWidth="1"/>
    <col min="15" max="16384" width="9.109375" style="4"/>
  </cols>
  <sheetData>
    <row r="1" spans="1:17" s="29" customFormat="1" x14ac:dyDescent="0.25">
      <c r="A1" s="29" t="s">
        <v>58</v>
      </c>
    </row>
    <row r="2" spans="1:17" s="29" customFormat="1" x14ac:dyDescent="0.25">
      <c r="A2" s="29" t="s">
        <v>59</v>
      </c>
    </row>
    <row r="3" spans="1:17" s="29" customFormat="1" x14ac:dyDescent="0.25"/>
    <row r="4" spans="1:17" ht="13.8" thickBot="1" x14ac:dyDescent="0.3">
      <c r="A4" s="1"/>
      <c r="B4" s="1"/>
      <c r="C4" s="1"/>
      <c r="D4" s="1"/>
      <c r="E4" s="1"/>
      <c r="F4" s="1"/>
      <c r="G4" s="1"/>
      <c r="H4" s="2"/>
      <c r="I4" s="2"/>
      <c r="J4" s="3"/>
      <c r="K4" s="3"/>
      <c r="L4" s="3"/>
      <c r="M4" s="3"/>
      <c r="N4" s="3"/>
    </row>
    <row r="5" spans="1:17" x14ac:dyDescent="0.25">
      <c r="A5" s="5"/>
      <c r="B5" s="5"/>
      <c r="C5" s="5"/>
      <c r="D5" s="5"/>
      <c r="E5" s="5"/>
      <c r="F5" s="5"/>
      <c r="G5" s="5"/>
      <c r="I5" s="5"/>
      <c r="L5" s="6" t="s">
        <v>0</v>
      </c>
    </row>
    <row r="6" spans="1:17" x14ac:dyDescent="0.25">
      <c r="A6" s="6" t="s">
        <v>1</v>
      </c>
      <c r="B6" s="5"/>
      <c r="C6" s="5"/>
      <c r="D6" s="5"/>
      <c r="E6" s="5"/>
      <c r="F6" s="5"/>
      <c r="G6" s="5"/>
      <c r="I6" s="5"/>
      <c r="L6" s="6" t="s">
        <v>2</v>
      </c>
    </row>
    <row r="7" spans="1:17" x14ac:dyDescent="0.25">
      <c r="A7" s="6" t="s">
        <v>3</v>
      </c>
      <c r="B7" s="5"/>
      <c r="C7" s="5"/>
      <c r="D7" s="5"/>
      <c r="E7" s="5"/>
      <c r="F7" s="5"/>
      <c r="G7" s="5"/>
      <c r="I7" s="5"/>
      <c r="L7" s="6" t="s">
        <v>4</v>
      </c>
    </row>
    <row r="8" spans="1:17" x14ac:dyDescent="0.25">
      <c r="A8" s="6" t="s">
        <v>5</v>
      </c>
      <c r="B8" s="5"/>
      <c r="C8" s="5"/>
      <c r="D8" s="5"/>
      <c r="E8" s="5"/>
      <c r="F8" s="5"/>
      <c r="G8" s="5"/>
      <c r="I8" s="5"/>
      <c r="L8" s="6" t="s">
        <v>6</v>
      </c>
    </row>
    <row r="9" spans="1:17" x14ac:dyDescent="0.25">
      <c r="B9" s="5"/>
      <c r="C9" s="5"/>
      <c r="D9" s="5"/>
      <c r="E9" s="5"/>
      <c r="F9" s="5"/>
      <c r="G9" s="5"/>
      <c r="I9" s="5"/>
      <c r="L9" s="6" t="s">
        <v>7</v>
      </c>
    </row>
    <row r="10" spans="1:17" x14ac:dyDescent="0.25">
      <c r="A10" s="5"/>
      <c r="B10" s="5"/>
      <c r="C10" s="5"/>
      <c r="D10" s="5"/>
      <c r="E10" s="5"/>
      <c r="F10" s="5"/>
      <c r="G10" s="5"/>
      <c r="H10" s="6"/>
      <c r="I10" s="5"/>
      <c r="L10" s="49" t="s">
        <v>53</v>
      </c>
    </row>
    <row r="11" spans="1:17" ht="13.8" thickBot="1" x14ac:dyDescent="0.3">
      <c r="A11" s="7"/>
      <c r="B11" s="7"/>
      <c r="C11" s="7"/>
      <c r="D11" s="7"/>
      <c r="E11" s="7"/>
      <c r="F11" s="7"/>
      <c r="G11" s="7"/>
      <c r="H11" s="7"/>
      <c r="I11" s="8"/>
      <c r="J11" s="3"/>
      <c r="K11" s="3"/>
      <c r="L11" s="3"/>
      <c r="M11" s="3"/>
      <c r="N11" s="3"/>
    </row>
    <row r="12" spans="1:17" x14ac:dyDescent="0.25">
      <c r="A12" s="10"/>
      <c r="B12" s="10" t="s">
        <v>8</v>
      </c>
      <c r="C12" s="10" t="s">
        <v>9</v>
      </c>
      <c r="D12" s="10" t="s">
        <v>10</v>
      </c>
      <c r="E12" s="10" t="s">
        <v>11</v>
      </c>
      <c r="F12" s="10"/>
      <c r="G12" s="10" t="s">
        <v>12</v>
      </c>
      <c r="H12" s="10"/>
      <c r="I12" s="11" t="s">
        <v>13</v>
      </c>
      <c r="K12" s="10" t="s">
        <v>14</v>
      </c>
      <c r="M12" s="11" t="s">
        <v>15</v>
      </c>
      <c r="N12" s="11" t="s">
        <v>16</v>
      </c>
    </row>
    <row r="13" spans="1:17" ht="13.8" thickBot="1" x14ac:dyDescent="0.3">
      <c r="A13" s="12"/>
      <c r="B13" s="2"/>
      <c r="C13" s="2"/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</row>
    <row r="14" spans="1:17" ht="27" thickBot="1" x14ac:dyDescent="0.3">
      <c r="A14" s="91" t="s">
        <v>17</v>
      </c>
      <c r="B14" s="13" t="s">
        <v>18</v>
      </c>
      <c r="C14" s="14"/>
      <c r="D14" s="15"/>
      <c r="E14" s="16"/>
      <c r="F14" s="17"/>
      <c r="G14" s="16" t="s">
        <v>19</v>
      </c>
      <c r="H14" s="18"/>
      <c r="I14" s="16" t="s">
        <v>20</v>
      </c>
      <c r="J14" s="19"/>
      <c r="K14" s="16" t="s">
        <v>21</v>
      </c>
      <c r="L14" s="20"/>
      <c r="M14" s="92">
        <v>2017</v>
      </c>
      <c r="N14" s="92"/>
    </row>
    <row r="15" spans="1:17" ht="27" thickBot="1" x14ac:dyDescent="0.3">
      <c r="A15" s="91"/>
      <c r="B15" s="21" t="s">
        <v>22</v>
      </c>
      <c r="C15" s="22" t="s">
        <v>23</v>
      </c>
      <c r="D15" s="23" t="s">
        <v>24</v>
      </c>
      <c r="E15" s="24" t="s">
        <v>25</v>
      </c>
      <c r="F15" s="3"/>
      <c r="G15" s="25">
        <v>3.4750000000000003E-2</v>
      </c>
      <c r="H15" s="25"/>
      <c r="I15" s="25">
        <v>4.5659999999999999E-2</v>
      </c>
      <c r="J15" s="25"/>
      <c r="K15" s="25">
        <v>3.8989999999999997E-2</v>
      </c>
      <c r="L15" s="26"/>
      <c r="M15" s="22" t="s">
        <v>26</v>
      </c>
      <c r="N15" s="22" t="s">
        <v>27</v>
      </c>
      <c r="O15" s="28"/>
      <c r="P15" s="28"/>
      <c r="Q15" s="28"/>
    </row>
    <row r="16" spans="1:17" x14ac:dyDescent="0.25">
      <c r="A16" s="36">
        <v>1</v>
      </c>
      <c r="B16" s="29" t="s">
        <v>28</v>
      </c>
      <c r="C16" s="30">
        <v>9406552.5396976005</v>
      </c>
      <c r="D16" s="31">
        <v>2861942625</v>
      </c>
      <c r="E16" s="32">
        <f>ROUND(C16/D16,5)</f>
        <v>3.29E-3</v>
      </c>
      <c r="F16" s="32"/>
      <c r="G16" s="33">
        <f>ROUND(E16*(1+G$15),5)</f>
        <v>3.3999999999999998E-3</v>
      </c>
      <c r="H16" s="27"/>
      <c r="I16" s="33">
        <f>ROUND(G16*(1+I$15),5)</f>
        <v>3.5599999999999998E-3</v>
      </c>
      <c r="J16" s="27"/>
      <c r="K16" s="33">
        <f>ROUND(I16*(1+K$15),5)</f>
        <v>3.7000000000000002E-3</v>
      </c>
      <c r="L16" s="28"/>
      <c r="M16" s="34">
        <f>708613584+1978806807</f>
        <v>2687420391</v>
      </c>
      <c r="N16" s="30">
        <f>K16*M16</f>
        <v>9943455.4467000011</v>
      </c>
      <c r="O16" s="28"/>
      <c r="P16" s="28"/>
      <c r="Q16" s="28"/>
    </row>
    <row r="17" spans="1:14" x14ac:dyDescent="0.25">
      <c r="A17" s="36">
        <f>A16+1</f>
        <v>2</v>
      </c>
    </row>
    <row r="18" spans="1:14" x14ac:dyDescent="0.25">
      <c r="A18" s="36">
        <f t="shared" ref="A18:A35" si="0">A17+1</f>
        <v>3</v>
      </c>
      <c r="B18" s="29" t="s">
        <v>29</v>
      </c>
      <c r="C18" s="30">
        <f>574.6341835248*1000</f>
        <v>574634.1835248</v>
      </c>
      <c r="D18" s="31">
        <v>177616369</v>
      </c>
      <c r="E18" s="32">
        <f>ROUND(C18/D18,5)</f>
        <v>3.2399999999999998E-3</v>
      </c>
      <c r="F18" s="32"/>
      <c r="G18" s="33">
        <f>ROUND(E18*(1+G$15),5)</f>
        <v>3.3500000000000001E-3</v>
      </c>
      <c r="H18" s="27"/>
      <c r="I18" s="33">
        <f>ROUND(G18*(1+I$15),5)</f>
        <v>3.5000000000000001E-3</v>
      </c>
      <c r="J18" s="27"/>
      <c r="K18" s="33">
        <f>ROUND(I18*(1+K$15),5)</f>
        <v>3.64E-3</v>
      </c>
      <c r="L18" s="28"/>
      <c r="M18" s="31">
        <f>27726439+73897063</f>
        <v>101623502</v>
      </c>
      <c r="N18" s="30">
        <f>K18*M18</f>
        <v>369909.54728</v>
      </c>
    </row>
    <row r="19" spans="1:14" x14ac:dyDescent="0.25">
      <c r="A19" s="36">
        <f t="shared" si="0"/>
        <v>4</v>
      </c>
    </row>
    <row r="20" spans="1:14" x14ac:dyDescent="0.25">
      <c r="A20" s="36">
        <f t="shared" si="0"/>
        <v>5</v>
      </c>
      <c r="B20" s="29" t="s">
        <v>30</v>
      </c>
      <c r="C20" s="30">
        <f>4129.349248724*1000</f>
        <v>4129349.2487240001</v>
      </c>
      <c r="D20" s="31">
        <f>'[24]CILC-1T'!C12+'[24]CILC-1T'!C13</f>
        <v>1341477742</v>
      </c>
      <c r="E20" s="32">
        <f>ROUND(C20/D20,5)</f>
        <v>3.0799999999999998E-3</v>
      </c>
      <c r="F20" s="32"/>
      <c r="G20" s="33">
        <f>ROUND(E20*(1+G$15),5)</f>
        <v>3.1900000000000001E-3</v>
      </c>
      <c r="H20" s="27"/>
      <c r="I20" s="33">
        <f>ROUND(G20*(1+I$15),5)</f>
        <v>3.3400000000000001E-3</v>
      </c>
      <c r="J20" s="27"/>
      <c r="K20" s="33">
        <f>ROUND(I20*(1+K$15),5)</f>
        <v>3.47E-3</v>
      </c>
      <c r="L20" s="28"/>
      <c r="M20" s="31">
        <f>382658931+1125676383</f>
        <v>1508335314</v>
      </c>
      <c r="N20" s="50">
        <f>K20*M20</f>
        <v>5233923.5395799996</v>
      </c>
    </row>
    <row r="21" spans="1:14" x14ac:dyDescent="0.25">
      <c r="A21" s="36">
        <f t="shared" si="0"/>
        <v>6</v>
      </c>
      <c r="B21" s="49"/>
    </row>
    <row r="22" spans="1:14" ht="13.8" thickBot="1" x14ac:dyDescent="0.3">
      <c r="A22" s="36">
        <f t="shared" si="0"/>
        <v>7</v>
      </c>
      <c r="B22" s="29" t="s">
        <v>46</v>
      </c>
      <c r="N22" s="51">
        <f>SUM(N16:N20)</f>
        <v>15547288.53356</v>
      </c>
    </row>
    <row r="23" spans="1:14" x14ac:dyDescent="0.25">
      <c r="A23" s="36">
        <f t="shared" si="0"/>
        <v>8</v>
      </c>
      <c r="B23" s="49"/>
    </row>
    <row r="24" spans="1:14" x14ac:dyDescent="0.25">
      <c r="A24" s="36">
        <f t="shared" si="0"/>
        <v>9</v>
      </c>
      <c r="B24" s="29"/>
      <c r="G24" s="35"/>
      <c r="H24" s="35"/>
      <c r="I24" s="35"/>
      <c r="J24" s="35"/>
      <c r="K24" s="35"/>
      <c r="M24" s="93">
        <v>2017</v>
      </c>
      <c r="N24" s="93"/>
    </row>
    <row r="25" spans="1:14" ht="26.4" x14ac:dyDescent="0.25">
      <c r="A25" s="36">
        <f t="shared" si="0"/>
        <v>10</v>
      </c>
      <c r="B25" s="36" t="s">
        <v>31</v>
      </c>
      <c r="C25" s="37" t="s">
        <v>32</v>
      </c>
      <c r="D25" s="37" t="s">
        <v>33</v>
      </c>
      <c r="E25" s="37" t="s">
        <v>34</v>
      </c>
      <c r="F25" s="36"/>
      <c r="G25" s="38" t="s">
        <v>19</v>
      </c>
      <c r="H25" s="39"/>
      <c r="I25" s="38" t="s">
        <v>20</v>
      </c>
      <c r="J25" s="40"/>
      <c r="K25" s="38" t="s">
        <v>21</v>
      </c>
      <c r="M25" s="37" t="s">
        <v>35</v>
      </c>
      <c r="N25" s="37" t="s">
        <v>36</v>
      </c>
    </row>
    <row r="26" spans="1:14" ht="13.8" thickBot="1" x14ac:dyDescent="0.3">
      <c r="A26" s="36">
        <f t="shared" si="0"/>
        <v>11</v>
      </c>
      <c r="B26" s="23" t="s">
        <v>22</v>
      </c>
      <c r="C26" s="41" t="s">
        <v>37</v>
      </c>
      <c r="D26" s="42" t="s">
        <v>37</v>
      </c>
      <c r="E26" s="42" t="s">
        <v>38</v>
      </c>
      <c r="F26" s="42"/>
      <c r="G26" s="25">
        <v>3.4750000000000003E-2</v>
      </c>
      <c r="H26" s="25"/>
      <c r="I26" s="25">
        <v>4.5659999999999999E-2</v>
      </c>
      <c r="J26" s="25"/>
      <c r="K26" s="25">
        <v>3.8989999999999997E-2</v>
      </c>
      <c r="L26" s="3"/>
      <c r="M26" s="43" t="s">
        <v>39</v>
      </c>
      <c r="N26" s="43" t="s">
        <v>40</v>
      </c>
    </row>
    <row r="27" spans="1:14" x14ac:dyDescent="0.25">
      <c r="A27" s="36">
        <f t="shared" si="0"/>
        <v>12</v>
      </c>
      <c r="B27" s="29" t="s">
        <v>41</v>
      </c>
      <c r="C27" s="44">
        <v>4.68</v>
      </c>
      <c r="D27" s="44">
        <v>7.3</v>
      </c>
      <c r="E27" s="45">
        <f>D27-C27</f>
        <v>2.62</v>
      </c>
      <c r="G27" s="46">
        <f>ROUND(E27*(1+G$15),2)</f>
        <v>2.71</v>
      </c>
      <c r="H27" s="47"/>
      <c r="I27" s="46">
        <f>ROUND(G27*(1+I$15),2)</f>
        <v>2.83</v>
      </c>
      <c r="J27" s="47"/>
      <c r="K27" s="46">
        <f>ROUND(I27*(1+K$15),2)</f>
        <v>2.94</v>
      </c>
      <c r="M27" s="34">
        <v>748627.58130075154</v>
      </c>
      <c r="N27" s="30">
        <f>K27*M27</f>
        <v>2200965.0890242094</v>
      </c>
    </row>
    <row r="28" spans="1:14" x14ac:dyDescent="0.25">
      <c r="A28" s="36">
        <f t="shared" si="0"/>
        <v>13</v>
      </c>
      <c r="B28" s="29"/>
      <c r="C28" s="44"/>
      <c r="D28" s="44"/>
      <c r="E28" s="45"/>
      <c r="G28" s="46"/>
      <c r="H28" s="47"/>
      <c r="I28" s="46"/>
      <c r="J28" s="47"/>
      <c r="K28" s="46"/>
      <c r="M28" s="34"/>
      <c r="N28" s="30"/>
    </row>
    <row r="29" spans="1:14" x14ac:dyDescent="0.25">
      <c r="A29" s="36">
        <f t="shared" si="0"/>
        <v>14</v>
      </c>
      <c r="B29" s="29" t="s">
        <v>42</v>
      </c>
      <c r="C29" s="44">
        <v>4.68</v>
      </c>
      <c r="D29" s="44">
        <v>7.3</v>
      </c>
      <c r="E29" s="45">
        <f t="shared" ref="E29:E31" si="1">D29-C29</f>
        <v>2.62</v>
      </c>
      <c r="G29" s="46">
        <f>ROUND(E29*(1+G$15),2)</f>
        <v>2.71</v>
      </c>
      <c r="H29" s="47"/>
      <c r="I29" s="46">
        <f>ROUND(G29*(1+I$15),2)</f>
        <v>2.83</v>
      </c>
      <c r="J29" s="47"/>
      <c r="K29" s="46">
        <f>ROUND(I29*(1+K$15),2)</f>
        <v>2.94</v>
      </c>
      <c r="M29" s="34">
        <v>1412082.8189999668</v>
      </c>
      <c r="N29" s="30">
        <f t="shared" ref="N29:N31" si="2">K29*M29</f>
        <v>4151523.4878599024</v>
      </c>
    </row>
    <row r="30" spans="1:14" x14ac:dyDescent="0.25">
      <c r="A30" s="36">
        <f t="shared" si="0"/>
        <v>15</v>
      </c>
      <c r="B30" s="29"/>
      <c r="C30" s="44"/>
      <c r="D30" s="44"/>
      <c r="E30" s="45"/>
      <c r="G30" s="46"/>
      <c r="H30" s="47"/>
      <c r="I30" s="46"/>
      <c r="J30" s="47"/>
      <c r="K30" s="46"/>
      <c r="M30" s="34"/>
      <c r="N30" s="30"/>
    </row>
    <row r="31" spans="1:14" x14ac:dyDescent="0.25">
      <c r="A31" s="36">
        <f t="shared" si="0"/>
        <v>16</v>
      </c>
      <c r="B31" s="29" t="s">
        <v>43</v>
      </c>
      <c r="C31" s="44">
        <v>4.68</v>
      </c>
      <c r="D31" s="44">
        <v>7.3</v>
      </c>
      <c r="E31" s="45">
        <f t="shared" si="1"/>
        <v>2.62</v>
      </c>
      <c r="G31" s="46">
        <f>ROUND(E31*(1+G$15),2)</f>
        <v>2.71</v>
      </c>
      <c r="H31" s="47"/>
      <c r="I31" s="46">
        <f>ROUND(G31*(1+I$15),2)</f>
        <v>2.83</v>
      </c>
      <c r="J31" s="47"/>
      <c r="K31" s="46">
        <f>ROUND(I31*(1+K$15),2)</f>
        <v>2.94</v>
      </c>
      <c r="M31" s="34">
        <v>363600.94814347097</v>
      </c>
      <c r="N31" s="50">
        <f t="shared" si="2"/>
        <v>1068986.7875418046</v>
      </c>
    </row>
    <row r="32" spans="1:14" x14ac:dyDescent="0.25">
      <c r="A32" s="36">
        <f t="shared" si="0"/>
        <v>17</v>
      </c>
      <c r="C32" s="44"/>
      <c r="D32" s="44"/>
      <c r="E32" s="45"/>
    </row>
    <row r="33" spans="1:14" ht="13.8" thickBot="1" x14ac:dyDescent="0.3">
      <c r="A33" s="36">
        <f t="shared" si="0"/>
        <v>18</v>
      </c>
      <c r="B33" s="29" t="s">
        <v>47</v>
      </c>
      <c r="N33" s="51">
        <f>SUM(N27:N31)</f>
        <v>7421475.3644259162</v>
      </c>
    </row>
    <row r="34" spans="1:14" x14ac:dyDescent="0.25">
      <c r="A34" s="36">
        <f t="shared" si="0"/>
        <v>19</v>
      </c>
      <c r="E34" s="45"/>
      <c r="G34" s="46"/>
      <c r="H34" s="47"/>
      <c r="I34" s="46"/>
      <c r="J34" s="47"/>
      <c r="K34" s="46"/>
    </row>
    <row r="35" spans="1:14" ht="13.8" thickBot="1" x14ac:dyDescent="0.3">
      <c r="A35" s="36">
        <f t="shared" si="0"/>
        <v>20</v>
      </c>
      <c r="B35" s="29" t="s">
        <v>45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52">
        <f>N22+N33</f>
        <v>22968763.897985917</v>
      </c>
    </row>
    <row r="36" spans="1:14" ht="13.8" thickTop="1" x14ac:dyDescent="0.25">
      <c r="A36" s="36"/>
    </row>
  </sheetData>
  <mergeCells count="3">
    <mergeCell ref="A14:A15"/>
    <mergeCell ref="M14:N14"/>
    <mergeCell ref="M24:N24"/>
  </mergeCells>
  <pageMargins left="0.5" right="0.5" top="0.75" bottom="0.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="80" zoomScaleNormal="80" workbookViewId="0">
      <selection activeCell="A2" sqref="A1:A2"/>
    </sheetView>
  </sheetViews>
  <sheetFormatPr defaultColWidth="9.109375" defaultRowHeight="13.2" x14ac:dyDescent="0.25"/>
  <cols>
    <col min="1" max="1" width="11.21875" style="4" customWidth="1"/>
    <col min="2" max="2" width="14.5546875" style="4" customWidth="1"/>
    <col min="3" max="3" width="21.44140625" style="4" customWidth="1"/>
    <col min="4" max="4" width="21.88671875" style="4" customWidth="1"/>
    <col min="5" max="5" width="17.44140625" style="4" customWidth="1"/>
    <col min="6" max="6" width="2.88671875" style="4" customWidth="1"/>
    <col min="7" max="7" width="20.44140625" style="4" customWidth="1"/>
    <col min="8" max="8" width="18.88671875" style="4" customWidth="1"/>
    <col min="9" max="9" width="18" style="9" customWidth="1"/>
    <col min="10" max="10" width="19" style="9" customWidth="1"/>
    <col min="11" max="11" width="18.44140625" style="9" customWidth="1"/>
    <col min="12" max="12" width="2.5546875" style="9" customWidth="1"/>
    <col min="13" max="13" width="17.88671875" style="9" bestFit="1" customWidth="1"/>
    <col min="14" max="14" width="19" style="9" customWidth="1"/>
    <col min="15" max="15" width="17.5546875" style="9" customWidth="1"/>
    <col min="16" max="17" width="9.109375" style="4"/>
    <col min="18" max="18" width="16.33203125" style="4" bestFit="1" customWidth="1"/>
    <col min="19" max="16384" width="9.109375" style="4"/>
  </cols>
  <sheetData>
    <row r="1" spans="1:18" x14ac:dyDescent="0.25">
      <c r="A1" s="29" t="s">
        <v>60</v>
      </c>
    </row>
    <row r="2" spans="1:18" x14ac:dyDescent="0.25">
      <c r="A2" s="29" t="s">
        <v>59</v>
      </c>
    </row>
    <row r="4" spans="1:18" ht="13.8" thickBot="1" x14ac:dyDescent="0.3">
      <c r="A4" s="1"/>
      <c r="B4" s="1"/>
      <c r="C4" s="1"/>
      <c r="D4" s="1"/>
      <c r="E4" s="1"/>
      <c r="F4" s="1"/>
      <c r="G4" s="1"/>
      <c r="H4" s="1"/>
      <c r="I4" s="12"/>
      <c r="J4" s="12"/>
      <c r="K4" s="12"/>
    </row>
    <row r="5" spans="1:18" x14ac:dyDescent="0.25">
      <c r="A5" s="5"/>
      <c r="B5" s="5"/>
      <c r="C5" s="5"/>
      <c r="D5" s="5"/>
      <c r="E5" s="5"/>
      <c r="F5" s="5"/>
      <c r="G5" s="6" t="s">
        <v>0</v>
      </c>
      <c r="H5" s="5"/>
      <c r="J5" s="87"/>
      <c r="K5" s="87"/>
    </row>
    <row r="6" spans="1:18" x14ac:dyDescent="0.25">
      <c r="A6" s="6" t="s">
        <v>1</v>
      </c>
      <c r="B6" s="5"/>
      <c r="C6" s="5"/>
      <c r="D6" s="5"/>
      <c r="E6" s="5"/>
      <c r="F6" s="5"/>
      <c r="G6" s="6" t="s">
        <v>2</v>
      </c>
      <c r="H6" s="5"/>
      <c r="J6" s="87"/>
      <c r="K6" s="87"/>
    </row>
    <row r="7" spans="1:18" x14ac:dyDescent="0.25">
      <c r="A7" s="53" t="s">
        <v>48</v>
      </c>
      <c r="B7" s="5"/>
      <c r="C7" s="5"/>
      <c r="D7" s="5"/>
      <c r="E7" s="5"/>
      <c r="F7" s="5"/>
      <c r="G7" s="6" t="s">
        <v>4</v>
      </c>
      <c r="H7" s="5"/>
      <c r="J7" s="87"/>
      <c r="K7" s="87"/>
    </row>
    <row r="8" spans="1:18" x14ac:dyDescent="0.25">
      <c r="A8" s="6" t="s">
        <v>5</v>
      </c>
      <c r="B8" s="5"/>
      <c r="C8" s="5"/>
      <c r="D8" s="5"/>
      <c r="E8" s="5"/>
      <c r="F8" s="5"/>
      <c r="G8" s="6" t="s">
        <v>6</v>
      </c>
      <c r="H8" s="5"/>
      <c r="J8" s="87"/>
      <c r="K8" s="87"/>
      <c r="Q8" s="29"/>
      <c r="R8" s="67"/>
    </row>
    <row r="9" spans="1:18" x14ac:dyDescent="0.25">
      <c r="B9" s="5"/>
      <c r="C9" s="5"/>
      <c r="D9" s="5"/>
      <c r="E9" s="5"/>
      <c r="F9" s="5"/>
      <c r="G9" s="6" t="s">
        <v>7</v>
      </c>
      <c r="H9" s="5"/>
      <c r="J9" s="87"/>
      <c r="K9" s="87"/>
      <c r="R9" s="67"/>
    </row>
    <row r="10" spans="1:18" x14ac:dyDescent="0.25">
      <c r="A10" s="5"/>
      <c r="B10" s="5"/>
      <c r="C10" s="5"/>
      <c r="D10" s="5"/>
      <c r="E10" s="5"/>
      <c r="F10" s="5"/>
      <c r="G10" s="49" t="s">
        <v>54</v>
      </c>
      <c r="H10" s="5"/>
      <c r="J10" s="87"/>
      <c r="K10" s="87"/>
      <c r="Q10" s="29"/>
      <c r="R10" s="67"/>
    </row>
    <row r="11" spans="1:18" ht="13.8" thickBot="1" x14ac:dyDescent="0.3">
      <c r="A11" s="7"/>
      <c r="B11" s="7"/>
      <c r="C11" s="7"/>
      <c r="D11" s="7"/>
      <c r="E11" s="7"/>
      <c r="F11" s="7"/>
      <c r="G11" s="7"/>
      <c r="H11" s="7"/>
      <c r="I11" s="87"/>
      <c r="J11" s="87"/>
      <c r="K11" s="87"/>
      <c r="R11" s="67"/>
    </row>
    <row r="12" spans="1:18" x14ac:dyDescent="0.25">
      <c r="A12" s="10"/>
      <c r="B12" s="10" t="s">
        <v>8</v>
      </c>
      <c r="C12" s="10" t="s">
        <v>9</v>
      </c>
      <c r="D12" s="10" t="s">
        <v>10</v>
      </c>
      <c r="E12" s="10" t="s">
        <v>11</v>
      </c>
      <c r="F12" s="10"/>
      <c r="G12" s="86" t="s">
        <v>52</v>
      </c>
      <c r="H12" s="86" t="s">
        <v>12</v>
      </c>
      <c r="I12" s="58"/>
      <c r="J12" s="88"/>
      <c r="K12" s="88"/>
      <c r="M12" s="58"/>
      <c r="N12" s="85"/>
      <c r="O12" s="85"/>
      <c r="Q12" s="29"/>
      <c r="R12" s="67"/>
    </row>
    <row r="13" spans="1:18" ht="13.8" thickBot="1" x14ac:dyDescent="0.3">
      <c r="A13" s="2"/>
      <c r="B13" s="2"/>
      <c r="C13" s="2"/>
      <c r="D13" s="2"/>
      <c r="E13" s="2"/>
      <c r="F13" s="2"/>
      <c r="G13" s="2"/>
      <c r="H13" s="2"/>
      <c r="I13" s="12"/>
      <c r="J13" s="12"/>
      <c r="K13" s="12"/>
      <c r="R13" s="67"/>
    </row>
    <row r="14" spans="1:18" ht="40.200000000000003" thickBot="1" x14ac:dyDescent="0.3">
      <c r="A14" s="24" t="s">
        <v>17</v>
      </c>
      <c r="B14" s="79" t="s">
        <v>49</v>
      </c>
      <c r="C14" s="80" t="s">
        <v>50</v>
      </c>
      <c r="D14" s="79" t="s">
        <v>51</v>
      </c>
      <c r="E14" s="79" t="s">
        <v>56</v>
      </c>
      <c r="F14" s="3"/>
      <c r="G14" s="79" t="s">
        <v>55</v>
      </c>
      <c r="H14" s="79" t="s">
        <v>57</v>
      </c>
      <c r="I14" s="89"/>
      <c r="J14" s="89"/>
      <c r="K14" s="89"/>
      <c r="L14" s="59"/>
      <c r="O14" s="68"/>
      <c r="P14" s="28"/>
      <c r="Q14" s="28"/>
      <c r="R14" s="28"/>
    </row>
    <row r="15" spans="1:18" x14ac:dyDescent="0.25">
      <c r="A15" s="36">
        <v>1</v>
      </c>
      <c r="B15" s="29" t="s">
        <v>28</v>
      </c>
      <c r="C15" s="71">
        <v>9943455.4467000011</v>
      </c>
      <c r="D15" s="71">
        <v>60641922.544019997</v>
      </c>
      <c r="E15" s="72">
        <f>C15/D15</f>
        <v>0.16396999022387596</v>
      </c>
      <c r="F15" s="69"/>
      <c r="G15" s="64">
        <v>170857948.23669416</v>
      </c>
      <c r="H15" s="72">
        <f>C15/G15</f>
        <v>5.8197207383791486E-2</v>
      </c>
      <c r="I15" s="72"/>
      <c r="J15" s="90"/>
      <c r="K15" s="72"/>
      <c r="L15" s="27"/>
      <c r="O15" s="64"/>
      <c r="P15" s="28"/>
      <c r="Q15" s="28"/>
      <c r="R15" s="28"/>
    </row>
    <row r="16" spans="1:18" x14ac:dyDescent="0.25">
      <c r="A16" s="36">
        <f>A15+1</f>
        <v>2</v>
      </c>
      <c r="C16" s="71"/>
      <c r="D16" s="71"/>
      <c r="E16" s="9"/>
      <c r="F16" s="9"/>
      <c r="G16" s="64"/>
      <c r="H16" s="9"/>
      <c r="J16" s="90"/>
      <c r="K16" s="76"/>
    </row>
    <row r="17" spans="1:15" x14ac:dyDescent="0.25">
      <c r="A17" s="36">
        <f t="shared" ref="A17:A21" si="0">A16+1</f>
        <v>3</v>
      </c>
      <c r="B17" s="29" t="s">
        <v>29</v>
      </c>
      <c r="C17" s="71">
        <v>369909.54728</v>
      </c>
      <c r="D17" s="71">
        <v>3162179.2034999998</v>
      </c>
      <c r="E17" s="72">
        <f>C17/D17</f>
        <v>0.1169793118842134</v>
      </c>
      <c r="F17" s="69"/>
      <c r="G17" s="64">
        <v>7329944.8961774148</v>
      </c>
      <c r="H17" s="72">
        <f>C17/G17</f>
        <v>5.0465529075519898E-2</v>
      </c>
      <c r="I17" s="72"/>
      <c r="J17" s="90"/>
      <c r="K17" s="72"/>
      <c r="L17" s="27"/>
      <c r="O17" s="64"/>
    </row>
    <row r="18" spans="1:15" x14ac:dyDescent="0.25">
      <c r="A18" s="36">
        <f t="shared" si="0"/>
        <v>4</v>
      </c>
      <c r="C18" s="71"/>
      <c r="D18" s="71"/>
      <c r="E18" s="9"/>
      <c r="F18" s="9"/>
      <c r="G18" s="64"/>
      <c r="H18" s="9"/>
      <c r="J18" s="90"/>
      <c r="K18" s="76"/>
    </row>
    <row r="19" spans="1:15" x14ac:dyDescent="0.25">
      <c r="A19" s="36">
        <f t="shared" si="0"/>
        <v>5</v>
      </c>
      <c r="B19" s="29" t="s">
        <v>30</v>
      </c>
      <c r="C19" s="81">
        <v>5233923.5395799996</v>
      </c>
      <c r="D19" s="81">
        <v>22160736.455339998</v>
      </c>
      <c r="E19" s="82">
        <f>C19/D19</f>
        <v>0.23618003626042847</v>
      </c>
      <c r="F19" s="69"/>
      <c r="G19" s="50">
        <v>82838658.841099247</v>
      </c>
      <c r="H19" s="82">
        <f>C19/G19</f>
        <v>6.3182137576849096E-2</v>
      </c>
      <c r="I19" s="72"/>
      <c r="J19" s="90"/>
      <c r="K19" s="72"/>
      <c r="L19" s="27"/>
      <c r="O19" s="64"/>
    </row>
    <row r="20" spans="1:15" x14ac:dyDescent="0.25">
      <c r="A20" s="36">
        <f t="shared" si="0"/>
        <v>6</v>
      </c>
      <c r="B20" s="70"/>
      <c r="C20" s="71"/>
      <c r="D20" s="71"/>
      <c r="E20" s="9"/>
      <c r="F20" s="9"/>
      <c r="G20" s="9"/>
      <c r="H20" s="9"/>
    </row>
    <row r="21" spans="1:15" ht="13.8" thickBot="1" x14ac:dyDescent="0.3">
      <c r="A21" s="36">
        <f t="shared" si="0"/>
        <v>7</v>
      </c>
      <c r="B21" s="54" t="s">
        <v>44</v>
      </c>
      <c r="C21" s="83">
        <v>15547288.53356</v>
      </c>
      <c r="D21" s="83">
        <f>SUM(D15:D19)</f>
        <v>85964838.202859998</v>
      </c>
      <c r="E21" s="84">
        <f>C21/D21</f>
        <v>0.18085636940153924</v>
      </c>
      <c r="F21" s="9"/>
      <c r="G21" s="83">
        <f>SUM(G15:G19)</f>
        <v>261026551.97397083</v>
      </c>
      <c r="H21" s="84">
        <f>C21/G21</f>
        <v>5.9562095947658045E-2</v>
      </c>
      <c r="I21" s="72"/>
      <c r="J21" s="90"/>
      <c r="K21" s="72"/>
      <c r="M21" s="27"/>
      <c r="O21" s="65"/>
    </row>
    <row r="22" spans="1:15" ht="13.8" thickTop="1" x14ac:dyDescent="0.25">
      <c r="A22" s="36"/>
      <c r="B22" s="70"/>
      <c r="C22" s="9"/>
      <c r="D22" s="9"/>
      <c r="E22" s="9"/>
      <c r="F22" s="9"/>
      <c r="G22" s="9"/>
      <c r="H22" s="9"/>
      <c r="M22" s="27"/>
    </row>
    <row r="23" spans="1:15" x14ac:dyDescent="0.25">
      <c r="A23" s="36"/>
      <c r="B23" s="54"/>
      <c r="C23" s="9"/>
      <c r="D23" s="9"/>
      <c r="E23" s="9"/>
      <c r="F23" s="9"/>
      <c r="G23" s="9"/>
      <c r="H23" s="9"/>
      <c r="J23" s="35"/>
      <c r="K23" s="35"/>
      <c r="L23" s="35"/>
      <c r="M23" s="77"/>
      <c r="N23" s="35"/>
      <c r="O23" s="35"/>
    </row>
    <row r="24" spans="1:15" x14ac:dyDescent="0.25">
      <c r="A24" s="36"/>
      <c r="B24" s="55"/>
      <c r="C24" s="56"/>
      <c r="D24" s="56"/>
      <c r="E24" s="56"/>
      <c r="F24" s="55"/>
      <c r="G24" s="55"/>
      <c r="H24" s="55"/>
      <c r="I24" s="55"/>
      <c r="J24" s="73"/>
      <c r="K24" s="73"/>
      <c r="L24" s="57"/>
      <c r="M24" s="78"/>
      <c r="N24" s="56"/>
      <c r="O24" s="56"/>
    </row>
    <row r="25" spans="1:15" x14ac:dyDescent="0.25">
      <c r="A25" s="36"/>
      <c r="B25" s="58"/>
      <c r="C25" s="56"/>
      <c r="D25" s="55"/>
      <c r="E25" s="55"/>
      <c r="F25" s="55"/>
      <c r="G25" s="55"/>
      <c r="H25" s="55"/>
      <c r="I25" s="55"/>
      <c r="J25" s="74"/>
      <c r="K25" s="74"/>
      <c r="L25" s="59"/>
      <c r="M25" s="78"/>
      <c r="N25" s="48"/>
      <c r="O25" s="48"/>
    </row>
    <row r="26" spans="1:15" x14ac:dyDescent="0.25">
      <c r="A26" s="36"/>
      <c r="B26" s="54"/>
      <c r="C26" s="60"/>
      <c r="D26" s="60"/>
      <c r="E26" s="61"/>
      <c r="F26" s="9"/>
      <c r="G26" s="55"/>
      <c r="H26" s="9"/>
      <c r="J26" s="75"/>
      <c r="K26" s="75"/>
      <c r="L26" s="47"/>
      <c r="M26" s="62"/>
      <c r="N26" s="63"/>
      <c r="O26" s="64"/>
    </row>
    <row r="27" spans="1:15" x14ac:dyDescent="0.25">
      <c r="A27" s="36"/>
      <c r="B27" s="54"/>
      <c r="C27" s="60"/>
      <c r="D27" s="60"/>
      <c r="E27" s="61"/>
      <c r="F27" s="9"/>
      <c r="G27" s="9"/>
      <c r="H27" s="9"/>
      <c r="J27" s="62"/>
      <c r="K27" s="62"/>
      <c r="L27" s="47"/>
      <c r="M27" s="62"/>
      <c r="N27" s="63"/>
      <c r="O27" s="64"/>
    </row>
    <row r="28" spans="1:15" x14ac:dyDescent="0.25">
      <c r="A28" s="36"/>
      <c r="B28" s="54"/>
      <c r="C28" s="60"/>
      <c r="D28" s="60"/>
      <c r="E28" s="61"/>
      <c r="F28" s="9"/>
      <c r="G28" s="9"/>
      <c r="H28" s="9"/>
      <c r="J28" s="62"/>
      <c r="K28" s="62"/>
      <c r="L28" s="47"/>
      <c r="M28" s="62"/>
      <c r="N28" s="63"/>
      <c r="O28" s="64"/>
    </row>
    <row r="29" spans="1:15" x14ac:dyDescent="0.25">
      <c r="A29" s="36"/>
      <c r="B29" s="54"/>
      <c r="C29" s="60"/>
      <c r="D29" s="60"/>
      <c r="E29" s="61"/>
      <c r="F29" s="9"/>
      <c r="G29" s="9"/>
      <c r="H29" s="9"/>
      <c r="J29" s="62"/>
      <c r="K29" s="62"/>
      <c r="L29" s="47"/>
      <c r="M29" s="62"/>
      <c r="N29" s="63"/>
      <c r="O29" s="64"/>
    </row>
    <row r="30" spans="1:15" x14ac:dyDescent="0.25">
      <c r="A30" s="36"/>
      <c r="B30" s="54"/>
      <c r="C30" s="60"/>
      <c r="D30" s="60"/>
      <c r="E30" s="61"/>
      <c r="F30" s="9"/>
      <c r="G30" s="9"/>
      <c r="H30" s="9"/>
      <c r="J30" s="62"/>
      <c r="K30" s="62"/>
      <c r="L30" s="47"/>
      <c r="M30" s="62"/>
      <c r="N30" s="63"/>
      <c r="O30" s="64"/>
    </row>
    <row r="31" spans="1:15" x14ac:dyDescent="0.25">
      <c r="A31" s="36"/>
      <c r="B31" s="9"/>
      <c r="C31" s="60"/>
      <c r="D31" s="60"/>
      <c r="E31" s="61"/>
      <c r="F31" s="9"/>
      <c r="G31" s="9"/>
      <c r="H31" s="9"/>
    </row>
    <row r="32" spans="1:15" x14ac:dyDescent="0.25">
      <c r="A32" s="36"/>
      <c r="B32" s="54"/>
      <c r="C32" s="9"/>
      <c r="D32" s="9"/>
      <c r="E32" s="9"/>
      <c r="F32" s="9"/>
      <c r="G32" s="9"/>
      <c r="H32" s="9"/>
      <c r="O32" s="65"/>
    </row>
    <row r="33" spans="1:15" x14ac:dyDescent="0.25">
      <c r="A33" s="36"/>
      <c r="B33" s="9"/>
      <c r="C33" s="9"/>
      <c r="D33" s="9"/>
      <c r="E33" s="61"/>
      <c r="F33" s="9"/>
      <c r="G33" s="9"/>
      <c r="H33" s="9"/>
      <c r="J33" s="62"/>
      <c r="K33" s="62"/>
      <c r="L33" s="47"/>
      <c r="M33" s="62"/>
    </row>
    <row r="34" spans="1:15" x14ac:dyDescent="0.25">
      <c r="A34" s="36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66"/>
    </row>
    <row r="35" spans="1:15" x14ac:dyDescent="0.25">
      <c r="A35" s="36"/>
      <c r="B35" s="9"/>
      <c r="C35" s="9"/>
      <c r="D35" s="9"/>
      <c r="E35" s="9"/>
      <c r="F35" s="9"/>
      <c r="G35" s="9"/>
      <c r="H35" s="9"/>
    </row>
  </sheetData>
  <pageMargins left="0.5" right="0.5" top="0.7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A911F-A4BB-45D2-924A-07994355E8A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7ABEDDD5-DDCD-478C-A368-7B427DEFF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A03E6-0FA9-4B4F-B1C5-668E40A147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CILC CDR Credit Reset WP Test</vt:lpstr>
      <vt:lpstr> CILC Credit Analysis Test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FPL_User</cp:lastModifiedBy>
  <cp:lastPrinted>2016-03-07T13:56:41Z</cp:lastPrinted>
  <dcterms:created xsi:type="dcterms:W3CDTF">2016-03-07T08:12:06Z</dcterms:created>
  <dcterms:modified xsi:type="dcterms:W3CDTF">2016-04-18T12:43:39Z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