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6" windowWidth="15480" windowHeight="7128" tabRatio="734"/>
  </bookViews>
  <sheets>
    <sheet name="Rev Req Calc - Cap Labor" sheetId="6" r:id="rId1"/>
    <sheet name="Data Summary" sheetId="1" r:id="rId2"/>
    <sheet name="Labor" sheetId="3" r:id="rId3"/>
    <sheet name="Monthly Summary" sheetId="7" r:id="rId4"/>
    <sheet name="Email" sheetId="8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3" hidden="1">'Monthly Summary'!$A$5:$H$77</definedName>
    <definedName name="Pal_Workbook_GUID" hidden="1">"8JHMH9DXSMHNF44G668W66ZD"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O11" i="3" l="1"/>
  <c r="O10" i="3"/>
  <c r="D7" i="3"/>
  <c r="N13" i="1" l="1"/>
  <c r="M13" i="1"/>
  <c r="L13" i="1"/>
  <c r="K13" i="1"/>
  <c r="J13" i="1"/>
  <c r="I13" i="1"/>
  <c r="H13" i="1"/>
  <c r="G13" i="1"/>
  <c r="F13" i="1"/>
  <c r="E13" i="1"/>
  <c r="D13" i="1"/>
  <c r="C13" i="1"/>
  <c r="B13" i="1"/>
  <c r="D18" i="3"/>
  <c r="C18" i="3"/>
  <c r="D20" i="3"/>
  <c r="C20" i="3"/>
  <c r="N8" i="1" l="1"/>
  <c r="M8" i="1"/>
  <c r="L8" i="1"/>
  <c r="K8" i="1"/>
  <c r="J8" i="1"/>
  <c r="I8" i="1"/>
  <c r="H8" i="1"/>
  <c r="G8" i="1"/>
  <c r="F8" i="1"/>
  <c r="E8" i="1"/>
  <c r="D8" i="1"/>
  <c r="C8" i="1"/>
  <c r="B8" i="1"/>
  <c r="B26" i="6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C19" i="3"/>
  <c r="C14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N14" i="3"/>
  <c r="M14" i="3"/>
  <c r="L14" i="3"/>
  <c r="K14" i="3"/>
  <c r="J14" i="3"/>
  <c r="I14" i="3"/>
  <c r="H14" i="3"/>
  <c r="G14" i="3"/>
  <c r="F14" i="3"/>
  <c r="E14" i="3"/>
  <c r="D14" i="3"/>
  <c r="N12" i="3"/>
  <c r="M12" i="3"/>
  <c r="L12" i="3"/>
  <c r="K12" i="3"/>
  <c r="J12" i="3"/>
  <c r="I12" i="3"/>
  <c r="H12" i="3"/>
  <c r="G12" i="3"/>
  <c r="F12" i="3"/>
  <c r="E12" i="3"/>
  <c r="D12" i="3"/>
  <c r="B20" i="6" l="1"/>
  <c r="B7" i="6"/>
  <c r="D19" i="3"/>
  <c r="E18" i="3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B14" i="3"/>
  <c r="B12" i="3"/>
  <c r="C12" i="3"/>
  <c r="F19" i="3" l="1"/>
  <c r="E19" i="3"/>
  <c r="E20" i="3" l="1"/>
  <c r="G19" i="3"/>
  <c r="H19" i="3" l="1"/>
  <c r="F20" i="3"/>
  <c r="G20" i="3" l="1"/>
  <c r="I19" i="3"/>
  <c r="H20" i="3" l="1"/>
  <c r="I20" i="3" l="1"/>
  <c r="J19" i="3"/>
  <c r="J20" i="3" l="1"/>
  <c r="K19" i="3"/>
  <c r="L19" i="3" l="1"/>
  <c r="K20" i="3"/>
  <c r="M19" i="3"/>
  <c r="N19" i="3"/>
  <c r="L20" i="3" l="1"/>
  <c r="M20" i="3" s="1"/>
  <c r="B8" i="6" l="1"/>
  <c r="N20" i="3"/>
  <c r="O19" i="3"/>
  <c r="O20" i="3" l="1"/>
  <c r="B25" i="1" l="1"/>
  <c r="C25" i="1" l="1"/>
  <c r="B10" i="1"/>
  <c r="D25" i="1"/>
  <c r="C10" i="1"/>
  <c r="B21" i="6" l="1"/>
  <c r="E25" i="1" l="1"/>
  <c r="C15" i="1"/>
  <c r="C17" i="1" s="1"/>
  <c r="B15" i="1"/>
  <c r="B17" i="1" s="1"/>
  <c r="E10" i="1"/>
  <c r="F25" i="1"/>
  <c r="D10" i="1"/>
  <c r="D15" i="1" l="1"/>
  <c r="D17" i="1" s="1"/>
  <c r="G10" i="1" l="1"/>
  <c r="F10" i="1"/>
  <c r="H25" i="1"/>
  <c r="G25" i="1" l="1"/>
  <c r="F15" i="1"/>
  <c r="F17" i="1" s="1"/>
  <c r="I25" i="1"/>
  <c r="H10" i="1"/>
  <c r="E15" i="1"/>
  <c r="E17" i="1" s="1"/>
  <c r="J25" i="1" l="1"/>
  <c r="I10" i="1"/>
  <c r="J10" i="1" l="1"/>
  <c r="H15" i="1"/>
  <c r="H17" i="1" s="1"/>
  <c r="G15" i="1"/>
  <c r="G17" i="1" s="1"/>
  <c r="K10" i="1" l="1"/>
  <c r="K25" i="1"/>
  <c r="B10" i="6" l="1"/>
  <c r="B11" i="6" s="1"/>
  <c r="B13" i="6" s="1"/>
  <c r="M25" i="1"/>
  <c r="L10" i="1"/>
  <c r="L25" i="1"/>
  <c r="I15" i="1"/>
  <c r="I17" i="1" s="1"/>
  <c r="J15" i="1"/>
  <c r="J17" i="1" s="1"/>
  <c r="B17" i="6" l="1"/>
  <c r="B23" i="6" s="1"/>
  <c r="B28" i="6" s="1"/>
  <c r="K15" i="1"/>
  <c r="K17" i="1" s="1"/>
  <c r="N10" i="1"/>
  <c r="M10" i="1"/>
  <c r="N25" i="1" l="1"/>
  <c r="L15" i="1"/>
  <c r="L17" i="1" s="1"/>
  <c r="M15" i="1" l="1"/>
  <c r="M17" i="1" s="1"/>
  <c r="N15" i="1" l="1"/>
  <c r="N17" i="1" s="1"/>
</calcChain>
</file>

<file path=xl/sharedStrings.xml><?xml version="1.0" encoding="utf-8"?>
<sst xmlns="http://schemas.openxmlformats.org/spreadsheetml/2006/main" count="75" uniqueCount="59">
  <si>
    <t>Capital Costs - Meters</t>
  </si>
  <si>
    <t>Meter Switches</t>
  </si>
  <si>
    <t>Capitalized Labor</t>
  </si>
  <si>
    <t>Software</t>
  </si>
  <si>
    <t>Accum Depreciation - Meter Switches</t>
  </si>
  <si>
    <t>Accum Depreciation - Capitalized Labor</t>
  </si>
  <si>
    <t>Accum Depreciation - Software</t>
  </si>
  <si>
    <t xml:space="preserve">    Net Plant</t>
  </si>
  <si>
    <t>Plant Revenue Requirements</t>
  </si>
  <si>
    <t>NOI Costs</t>
  </si>
  <si>
    <t>Depreciation - Meter Switches</t>
  </si>
  <si>
    <t>Depreciation - Capitalized Labor</t>
  </si>
  <si>
    <t>Depreciation - Software</t>
  </si>
  <si>
    <t xml:space="preserve">   Noi Revenue Requirements</t>
  </si>
  <si>
    <t>Total Revenue Requirements</t>
  </si>
  <si>
    <t>Pre Tax ROI</t>
  </si>
  <si>
    <t>Total</t>
  </si>
  <si>
    <t>Plant in service</t>
  </si>
  <si>
    <t>Depreciation Expense</t>
  </si>
  <si>
    <t>Accum Depreciation</t>
  </si>
  <si>
    <t>Depreciation Rate</t>
  </si>
  <si>
    <t>New Service Account (NSA) Forecast</t>
  </si>
  <si>
    <t>Avg Res Inst</t>
  </si>
  <si>
    <t>Avg Comm Inst</t>
  </si>
  <si>
    <t>Residential</t>
  </si>
  <si>
    <t>Commercial</t>
  </si>
  <si>
    <t>Total Installation Cost</t>
  </si>
  <si>
    <t>Beginning 
Balance</t>
  </si>
  <si>
    <t xml:space="preserve">    Plant </t>
  </si>
  <si>
    <t xml:space="preserve">    Accum Depreciation</t>
  </si>
  <si>
    <t xml:space="preserve">     Depreciation</t>
  </si>
  <si>
    <t>Capitalized Labor Costs</t>
  </si>
  <si>
    <t>Residential NSAs</t>
  </si>
  <si>
    <t>Commercial NSAs</t>
  </si>
  <si>
    <t>Total NSAs by Division</t>
  </si>
  <si>
    <t>Year</t>
  </si>
  <si>
    <t>Month</t>
  </si>
  <si>
    <t>NEDR</t>
  </si>
  <si>
    <t>EDR</t>
  </si>
  <si>
    <t>WDR</t>
  </si>
  <si>
    <t>SEDR</t>
  </si>
  <si>
    <t>SDR</t>
  </si>
  <si>
    <t>TOTAL Residential</t>
  </si>
  <si>
    <t>NEDC</t>
  </si>
  <si>
    <t>EDC</t>
  </si>
  <si>
    <t>WDC</t>
  </si>
  <si>
    <t>SEDC</t>
  </si>
  <si>
    <t>SDC</t>
  </si>
  <si>
    <t>TOTAL Commercial</t>
  </si>
  <si>
    <t>Total NSAs</t>
  </si>
  <si>
    <t>Total Annual</t>
  </si>
  <si>
    <t>2017 NSA</t>
  </si>
  <si>
    <t>Proposed Allocated Cost</t>
  </si>
  <si>
    <t>OPC 014956</t>
  </si>
  <si>
    <t>FPL RC-16</t>
  </si>
  <si>
    <t>OPC 014957</t>
  </si>
  <si>
    <t>OPC 014958</t>
  </si>
  <si>
    <t>OPC 014959</t>
  </si>
  <si>
    <t>OPC 014960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</si>
</sst>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&quot;$&quot;#,##0.00"/>
    <numFmt numFmtId="166" formatCode="0.0%"/>
    <numFmt numFmtId="167" formatCode="0.000%"/>
    <numFmt numFmtId="168" formatCode="_(* #,##0_);_(* \(#,##0\);_(* &quot;-&quot;??_);_(@_)"/>
    <numFmt numFmtId="169" formatCode="_(&quot;$&quot;* #,##0_);_(&quot;$&quot;* \(#,##0\);_(&quot;$&quot;* &quot;-&quot;??_);_(@_)"/>
    <numFmt numFmtId="170" formatCode="mmm\ yyyy"/>
    <numFmt numFmtId="171" formatCode="0.000000"/>
    <numFmt numFmtId="172" formatCode="[$-409]mmm\-yy;@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8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13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5" fillId="27" borderId="0" applyNumberFormat="0" applyBorder="0" applyAlignment="0" applyProtection="0"/>
    <xf numFmtId="0" fontId="7" fillId="18" borderId="0" applyNumberFormat="0" applyBorder="0" applyAlignment="0" applyProtection="0"/>
    <xf numFmtId="0" fontId="8" fillId="28" borderId="1" applyNumberFormat="0" applyAlignment="0" applyProtection="0"/>
    <xf numFmtId="0" fontId="9" fillId="19" borderId="2" applyNumberFormat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7" borderId="1" applyNumberFormat="0" applyAlignment="0" applyProtection="0"/>
    <xf numFmtId="0" fontId="17" fillId="0" borderId="6" applyNumberFormat="0" applyFill="0" applyAlignment="0" applyProtection="0"/>
    <xf numFmtId="0" fontId="18" fillId="27" borderId="0" applyNumberFormat="0" applyBorder="0" applyAlignment="0" applyProtection="0"/>
    <xf numFmtId="0" fontId="3" fillId="0" borderId="0"/>
    <xf numFmtId="0" fontId="2" fillId="26" borderId="7" applyNumberFormat="0" applyFont="0" applyAlignment="0" applyProtection="0"/>
    <xf numFmtId="0" fontId="19" fillId="28" borderId="8" applyNumberFormat="0" applyAlignment="0" applyProtection="0"/>
    <xf numFmtId="4" fontId="20" fillId="33" borderId="9" applyNumberFormat="0" applyProtection="0">
      <alignment vertical="center"/>
    </xf>
    <xf numFmtId="4" fontId="21" fillId="33" borderId="9" applyNumberFormat="0" applyProtection="0">
      <alignment vertical="center"/>
    </xf>
    <xf numFmtId="4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top" indent="1"/>
    </xf>
    <xf numFmtId="4" fontId="20" fillId="2" borderId="0" applyNumberFormat="0" applyProtection="0">
      <alignment horizontal="left" vertical="center" indent="1"/>
    </xf>
    <xf numFmtId="4" fontId="3" fillId="7" borderId="9" applyNumberFormat="0" applyProtection="0">
      <alignment horizontal="right" vertical="center"/>
    </xf>
    <xf numFmtId="4" fontId="3" fillId="3" borderId="9" applyNumberFormat="0" applyProtection="0">
      <alignment horizontal="right" vertical="center"/>
    </xf>
    <xf numFmtId="4" fontId="3" fillId="34" borderId="9" applyNumberFormat="0" applyProtection="0">
      <alignment horizontal="right" vertical="center"/>
    </xf>
    <xf numFmtId="4" fontId="3" fillId="35" borderId="9" applyNumberFormat="0" applyProtection="0">
      <alignment horizontal="right" vertical="center"/>
    </xf>
    <xf numFmtId="4" fontId="3" fillId="36" borderId="9" applyNumberFormat="0" applyProtection="0">
      <alignment horizontal="right" vertical="center"/>
    </xf>
    <xf numFmtId="4" fontId="3" fillId="37" borderId="9" applyNumberFormat="0" applyProtection="0">
      <alignment horizontal="right" vertical="center"/>
    </xf>
    <xf numFmtId="4" fontId="3" fillId="9" borderId="9" applyNumberFormat="0" applyProtection="0">
      <alignment horizontal="right" vertical="center"/>
    </xf>
    <xf numFmtId="4" fontId="3" fillId="38" borderId="9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20" fillId="40" borderId="10" applyNumberFormat="0" applyProtection="0">
      <alignment horizontal="left" vertical="center" indent="1"/>
    </xf>
    <xf numFmtId="4" fontId="3" fillId="41" borderId="0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3" fillId="2" borderId="9" applyNumberFormat="0" applyProtection="0">
      <alignment horizontal="right" vertical="center"/>
    </xf>
    <xf numFmtId="4" fontId="23" fillId="41" borderId="0" applyNumberFormat="0" applyProtection="0">
      <alignment horizontal="left" vertical="center" indent="1"/>
    </xf>
    <xf numFmtId="4" fontId="23" fillId="2" borderId="0" applyNumberFormat="0" applyProtection="0">
      <alignment horizontal="left" vertical="center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top" indent="1"/>
    </xf>
    <xf numFmtId="0" fontId="2" fillId="2" borderId="9" applyNumberFormat="0" applyProtection="0">
      <alignment horizontal="left" vertical="center" indent="1"/>
    </xf>
    <xf numFmtId="0" fontId="2" fillId="2" borderId="9" applyNumberFormat="0" applyProtection="0">
      <alignment horizontal="left" vertical="top" indent="1"/>
    </xf>
    <xf numFmtId="0" fontId="2" fillId="6" borderId="9" applyNumberFormat="0" applyProtection="0">
      <alignment horizontal="left" vertical="center" indent="1"/>
    </xf>
    <xf numFmtId="0" fontId="2" fillId="6" borderId="9" applyNumberFormat="0" applyProtection="0">
      <alignment horizontal="left" vertical="top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top" indent="1"/>
    </xf>
    <xf numFmtId="0" fontId="2" fillId="5" borderId="11" applyNumberFormat="0">
      <protection locked="0"/>
    </xf>
    <xf numFmtId="4" fontId="3" fillId="4" borderId="9" applyNumberFormat="0" applyProtection="0">
      <alignment vertical="center"/>
    </xf>
    <xf numFmtId="4" fontId="24" fillId="4" borderId="9" applyNumberFormat="0" applyProtection="0">
      <alignment vertical="center"/>
    </xf>
    <xf numFmtId="4" fontId="3" fillId="4" borderId="9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4" fontId="3" fillId="41" borderId="9" applyNumberFormat="0" applyProtection="0">
      <alignment horizontal="right" vertical="center"/>
    </xf>
    <xf numFmtId="4" fontId="24" fillId="41" borderId="9" applyNumberFormat="0" applyProtection="0">
      <alignment horizontal="right" vertical="center"/>
    </xf>
    <xf numFmtId="4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4" fontId="25" fillId="42" borderId="0" applyNumberFormat="0" applyProtection="0">
      <alignment horizontal="left" vertical="center" indent="1"/>
    </xf>
    <xf numFmtId="4" fontId="26" fillId="41" borderId="9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28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" fontId="36" fillId="46" borderId="1">
      <alignment readingOrder="1"/>
      <protection locked="0"/>
    </xf>
    <xf numFmtId="4" fontId="36" fillId="47" borderId="1">
      <alignment readingOrder="1"/>
      <protection locked="0"/>
    </xf>
    <xf numFmtId="0" fontId="1" fillId="0" borderId="0"/>
    <xf numFmtId="0" fontId="34" fillId="0" borderId="0"/>
    <xf numFmtId="9" fontId="34" fillId="0" borderId="0" applyFont="0" applyFill="0" applyBorder="0" applyAlignment="0" applyProtection="0"/>
    <xf numFmtId="171" fontId="34" fillId="0" borderId="0">
      <alignment horizontal="left" wrapText="1"/>
    </xf>
  </cellStyleXfs>
  <cellXfs count="61">
    <xf numFmtId="0" fontId="0" fillId="0" borderId="0" xfId="0"/>
    <xf numFmtId="0" fontId="30" fillId="0" borderId="0" xfId="0" applyFont="1"/>
    <xf numFmtId="0" fontId="29" fillId="0" borderId="0" xfId="0" applyFont="1"/>
    <xf numFmtId="170" fontId="31" fillId="0" borderId="0" xfId="0" applyNumberFormat="1" applyFont="1" applyAlignment="1">
      <alignment horizontal="center"/>
    </xf>
    <xf numFmtId="164" fontId="29" fillId="0" borderId="0" xfId="46" applyFont="1"/>
    <xf numFmtId="41" fontId="29" fillId="0" borderId="0" xfId="46" applyNumberFormat="1" applyFont="1"/>
    <xf numFmtId="41" fontId="29" fillId="0" borderId="0" xfId="0" applyNumberFormat="1" applyFont="1"/>
    <xf numFmtId="0" fontId="0" fillId="0" borderId="13" xfId="0" applyBorder="1"/>
    <xf numFmtId="0" fontId="0" fillId="0" borderId="17" xfId="0" applyBorder="1"/>
    <xf numFmtId="0" fontId="0" fillId="0" borderId="15" xfId="0" applyBorder="1"/>
    <xf numFmtId="0" fontId="32" fillId="43" borderId="19" xfId="0" applyFont="1" applyFill="1" applyBorder="1"/>
    <xf numFmtId="9" fontId="29" fillId="0" borderId="0" xfId="0" applyNumberFormat="1" applyFont="1"/>
    <xf numFmtId="0" fontId="33" fillId="0" borderId="0" xfId="61" applyFont="1"/>
    <xf numFmtId="0" fontId="3" fillId="0" borderId="0" xfId="61"/>
    <xf numFmtId="44" fontId="20" fillId="0" borderId="0" xfId="48" applyFont="1"/>
    <xf numFmtId="168" fontId="34" fillId="0" borderId="0" xfId="47" applyNumberFormat="1" applyFont="1"/>
    <xf numFmtId="168" fontId="3" fillId="0" borderId="0" xfId="61" applyNumberFormat="1"/>
    <xf numFmtId="169" fontId="3" fillId="0" borderId="0" xfId="61" applyNumberFormat="1"/>
    <xf numFmtId="166" fontId="32" fillId="43" borderId="20" xfId="0" applyNumberFormat="1" applyFont="1" applyFill="1" applyBorder="1"/>
    <xf numFmtId="169" fontId="3" fillId="0" borderId="0" xfId="61" applyNumberFormat="1" applyBorder="1"/>
    <xf numFmtId="41" fontId="3" fillId="0" borderId="0" xfId="61" applyNumberFormat="1" applyBorder="1"/>
    <xf numFmtId="41" fontId="3" fillId="0" borderId="14" xfId="61" applyNumberFormat="1" applyBorder="1"/>
    <xf numFmtId="0" fontId="20" fillId="0" borderId="18" xfId="61" applyFont="1" applyBorder="1" applyAlignment="1">
      <alignment horizontal="center" wrapText="1"/>
    </xf>
    <xf numFmtId="0" fontId="29" fillId="0" borderId="0" xfId="0" applyFont="1" applyFill="1"/>
    <xf numFmtId="41" fontId="29" fillId="0" borderId="0" xfId="46" applyNumberFormat="1" applyFont="1" applyFill="1"/>
    <xf numFmtId="41" fontId="29" fillId="0" borderId="21" xfId="46" applyNumberFormat="1" applyFont="1" applyFill="1" applyBorder="1"/>
    <xf numFmtId="41" fontId="29" fillId="0" borderId="0" xfId="0" applyNumberFormat="1" applyFont="1" applyFill="1"/>
    <xf numFmtId="0" fontId="29" fillId="0" borderId="21" xfId="0" applyFont="1" applyFill="1" applyBorder="1"/>
    <xf numFmtId="0" fontId="30" fillId="0" borderId="0" xfId="0" applyFont="1" applyFill="1"/>
    <xf numFmtId="41" fontId="29" fillId="0" borderId="21" xfId="0" applyNumberFormat="1" applyFont="1" applyFill="1" applyBorder="1"/>
    <xf numFmtId="167" fontId="29" fillId="0" borderId="0" xfId="0" applyNumberFormat="1" applyFont="1" applyFill="1"/>
    <xf numFmtId="170" fontId="20" fillId="0" borderId="18" xfId="61" applyNumberFormat="1" applyFont="1" applyBorder="1" applyAlignment="1">
      <alignment horizontal="center"/>
    </xf>
    <xf numFmtId="0" fontId="1" fillId="0" borderId="0" xfId="108"/>
    <xf numFmtId="0" fontId="35" fillId="44" borderId="0" xfId="108" applyFont="1" applyFill="1" applyBorder="1" applyAlignment="1">
      <alignment horizontal="center" wrapText="1"/>
    </xf>
    <xf numFmtId="0" fontId="35" fillId="45" borderId="0" xfId="108" applyFont="1" applyFill="1" applyBorder="1" applyAlignment="1">
      <alignment horizontal="center" wrapText="1"/>
    </xf>
    <xf numFmtId="0" fontId="1" fillId="0" borderId="0" xfId="108" applyBorder="1"/>
    <xf numFmtId="0" fontId="35" fillId="45" borderId="0" xfId="108" quotePrefix="1" applyFont="1" applyFill="1" applyBorder="1" applyAlignment="1">
      <alignment horizontal="center" wrapText="1"/>
    </xf>
    <xf numFmtId="0" fontId="1" fillId="0" borderId="0" xfId="108" applyNumberFormat="1"/>
    <xf numFmtId="3" fontId="1" fillId="0" borderId="0" xfId="108" applyNumberFormat="1" applyAlignment="1">
      <alignment horizontal="center"/>
    </xf>
    <xf numFmtId="3" fontId="32" fillId="0" borderId="0" xfId="108" applyNumberFormat="1" applyFont="1" applyAlignment="1">
      <alignment horizontal="center"/>
    </xf>
    <xf numFmtId="3" fontId="1" fillId="0" borderId="0" xfId="108" applyNumberFormat="1" applyBorder="1" applyAlignment="1">
      <alignment horizontal="center"/>
    </xf>
    <xf numFmtId="0" fontId="35" fillId="0" borderId="0" xfId="108" applyFont="1"/>
    <xf numFmtId="168" fontId="0" fillId="0" borderId="0" xfId="109" applyNumberFormat="1" applyFont="1"/>
    <xf numFmtId="3" fontId="1" fillId="0" borderId="0" xfId="108" applyNumberFormat="1"/>
    <xf numFmtId="3" fontId="35" fillId="0" borderId="0" xfId="108" applyNumberFormat="1" applyFont="1"/>
    <xf numFmtId="172" fontId="1" fillId="0" borderId="0" xfId="108" applyNumberFormat="1"/>
    <xf numFmtId="172" fontId="3" fillId="0" borderId="0" xfId="61" applyNumberFormat="1"/>
    <xf numFmtId="3" fontId="34" fillId="0" borderId="0" xfId="47" applyNumberFormat="1" applyFont="1"/>
    <xf numFmtId="3" fontId="3" fillId="0" borderId="0" xfId="61" applyNumberFormat="1"/>
    <xf numFmtId="3" fontId="3" fillId="0" borderId="14" xfId="61" applyNumberFormat="1" applyBorder="1"/>
    <xf numFmtId="44" fontId="3" fillId="0" borderId="0" xfId="61" applyNumberFormat="1"/>
    <xf numFmtId="0" fontId="37" fillId="0" borderId="0" xfId="0" applyFont="1"/>
    <xf numFmtId="165" fontId="31" fillId="0" borderId="16" xfId="107" applyNumberFormat="1" applyFont="1" applyFill="1" applyBorder="1"/>
    <xf numFmtId="3" fontId="0" fillId="0" borderId="0" xfId="0" applyNumberFormat="1"/>
    <xf numFmtId="3" fontId="1" fillId="45" borderId="0" xfId="108" applyNumberFormat="1" applyFill="1" applyAlignment="1">
      <alignment horizontal="center"/>
    </xf>
    <xf numFmtId="3" fontId="1" fillId="45" borderId="0" xfId="108" applyNumberFormat="1" applyFill="1" applyBorder="1" applyAlignment="1">
      <alignment horizontal="center"/>
    </xf>
    <xf numFmtId="0" fontId="35" fillId="0" borderId="0" xfId="108" applyFont="1" applyBorder="1" applyAlignment="1">
      <alignment horizontal="center"/>
    </xf>
    <xf numFmtId="0" fontId="35" fillId="0" borderId="0" xfId="108" applyFont="1" applyAlignment="1">
      <alignment horizontal="center"/>
    </xf>
    <xf numFmtId="0" fontId="32" fillId="0" borderId="0" xfId="0" applyFont="1"/>
    <xf numFmtId="0" fontId="20" fillId="0" borderId="0" xfId="61" applyFont="1"/>
    <xf numFmtId="0" fontId="31" fillId="0" borderId="0" xfId="0" applyFont="1"/>
  </cellXfs>
  <cellStyles count="116">
    <cellStyle name="_SeriesData" xfId="110"/>
    <cellStyle name="_SeriesDataForecast" xfId="111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Comma" xfId="46" builtinId="3"/>
    <cellStyle name="Comma 2" xfId="109"/>
    <cellStyle name="Comma_NSA forecast and installation cost (4)" xfId="47"/>
    <cellStyle name="Currency" xfId="107" builtinId="4"/>
    <cellStyle name="Currency_NSA forecast and installation cost (4)" xfId="48"/>
    <cellStyle name="Emphasis 1" xfId="49"/>
    <cellStyle name="Emphasis 2" xfId="50"/>
    <cellStyle name="Emphasis 3" xfId="51"/>
    <cellStyle name="Explanatory Text" xfId="52" builtinId="53" customBuiltin="1"/>
    <cellStyle name="Good" xfId="53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Input" xfId="58" builtinId="20" customBuiltin="1"/>
    <cellStyle name="Linked Cell" xfId="59" builtinId="24" customBuiltin="1"/>
    <cellStyle name="Neutral" xfId="60" builtinId="28" customBuiltin="1"/>
    <cellStyle name="Normal" xfId="0" builtinId="0"/>
    <cellStyle name="Normal 2" xfId="108"/>
    <cellStyle name="Normal 3" xfId="112"/>
    <cellStyle name="Normal 4" xfId="113"/>
    <cellStyle name="Normal_NSA forecast and installation cost (4)" xfId="61"/>
    <cellStyle name="Note" xfId="62" builtinId="10" customBuiltin="1"/>
    <cellStyle name="Output" xfId="63" builtinId="21" customBuiltin="1"/>
    <cellStyle name="Percent 2" xfId="114"/>
    <cellStyle name="SAPBEXaggData" xfId="64"/>
    <cellStyle name="SAPBEXaggDataEmph" xfId="65"/>
    <cellStyle name="SAPBEXaggItem" xfId="66"/>
    <cellStyle name="SAPBEXaggItemX" xfId="67"/>
    <cellStyle name="SAPBEXchaText" xfId="68"/>
    <cellStyle name="SAPBEXexcBad7" xfId="69"/>
    <cellStyle name="SAPBEXexcBad8" xfId="70"/>
    <cellStyle name="SAPBEXexcBad9" xfId="71"/>
    <cellStyle name="SAPBEXexcCritical4" xfId="72"/>
    <cellStyle name="SAPBEXexcCritical5" xfId="73"/>
    <cellStyle name="SAPBEXexcCritical6" xfId="74"/>
    <cellStyle name="SAPBEXexcGood1" xfId="75"/>
    <cellStyle name="SAPBEXexcGood2" xfId="76"/>
    <cellStyle name="SAPBEXexcGood3" xfId="77"/>
    <cellStyle name="SAPBEXfilterDrill" xfId="78"/>
    <cellStyle name="SAPBEXfilterItem" xfId="79"/>
    <cellStyle name="SAPBEXfilterText" xfId="80"/>
    <cellStyle name="SAPBEXformats" xfId="81"/>
    <cellStyle name="SAPBEXheaderItem" xfId="82"/>
    <cellStyle name="SAPBEXheaderText" xfId="83"/>
    <cellStyle name="SAPBEXHLevel0" xfId="84"/>
    <cellStyle name="SAPBEXHLevel0X" xfId="85"/>
    <cellStyle name="SAPBEXHLevel1" xfId="86"/>
    <cellStyle name="SAPBEXHLevel1X" xfId="87"/>
    <cellStyle name="SAPBEXHLevel2" xfId="88"/>
    <cellStyle name="SAPBEXHLevel2X" xfId="89"/>
    <cellStyle name="SAPBEXHLevel3" xfId="90"/>
    <cellStyle name="SAPBEXHLevel3X" xfId="91"/>
    <cellStyle name="SAPBEXinputData" xfId="92"/>
    <cellStyle name="SAPBEXresData" xfId="93"/>
    <cellStyle name="SAPBEXresDataEmph" xfId="94"/>
    <cellStyle name="SAPBEXresItem" xfId="95"/>
    <cellStyle name="SAPBEXresItemX" xfId="96"/>
    <cellStyle name="SAPBEXstdData" xfId="97"/>
    <cellStyle name="SAPBEXstdDataEmph" xfId="98"/>
    <cellStyle name="SAPBEXstdItem" xfId="99"/>
    <cellStyle name="SAPBEXstdItemX" xfId="100"/>
    <cellStyle name="SAPBEXtitle" xfId="101"/>
    <cellStyle name="SAPBEXundefined" xfId="102"/>
    <cellStyle name="Sheet Title" xfId="103"/>
    <cellStyle name="Style 1" xfId="115"/>
    <cellStyle name="Title" xfId="104" builtinId="15" customBuiltin="1"/>
    <cellStyle name="Total" xfId="105" builtinId="25" customBuiltin="1"/>
    <cellStyle name="Warning Text" xfId="10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20</xdr:col>
      <xdr:colOff>680</xdr:colOff>
      <xdr:row>52</xdr:row>
      <xdr:rowOff>60811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7804"/>
          <a:ext cx="12422718" cy="7764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20</xdr:col>
      <xdr:colOff>680</xdr:colOff>
      <xdr:row>102</xdr:row>
      <xdr:rowOff>60810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22898"/>
          <a:ext cx="12422718" cy="7764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A3" sqref="A3"/>
    </sheetView>
  </sheetViews>
  <sheetFormatPr defaultRowHeight="13.2" x14ac:dyDescent="0.25"/>
  <cols>
    <col min="1" max="1" width="28.6640625" style="2" bestFit="1" customWidth="1"/>
    <col min="2" max="2" width="14" bestFit="1" customWidth="1"/>
    <col min="5" max="5" width="33.88671875" bestFit="1" customWidth="1"/>
  </cols>
  <sheetData>
    <row r="1" spans="1:2" s="58" customFormat="1" x14ac:dyDescent="0.25">
      <c r="A1" s="60" t="s">
        <v>53</v>
      </c>
    </row>
    <row r="2" spans="1:2" s="58" customFormat="1" x14ac:dyDescent="0.25">
      <c r="A2" s="60" t="s">
        <v>54</v>
      </c>
    </row>
    <row r="3" spans="1:2" s="58" customFormat="1" x14ac:dyDescent="0.25">
      <c r="A3" s="60"/>
    </row>
    <row r="4" spans="1:2" x14ac:dyDescent="0.25">
      <c r="A4" s="1" t="s">
        <v>31</v>
      </c>
    </row>
    <row r="7" spans="1:2" ht="13.8" thickBot="1" x14ac:dyDescent="0.3">
      <c r="A7" s="23" t="s">
        <v>2</v>
      </c>
      <c r="B7" s="25">
        <f>AVERAGE('Data Summary'!$B$8:$N$8)</f>
        <v>2031089.739673865</v>
      </c>
    </row>
    <row r="8" spans="1:2" x14ac:dyDescent="0.25">
      <c r="A8" s="23" t="s">
        <v>28</v>
      </c>
      <c r="B8" s="26">
        <f>SUM(B7:B7)</f>
        <v>2031089.739673865</v>
      </c>
    </row>
    <row r="9" spans="1:2" x14ac:dyDescent="0.25">
      <c r="A9" s="23"/>
      <c r="B9" s="26"/>
    </row>
    <row r="10" spans="1:2" ht="13.8" thickBot="1" x14ac:dyDescent="0.3">
      <c r="A10" s="23" t="s">
        <v>5</v>
      </c>
      <c r="B10" s="29">
        <f>AVERAGE('Data Summary'!$B$13:$N$13)</f>
        <v>-49054.344053493631</v>
      </c>
    </row>
    <row r="11" spans="1:2" x14ac:dyDescent="0.25">
      <c r="A11" s="23" t="s">
        <v>29</v>
      </c>
      <c r="B11" s="26">
        <f>SUM(B10:B10)</f>
        <v>-49054.344053493631</v>
      </c>
    </row>
    <row r="12" spans="1:2" ht="13.8" thickBot="1" x14ac:dyDescent="0.3">
      <c r="A12" s="23"/>
      <c r="B12" s="27"/>
    </row>
    <row r="13" spans="1:2" x14ac:dyDescent="0.25">
      <c r="A13" s="23" t="s">
        <v>7</v>
      </c>
      <c r="B13" s="26">
        <f>B8+B11</f>
        <v>1982035.3956203714</v>
      </c>
    </row>
    <row r="14" spans="1:2" ht="13.8" thickBot="1" x14ac:dyDescent="0.3">
      <c r="A14" s="23"/>
      <c r="B14" s="27"/>
    </row>
    <row r="15" spans="1:2" x14ac:dyDescent="0.25">
      <c r="A15" s="23" t="s">
        <v>15</v>
      </c>
      <c r="B15" s="30">
        <v>9.3375E-2</v>
      </c>
    </row>
    <row r="16" spans="1:2" x14ac:dyDescent="0.25">
      <c r="A16" s="23"/>
    </row>
    <row r="17" spans="1:2" x14ac:dyDescent="0.25">
      <c r="A17" s="23" t="s">
        <v>8</v>
      </c>
      <c r="B17" s="26">
        <f>B13*B15</f>
        <v>185072.55506605218</v>
      </c>
    </row>
    <row r="18" spans="1:2" x14ac:dyDescent="0.25">
      <c r="A18" s="23"/>
    </row>
    <row r="19" spans="1:2" x14ac:dyDescent="0.25">
      <c r="A19" s="28" t="s">
        <v>9</v>
      </c>
    </row>
    <row r="20" spans="1:2" ht="13.8" thickBot="1" x14ac:dyDescent="0.3">
      <c r="A20" s="23" t="s">
        <v>11</v>
      </c>
      <c r="B20" s="25">
        <f>SUM('Data Summary'!$C$23:$N$23)</f>
        <v>131767.95756786183</v>
      </c>
    </row>
    <row r="21" spans="1:2" x14ac:dyDescent="0.25">
      <c r="A21" s="2" t="s">
        <v>13</v>
      </c>
      <c r="B21" s="26">
        <f>SUM(B20:B20)</f>
        <v>131767.95756786183</v>
      </c>
    </row>
    <row r="23" spans="1:2" x14ac:dyDescent="0.25">
      <c r="A23" s="2" t="s">
        <v>14</v>
      </c>
      <c r="B23" s="24">
        <f>B21+B17</f>
        <v>316840.51263391401</v>
      </c>
    </row>
    <row r="26" spans="1:2" x14ac:dyDescent="0.25">
      <c r="A26" s="51" t="s">
        <v>51</v>
      </c>
      <c r="B26" s="24">
        <f>SUM(Labor!C12:N12)</f>
        <v>67402.47231035486</v>
      </c>
    </row>
    <row r="28" spans="1:2" ht="13.8" thickBot="1" x14ac:dyDescent="0.3">
      <c r="A28" s="51" t="s">
        <v>52</v>
      </c>
      <c r="B28" s="52">
        <f>B23/B26</f>
        <v>4.7007253854876572</v>
      </c>
    </row>
    <row r="29" spans="1:2" ht="13.8" thickTop="1" x14ac:dyDescent="0.25"/>
  </sheetData>
  <phoneticPr fontId="29" type="noConversion"/>
  <pageMargins left="1" right="1" top="1" bottom="1" header="0.5" footer="0.5"/>
  <pageSetup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Normal="100" workbookViewId="0">
      <selection activeCell="A2" sqref="A2"/>
    </sheetView>
  </sheetViews>
  <sheetFormatPr defaultColWidth="9.109375" defaultRowHeight="10.199999999999999" x14ac:dyDescent="0.2"/>
  <cols>
    <col min="1" max="1" width="28.6640625" style="2" bestFit="1" customWidth="1"/>
    <col min="2" max="14" width="10.6640625" style="2" bestFit="1" customWidth="1"/>
    <col min="15" max="16384" width="9.109375" style="2"/>
  </cols>
  <sheetData>
    <row r="1" spans="1:14" s="60" customFormat="1" x14ac:dyDescent="0.2">
      <c r="A1" s="60" t="s">
        <v>55</v>
      </c>
    </row>
    <row r="2" spans="1:14" s="60" customFormat="1" x14ac:dyDescent="0.2">
      <c r="A2" s="60" t="s">
        <v>54</v>
      </c>
    </row>
    <row r="3" spans="1:14" s="60" customFormat="1" x14ac:dyDescent="0.2"/>
    <row r="4" spans="1:14" ht="12.6" customHeight="1" x14ac:dyDescent="0.2">
      <c r="A4" s="1" t="s">
        <v>0</v>
      </c>
    </row>
    <row r="5" spans="1:14" x14ac:dyDescent="0.2">
      <c r="B5" s="3">
        <v>42705</v>
      </c>
      <c r="C5" s="3">
        <v>42736</v>
      </c>
      <c r="D5" s="3">
        <v>42767</v>
      </c>
      <c r="E5" s="3">
        <v>42795</v>
      </c>
      <c r="F5" s="3">
        <v>42826</v>
      </c>
      <c r="G5" s="3">
        <v>42856</v>
      </c>
      <c r="H5" s="3">
        <v>42887</v>
      </c>
      <c r="I5" s="3">
        <v>42917</v>
      </c>
      <c r="J5" s="3">
        <v>42948</v>
      </c>
      <c r="K5" s="3">
        <v>42979</v>
      </c>
      <c r="L5" s="3">
        <v>43009</v>
      </c>
      <c r="M5" s="3">
        <v>43040</v>
      </c>
      <c r="N5" s="3">
        <v>43070</v>
      </c>
    </row>
    <row r="6" spans="1:14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3" customFormat="1" x14ac:dyDescent="0.2">
      <c r="A7" s="23" t="s">
        <v>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s="23" customFormat="1" x14ac:dyDescent="0.2">
      <c r="A8" s="23" t="s">
        <v>2</v>
      </c>
      <c r="B8" s="24">
        <f>Labor!C18</f>
        <v>248826.86351971724</v>
      </c>
      <c r="C8" s="24">
        <f>Labor!D18</f>
        <v>530469.90300409659</v>
      </c>
      <c r="D8" s="24">
        <f>Labor!E18</f>
        <v>817005.33485958818</v>
      </c>
      <c r="E8" s="24">
        <f>Labor!F18</f>
        <v>1106538.4942245972</v>
      </c>
      <c r="F8" s="24">
        <f>Labor!G18</f>
        <v>1398758.8634627764</v>
      </c>
      <c r="G8" s="24">
        <f>Labor!H18</f>
        <v>1695510.1565443706</v>
      </c>
      <c r="H8" s="24">
        <f>Labor!I18</f>
        <v>1997491.746186987</v>
      </c>
      <c r="I8" s="24">
        <f>Labor!J18</f>
        <v>2305651.4863572298</v>
      </c>
      <c r="J8" s="24">
        <f>Labor!K18</f>
        <v>2619483.9932438564</v>
      </c>
      <c r="K8" s="24">
        <f>Labor!L18</f>
        <v>2937471.1500526387</v>
      </c>
      <c r="L8" s="24">
        <f>Labor!M18</f>
        <v>3258540.7911206917</v>
      </c>
      <c r="M8" s="24">
        <f>Labor!N18</f>
        <v>3581695.7979319054</v>
      </c>
      <c r="N8" s="24">
        <f>Labor!O18</f>
        <v>3906722.0352517879</v>
      </c>
    </row>
    <row r="9" spans="1:14" s="23" customFormat="1" ht="10.8" thickBot="1" x14ac:dyDescent="0.25">
      <c r="A9" s="23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3" customFormat="1" x14ac:dyDescent="0.2">
      <c r="A10" s="23" t="s">
        <v>28</v>
      </c>
      <c r="B10" s="26">
        <f t="shared" ref="B10:N10" si="0">SUM(B7:B9)</f>
        <v>248826.86351971724</v>
      </c>
      <c r="C10" s="26">
        <f t="shared" si="0"/>
        <v>530469.90300409659</v>
      </c>
      <c r="D10" s="26">
        <f t="shared" si="0"/>
        <v>817005.33485958818</v>
      </c>
      <c r="E10" s="26">
        <f t="shared" si="0"/>
        <v>1106538.4942245972</v>
      </c>
      <c r="F10" s="26">
        <f t="shared" si="0"/>
        <v>1398758.8634627764</v>
      </c>
      <c r="G10" s="26">
        <f t="shared" si="0"/>
        <v>1695510.1565443706</v>
      </c>
      <c r="H10" s="26">
        <f t="shared" si="0"/>
        <v>1997491.746186987</v>
      </c>
      <c r="I10" s="26">
        <f t="shared" si="0"/>
        <v>2305651.4863572298</v>
      </c>
      <c r="J10" s="26">
        <f t="shared" si="0"/>
        <v>2619483.9932438564</v>
      </c>
      <c r="K10" s="26">
        <f t="shared" si="0"/>
        <v>2937471.1500526387</v>
      </c>
      <c r="L10" s="26">
        <f t="shared" si="0"/>
        <v>3258540.7911206917</v>
      </c>
      <c r="M10" s="26">
        <f t="shared" si="0"/>
        <v>3581695.7979319054</v>
      </c>
      <c r="N10" s="26">
        <f t="shared" si="0"/>
        <v>3906722.0352517879</v>
      </c>
    </row>
    <row r="11" spans="1:14" s="23" customFormat="1" x14ac:dyDescent="0.2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s="23" customFormat="1" x14ac:dyDescent="0.2">
      <c r="A12" s="23" t="s">
        <v>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s="23" customFormat="1" x14ac:dyDescent="0.2">
      <c r="A13" s="23" t="s">
        <v>5</v>
      </c>
      <c r="B13" s="26">
        <f>-Labor!C20</f>
        <v>-1347.8121773984683</v>
      </c>
      <c r="C13" s="26">
        <f>-Labor!D20</f>
        <v>-3458.407586733797</v>
      </c>
      <c r="D13" s="26">
        <f>-Labor!E20</f>
        <v>-7107.8196892812766</v>
      </c>
      <c r="E13" s="26">
        <f>-Labor!F20</f>
        <v>-12317.417559717613</v>
      </c>
      <c r="F13" s="26">
        <f>-Labor!G20</f>
        <v>-19102.597903454251</v>
      </c>
      <c r="G13" s="26">
        <f>-Labor!H20</f>
        <v>-27482.909832640275</v>
      </c>
      <c r="H13" s="26">
        <f>-Labor!I20</f>
        <v>-37484.789985871037</v>
      </c>
      <c r="I13" s="26">
        <f>-Labor!J20</f>
        <v>-49139.136240678294</v>
      </c>
      <c r="J13" s="26">
        <f>-Labor!K20</f>
        <v>-62478.044831264568</v>
      </c>
      <c r="K13" s="26">
        <f>-Labor!L20</f>
        <v>-77528.131677692581</v>
      </c>
      <c r="L13" s="26">
        <f>-Labor!M20</f>
        <v>-94308.997351703685</v>
      </c>
      <c r="M13" s="26">
        <f>-Labor!N20</f>
        <v>-112834.63811372113</v>
      </c>
      <c r="N13" s="26">
        <f>-Labor!O20</f>
        <v>-133115.7697452603</v>
      </c>
    </row>
    <row r="14" spans="1:14" s="23" customFormat="1" ht="10.8" thickBot="1" x14ac:dyDescent="0.25">
      <c r="A14" s="23" t="s">
        <v>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3" customFormat="1" x14ac:dyDescent="0.2">
      <c r="A15" s="23" t="s">
        <v>29</v>
      </c>
      <c r="B15" s="26">
        <f t="shared" ref="B15:N15" si="1">SUM(B12:B14)</f>
        <v>-1347.8121773984683</v>
      </c>
      <c r="C15" s="26">
        <f t="shared" si="1"/>
        <v>-3458.407586733797</v>
      </c>
      <c r="D15" s="26">
        <f t="shared" si="1"/>
        <v>-7107.8196892812766</v>
      </c>
      <c r="E15" s="26">
        <f t="shared" si="1"/>
        <v>-12317.417559717613</v>
      </c>
      <c r="F15" s="26">
        <f t="shared" si="1"/>
        <v>-19102.597903454251</v>
      </c>
      <c r="G15" s="26">
        <f t="shared" si="1"/>
        <v>-27482.909832640275</v>
      </c>
      <c r="H15" s="26">
        <f t="shared" si="1"/>
        <v>-37484.789985871037</v>
      </c>
      <c r="I15" s="26">
        <f t="shared" si="1"/>
        <v>-49139.136240678294</v>
      </c>
      <c r="J15" s="26">
        <f t="shared" si="1"/>
        <v>-62478.044831264568</v>
      </c>
      <c r="K15" s="26">
        <f t="shared" si="1"/>
        <v>-77528.131677692581</v>
      </c>
      <c r="L15" s="26">
        <f t="shared" si="1"/>
        <v>-94308.997351703685</v>
      </c>
      <c r="M15" s="26">
        <f t="shared" si="1"/>
        <v>-112834.63811372113</v>
      </c>
      <c r="N15" s="26">
        <f t="shared" si="1"/>
        <v>-133115.7697452603</v>
      </c>
    </row>
    <row r="16" spans="1:14" s="23" customFormat="1" ht="10.8" thickBot="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s="23" customFormat="1" x14ac:dyDescent="0.2">
      <c r="A17" s="23" t="s">
        <v>7</v>
      </c>
      <c r="B17" s="26">
        <f>B10+B15</f>
        <v>247479.05134231877</v>
      </c>
      <c r="C17" s="26">
        <f t="shared" ref="C17:N17" si="2">C10+C15</f>
        <v>527011.49541736278</v>
      </c>
      <c r="D17" s="26">
        <f t="shared" si="2"/>
        <v>809897.5151703069</v>
      </c>
      <c r="E17" s="26">
        <f t="shared" si="2"/>
        <v>1094221.0766648797</v>
      </c>
      <c r="F17" s="26">
        <f t="shared" si="2"/>
        <v>1379656.2655593222</v>
      </c>
      <c r="G17" s="26">
        <f t="shared" si="2"/>
        <v>1668027.2467117303</v>
      </c>
      <c r="H17" s="26">
        <f t="shared" si="2"/>
        <v>1960006.9562011161</v>
      </c>
      <c r="I17" s="26">
        <f t="shared" si="2"/>
        <v>2256512.3501165514</v>
      </c>
      <c r="J17" s="26">
        <f t="shared" si="2"/>
        <v>2557005.9484125916</v>
      </c>
      <c r="K17" s="26">
        <f t="shared" si="2"/>
        <v>2859943.018374946</v>
      </c>
      <c r="L17" s="26">
        <f t="shared" si="2"/>
        <v>3164231.793768988</v>
      </c>
      <c r="M17" s="26">
        <f t="shared" si="2"/>
        <v>3468861.1598181841</v>
      </c>
      <c r="N17" s="26">
        <f t="shared" si="2"/>
        <v>3773606.2655065274</v>
      </c>
    </row>
    <row r="18" spans="1:14" s="23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s="23" customFormat="1" x14ac:dyDescent="0.2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s="23" customFormat="1" x14ac:dyDescent="0.2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s="23" customFormat="1" x14ac:dyDescent="0.2">
      <c r="A21" s="28" t="s">
        <v>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s="23" customFormat="1" x14ac:dyDescent="0.2">
      <c r="A22" s="23" t="s">
        <v>10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s="23" customFormat="1" x14ac:dyDescent="0.2">
      <c r="A23" s="23" t="s">
        <v>11</v>
      </c>
      <c r="B23" s="26">
        <f>Labor!C19</f>
        <v>1347.8121773984683</v>
      </c>
      <c r="C23" s="26">
        <f>Labor!D19</f>
        <v>2110.5954093353289</v>
      </c>
      <c r="D23" s="26">
        <f>Labor!E19</f>
        <v>3649.4121025474797</v>
      </c>
      <c r="E23" s="26">
        <f>Labor!F19</f>
        <v>5209.5978704363361</v>
      </c>
      <c r="F23" s="26">
        <f>Labor!G19</f>
        <v>6785.180343736637</v>
      </c>
      <c r="G23" s="26">
        <f>Labor!H19</f>
        <v>8380.3119291860239</v>
      </c>
      <c r="H23" s="26">
        <f>Labor!I19</f>
        <v>10001.880153230761</v>
      </c>
      <c r="I23" s="26">
        <f>Labor!J19</f>
        <v>11654.346254807257</v>
      </c>
      <c r="J23" s="26">
        <f>Labor!K19</f>
        <v>13338.908590586276</v>
      </c>
      <c r="K23" s="26">
        <f>Labor!L19</f>
        <v>15050.086846428008</v>
      </c>
      <c r="L23" s="26">
        <f>Labor!M19</f>
        <v>16780.865674011104</v>
      </c>
      <c r="M23" s="26">
        <f>Labor!N19</f>
        <v>18525.64076201745</v>
      </c>
      <c r="N23" s="26">
        <f>Labor!O19</f>
        <v>20281.13163153917</v>
      </c>
    </row>
    <row r="24" spans="1:14" s="23" customFormat="1" ht="10.8" thickBot="1" x14ac:dyDescent="0.25">
      <c r="A24" s="23" t="s">
        <v>12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">
      <c r="A25" s="2" t="s">
        <v>30</v>
      </c>
      <c r="B25" s="5">
        <f t="shared" ref="B25:N25" si="3">SUM(B22:B24)</f>
        <v>1347.8121773984683</v>
      </c>
      <c r="C25" s="5">
        <f t="shared" si="3"/>
        <v>2110.5954093353289</v>
      </c>
      <c r="D25" s="5">
        <f t="shared" si="3"/>
        <v>3649.4121025474797</v>
      </c>
      <c r="E25" s="5">
        <f t="shared" si="3"/>
        <v>5209.5978704363361</v>
      </c>
      <c r="F25" s="5">
        <f t="shared" si="3"/>
        <v>6785.180343736637</v>
      </c>
      <c r="G25" s="5">
        <f t="shared" si="3"/>
        <v>8380.3119291860239</v>
      </c>
      <c r="H25" s="5">
        <f t="shared" si="3"/>
        <v>10001.880153230761</v>
      </c>
      <c r="I25" s="5">
        <f t="shared" si="3"/>
        <v>11654.346254807257</v>
      </c>
      <c r="J25" s="5">
        <f t="shared" si="3"/>
        <v>13338.908590586276</v>
      </c>
      <c r="K25" s="5">
        <f t="shared" si="3"/>
        <v>15050.086846428008</v>
      </c>
      <c r="L25" s="5">
        <f t="shared" si="3"/>
        <v>16780.865674011104</v>
      </c>
      <c r="M25" s="5">
        <f t="shared" si="3"/>
        <v>18525.64076201745</v>
      </c>
      <c r="N25" s="5">
        <f t="shared" si="3"/>
        <v>20281.13163153917</v>
      </c>
    </row>
    <row r="26" spans="1:14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31" spans="1:14" x14ac:dyDescent="0.2">
      <c r="B31" s="11"/>
    </row>
  </sheetData>
  <phoneticPr fontId="29" type="noConversion"/>
  <pageMargins left="0" right="0" top="1" bottom="1" header="0.5" footer="0.5"/>
  <pageSetup paperSize="5" orientation="landscape" r:id="rId1"/>
  <headerFooter alignWithMargins="0">
    <oddHeader>&amp;C&amp;A</oddHeader>
  </headerFooter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Normal="100" workbookViewId="0">
      <selection activeCell="A2" sqref="A2"/>
    </sheetView>
  </sheetViews>
  <sheetFormatPr defaultColWidth="9.109375" defaultRowHeight="13.2" x14ac:dyDescent="0.25"/>
  <cols>
    <col min="1" max="1" width="37.109375" style="13" bestFit="1" customWidth="1"/>
    <col min="2" max="2" width="10" style="13" bestFit="1" customWidth="1"/>
    <col min="3" max="5" width="9.5546875" style="13" bestFit="1" customWidth="1"/>
    <col min="6" max="6" width="13" style="13" customWidth="1"/>
    <col min="7" max="7" width="11.5546875" style="13" customWidth="1"/>
    <col min="8" max="15" width="10.109375" style="13" bestFit="1" customWidth="1"/>
    <col min="16" max="17" width="11.109375" style="13" bestFit="1" customWidth="1"/>
    <col min="18" max="16384" width="9.109375" style="13"/>
  </cols>
  <sheetData>
    <row r="1" spans="1:15" s="59" customFormat="1" x14ac:dyDescent="0.25">
      <c r="A1" s="59" t="s">
        <v>56</v>
      </c>
    </row>
    <row r="2" spans="1:15" s="59" customFormat="1" x14ac:dyDescent="0.25">
      <c r="A2" s="59" t="s">
        <v>54</v>
      </c>
    </row>
    <row r="3" spans="1:15" s="59" customFormat="1" x14ac:dyDescent="0.25"/>
    <row r="4" spans="1:15" ht="13.8" x14ac:dyDescent="0.25">
      <c r="A4" s="12" t="s">
        <v>21</v>
      </c>
      <c r="E4" s="50"/>
      <c r="H4" s="50"/>
    </row>
    <row r="5" spans="1:15" x14ac:dyDescent="0.25">
      <c r="B5" s="13">
        <v>2016</v>
      </c>
      <c r="C5" s="13">
        <v>2017</v>
      </c>
    </row>
    <row r="6" spans="1:15" x14ac:dyDescent="0.25">
      <c r="A6" s="13" t="s">
        <v>22</v>
      </c>
      <c r="B6" s="14">
        <v>46.48</v>
      </c>
      <c r="C6" s="14">
        <v>51.12</v>
      </c>
      <c r="O6" s="15"/>
    </row>
    <row r="7" spans="1:15" x14ac:dyDescent="0.25">
      <c r="A7" s="13" t="s">
        <v>23</v>
      </c>
      <c r="B7" s="14">
        <v>61.31</v>
      </c>
      <c r="C7" s="14">
        <v>74.47</v>
      </c>
      <c r="D7" s="50">
        <f>SUM(C6:C7)</f>
        <v>125.59</v>
      </c>
    </row>
    <row r="8" spans="1:15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46" customFormat="1" ht="14.4" x14ac:dyDescent="0.3">
      <c r="B9" s="45">
        <v>42705</v>
      </c>
      <c r="C9" s="45">
        <v>42736</v>
      </c>
      <c r="D9" s="45">
        <v>42767</v>
      </c>
      <c r="E9" s="45">
        <v>42795</v>
      </c>
      <c r="F9" s="45">
        <v>42826</v>
      </c>
      <c r="G9" s="45">
        <v>42856</v>
      </c>
      <c r="H9" s="45">
        <v>42887</v>
      </c>
      <c r="I9" s="45">
        <v>42917</v>
      </c>
      <c r="J9" s="45">
        <v>42948</v>
      </c>
      <c r="K9" s="45">
        <v>42979</v>
      </c>
      <c r="L9" s="45">
        <v>43009</v>
      </c>
      <c r="M9" s="45">
        <v>43040</v>
      </c>
      <c r="N9" s="45">
        <v>43070</v>
      </c>
      <c r="O9"/>
    </row>
    <row r="10" spans="1:15" x14ac:dyDescent="0.25">
      <c r="A10" s="13" t="s">
        <v>24</v>
      </c>
      <c r="B10" s="47">
        <v>4424.3734639581098</v>
      </c>
      <c r="C10" s="47">
        <v>4496.24219393777</v>
      </c>
      <c r="D10" s="48">
        <v>4564.531605918909</v>
      </c>
      <c r="E10" s="48">
        <v>4620.5776468920703</v>
      </c>
      <c r="F10" s="48">
        <v>4677.0141691966992</v>
      </c>
      <c r="G10" s="48">
        <v>4741.4786756113499</v>
      </c>
      <c r="H10" s="48">
        <v>4824.8715689833998</v>
      </c>
      <c r="I10" s="48">
        <v>4915.9718415817197</v>
      </c>
      <c r="J10" s="48">
        <v>4997.2332975293211</v>
      </c>
      <c r="K10" s="48">
        <v>5062.2280935550298</v>
      </c>
      <c r="L10" s="48">
        <v>5107.6005831661696</v>
      </c>
      <c r="M10" s="48">
        <v>5140.4127755759901</v>
      </c>
      <c r="N10" s="48">
        <v>5163.0555874543697</v>
      </c>
      <c r="O10" s="53">
        <f>SUM(C10:N10)</f>
        <v>58311.218039402796</v>
      </c>
    </row>
    <row r="11" spans="1:15" x14ac:dyDescent="0.25">
      <c r="A11" s="13" t="s">
        <v>25</v>
      </c>
      <c r="B11" s="49">
        <v>704.32205048025298</v>
      </c>
      <c r="C11" s="49">
        <v>695.51683268807005</v>
      </c>
      <c r="D11" s="49">
        <v>714.33565410120798</v>
      </c>
      <c r="E11" s="49">
        <v>716.11696060005806</v>
      </c>
      <c r="F11" s="49">
        <v>713.46051979110996</v>
      </c>
      <c r="G11" s="49">
        <v>730.05107001936108</v>
      </c>
      <c r="H11" s="49">
        <v>743.03954661185912</v>
      </c>
      <c r="I11" s="49">
        <v>763.465283048012</v>
      </c>
      <c r="J11" s="49">
        <v>783.85847612364603</v>
      </c>
      <c r="K11" s="49">
        <v>795.03231725861701</v>
      </c>
      <c r="L11" s="49">
        <v>805.27862570966204</v>
      </c>
      <c r="M11" s="49">
        <v>810.75742881387396</v>
      </c>
      <c r="N11" s="49">
        <v>820.34155618658997</v>
      </c>
      <c r="O11" s="53">
        <f>SUM(C11:N11)</f>
        <v>9091.2542709520658</v>
      </c>
    </row>
    <row r="12" spans="1:15" x14ac:dyDescent="0.25">
      <c r="A12" s="13" t="s">
        <v>16</v>
      </c>
      <c r="B12" s="16">
        <f t="shared" ref="B12:N12" si="0">SUM(B10:B11)</f>
        <v>5128.6955144383628</v>
      </c>
      <c r="C12" s="16">
        <f t="shared" si="0"/>
        <v>5191.7590266258403</v>
      </c>
      <c r="D12" s="16">
        <f t="shared" si="0"/>
        <v>5278.8672600201171</v>
      </c>
      <c r="E12" s="16">
        <f t="shared" si="0"/>
        <v>5336.6946074921289</v>
      </c>
      <c r="F12" s="16">
        <f t="shared" si="0"/>
        <v>5390.4746889878088</v>
      </c>
      <c r="G12" s="16">
        <f t="shared" si="0"/>
        <v>5471.5297456307107</v>
      </c>
      <c r="H12" s="16">
        <f t="shared" si="0"/>
        <v>5567.9111155952587</v>
      </c>
      <c r="I12" s="16">
        <f t="shared" si="0"/>
        <v>5679.4371246297314</v>
      </c>
      <c r="J12" s="16">
        <f t="shared" si="0"/>
        <v>5781.0917736529673</v>
      </c>
      <c r="K12" s="16">
        <f t="shared" si="0"/>
        <v>5857.2604108136466</v>
      </c>
      <c r="L12" s="16">
        <f t="shared" si="0"/>
        <v>5912.8792088758319</v>
      </c>
      <c r="M12" s="16">
        <f t="shared" si="0"/>
        <v>5951.170204389864</v>
      </c>
      <c r="N12" s="16">
        <f t="shared" si="0"/>
        <v>5983.3971436409593</v>
      </c>
      <c r="O12"/>
    </row>
    <row r="13" spans="1:15" x14ac:dyDescent="0.25">
      <c r="O13"/>
    </row>
    <row r="14" spans="1:15" x14ac:dyDescent="0.25">
      <c r="A14" s="13" t="s">
        <v>26</v>
      </c>
      <c r="B14" s="17">
        <f t="shared" ref="B14" si="1">(B10*$B$6)+(B11*$B$7)</f>
        <v>248826.86351971724</v>
      </c>
      <c r="C14" s="17">
        <f>(C10*$C$6)+(C11*$C$7)</f>
        <v>281643.03948437935</v>
      </c>
      <c r="D14" s="17">
        <f t="shared" ref="D14:N14" si="2">(D10*$C$6)+(D11*$C$7)</f>
        <v>286535.4318554916</v>
      </c>
      <c r="E14" s="17">
        <f t="shared" si="2"/>
        <v>289533.15936500893</v>
      </c>
      <c r="F14" s="17">
        <f t="shared" si="2"/>
        <v>292220.36923817924</v>
      </c>
      <c r="G14" s="17">
        <f t="shared" si="2"/>
        <v>296751.29308159405</v>
      </c>
      <c r="H14" s="17">
        <f t="shared" si="2"/>
        <v>301981.58964261651</v>
      </c>
      <c r="I14" s="17">
        <f t="shared" si="2"/>
        <v>308159.74017024296</v>
      </c>
      <c r="J14" s="17">
        <f t="shared" si="2"/>
        <v>313832.50688662683</v>
      </c>
      <c r="K14" s="17">
        <f t="shared" si="2"/>
        <v>317987.15680878231</v>
      </c>
      <c r="L14" s="17">
        <f t="shared" si="2"/>
        <v>321069.64106805308</v>
      </c>
      <c r="M14" s="17">
        <f t="shared" si="2"/>
        <v>323155.0068112138</v>
      </c>
      <c r="N14" s="17">
        <f t="shared" si="2"/>
        <v>325026.23731988273</v>
      </c>
      <c r="O14"/>
    </row>
    <row r="15" spans="1:15" x14ac:dyDescent="0.25">
      <c r="O15"/>
    </row>
    <row r="16" spans="1:15" x14ac:dyDescent="0.25">
      <c r="O16"/>
    </row>
    <row r="17" spans="1:15" ht="26.4" x14ac:dyDescent="0.25">
      <c r="A17" s="8"/>
      <c r="B17" s="22" t="s">
        <v>27</v>
      </c>
      <c r="C17" s="31">
        <f>B9</f>
        <v>42705</v>
      </c>
      <c r="D17" s="31">
        <f t="shared" ref="D17:O17" si="3">C9</f>
        <v>42736</v>
      </c>
      <c r="E17" s="31">
        <f t="shared" si="3"/>
        <v>42767</v>
      </c>
      <c r="F17" s="31">
        <f t="shared" si="3"/>
        <v>42795</v>
      </c>
      <c r="G17" s="31">
        <f t="shared" si="3"/>
        <v>42826</v>
      </c>
      <c r="H17" s="31">
        <f t="shared" si="3"/>
        <v>42856</v>
      </c>
      <c r="I17" s="31">
        <f t="shared" si="3"/>
        <v>42887</v>
      </c>
      <c r="J17" s="31">
        <f t="shared" si="3"/>
        <v>42917</v>
      </c>
      <c r="K17" s="31">
        <f t="shared" si="3"/>
        <v>42948</v>
      </c>
      <c r="L17" s="31">
        <f t="shared" si="3"/>
        <v>42979</v>
      </c>
      <c r="M17" s="31">
        <f t="shared" si="3"/>
        <v>43009</v>
      </c>
      <c r="N17" s="31">
        <f t="shared" si="3"/>
        <v>43040</v>
      </c>
      <c r="O17" s="31">
        <f t="shared" si="3"/>
        <v>43070</v>
      </c>
    </row>
    <row r="18" spans="1:15" x14ac:dyDescent="0.25">
      <c r="A18" s="7" t="s">
        <v>17</v>
      </c>
      <c r="B18" s="19"/>
      <c r="C18" s="20">
        <f>B18+B14</f>
        <v>248826.86351971724</v>
      </c>
      <c r="D18" s="20">
        <f>C18+C14</f>
        <v>530469.90300409659</v>
      </c>
      <c r="E18" s="20">
        <f t="shared" ref="E18:O18" si="4">D18+D14</f>
        <v>817005.33485958818</v>
      </c>
      <c r="F18" s="20">
        <f t="shared" si="4"/>
        <v>1106538.4942245972</v>
      </c>
      <c r="G18" s="20">
        <f t="shared" si="4"/>
        <v>1398758.8634627764</v>
      </c>
      <c r="H18" s="20">
        <f t="shared" si="4"/>
        <v>1695510.1565443706</v>
      </c>
      <c r="I18" s="20">
        <f t="shared" si="4"/>
        <v>1997491.746186987</v>
      </c>
      <c r="J18" s="20">
        <f t="shared" si="4"/>
        <v>2305651.4863572298</v>
      </c>
      <c r="K18" s="20">
        <f t="shared" si="4"/>
        <v>2619483.9932438564</v>
      </c>
      <c r="L18" s="20">
        <f t="shared" si="4"/>
        <v>2937471.1500526387</v>
      </c>
      <c r="M18" s="20">
        <f t="shared" si="4"/>
        <v>3258540.7911206917</v>
      </c>
      <c r="N18" s="20">
        <f t="shared" si="4"/>
        <v>3581695.7979319054</v>
      </c>
      <c r="O18" s="20">
        <f t="shared" si="4"/>
        <v>3906722.0352517879</v>
      </c>
    </row>
    <row r="19" spans="1:15" x14ac:dyDescent="0.25">
      <c r="A19" s="7" t="s">
        <v>18</v>
      </c>
      <c r="B19" s="20"/>
      <c r="C19" s="20">
        <f>AVERAGE(B18:C18)*$B$22/12</f>
        <v>1347.8121773984683</v>
      </c>
      <c r="D19" s="20">
        <f>AVERAGE(C18:D18)*$B$22/12</f>
        <v>2110.5954093353289</v>
      </c>
      <c r="E19" s="20">
        <f>AVERAGE(D18:E18)*$B$22/12</f>
        <v>3649.4121025474797</v>
      </c>
      <c r="F19" s="20">
        <f t="shared" ref="F19:O19" si="5">AVERAGE(E18:F18)*$B$22/12</f>
        <v>5209.5978704363361</v>
      </c>
      <c r="G19" s="20">
        <f t="shared" si="5"/>
        <v>6785.180343736637</v>
      </c>
      <c r="H19" s="20">
        <f t="shared" si="5"/>
        <v>8380.3119291860239</v>
      </c>
      <c r="I19" s="20">
        <f t="shared" si="5"/>
        <v>10001.880153230761</v>
      </c>
      <c r="J19" s="20">
        <f t="shared" si="5"/>
        <v>11654.346254807257</v>
      </c>
      <c r="K19" s="20">
        <f t="shared" si="5"/>
        <v>13338.908590586276</v>
      </c>
      <c r="L19" s="20">
        <f t="shared" si="5"/>
        <v>15050.086846428008</v>
      </c>
      <c r="M19" s="20">
        <f>AVERAGE(L18:M18)*$B$22/12</f>
        <v>16780.865674011104</v>
      </c>
      <c r="N19" s="20">
        <f t="shared" si="5"/>
        <v>18525.64076201745</v>
      </c>
      <c r="O19" s="20">
        <f t="shared" si="5"/>
        <v>20281.13163153917</v>
      </c>
    </row>
    <row r="20" spans="1:15" x14ac:dyDescent="0.25">
      <c r="A20" s="9" t="s">
        <v>19</v>
      </c>
      <c r="B20" s="21"/>
      <c r="C20" s="21">
        <f>B20+C19</f>
        <v>1347.8121773984683</v>
      </c>
      <c r="D20" s="21">
        <f>C20+D19</f>
        <v>3458.407586733797</v>
      </c>
      <c r="E20" s="21">
        <f t="shared" ref="E20:O20" si="6">D20+E19</f>
        <v>7107.8196892812766</v>
      </c>
      <c r="F20" s="21">
        <f t="shared" si="6"/>
        <v>12317.417559717613</v>
      </c>
      <c r="G20" s="21">
        <f t="shared" si="6"/>
        <v>19102.597903454251</v>
      </c>
      <c r="H20" s="21">
        <f t="shared" si="6"/>
        <v>27482.909832640275</v>
      </c>
      <c r="I20" s="21">
        <f t="shared" si="6"/>
        <v>37484.789985871037</v>
      </c>
      <c r="J20" s="21">
        <f t="shared" si="6"/>
        <v>49139.136240678294</v>
      </c>
      <c r="K20" s="21">
        <f t="shared" si="6"/>
        <v>62478.044831264568</v>
      </c>
      <c r="L20" s="21">
        <f t="shared" si="6"/>
        <v>77528.131677692581</v>
      </c>
      <c r="M20" s="21">
        <f>L20+M19</f>
        <v>94308.997351703685</v>
      </c>
      <c r="N20" s="21">
        <f t="shared" si="6"/>
        <v>112834.63811372113</v>
      </c>
      <c r="O20" s="21">
        <f t="shared" si="6"/>
        <v>133115.7697452603</v>
      </c>
    </row>
    <row r="22" spans="1:15" x14ac:dyDescent="0.25">
      <c r="A22" s="10" t="s">
        <v>20</v>
      </c>
      <c r="B22" s="18">
        <v>6.5000000000000002E-2</v>
      </c>
    </row>
  </sheetData>
  <phoneticPr fontId="3" type="noConversion"/>
  <pageMargins left="0" right="0" top="0.75" bottom="0.75" header="0.3" footer="0.3"/>
  <pageSetup paperSize="5" scale="98" orientation="landscape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7"/>
  <sheetViews>
    <sheetView workbookViewId="0">
      <pane xSplit="2" ySplit="5" topLeftCell="C6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ColWidth="9" defaultRowHeight="14.4" x14ac:dyDescent="0.3"/>
  <cols>
    <col min="1" max="1" width="7.109375" style="32" customWidth="1"/>
    <col min="2" max="2" width="7" style="32" bestFit="1" customWidth="1"/>
    <col min="3" max="3" width="10.5546875" style="32" bestFit="1" customWidth="1"/>
    <col min="4" max="4" width="9.5546875" style="32" bestFit="1" customWidth="1"/>
    <col min="5" max="7" width="9.33203125" style="32" customWidth="1"/>
    <col min="8" max="8" width="11" style="32" customWidth="1"/>
    <col min="9" max="9" width="4.6640625" style="32" customWidth="1"/>
    <col min="10" max="14" width="7.33203125" style="32" customWidth="1"/>
    <col min="15" max="15" width="11.88671875" style="32" bestFit="1" customWidth="1"/>
    <col min="16" max="16" width="4.44140625" style="32" customWidth="1"/>
    <col min="17" max="22" width="10.88671875" style="32" customWidth="1"/>
    <col min="23" max="23" width="9" style="32"/>
    <col min="24" max="24" width="10.5546875" style="32" bestFit="1" customWidth="1"/>
    <col min="25" max="16384" width="9" style="32"/>
  </cols>
  <sheetData>
    <row r="1" spans="1:25" s="41" customFormat="1" x14ac:dyDescent="0.3">
      <c r="A1" s="41" t="s">
        <v>57</v>
      </c>
    </row>
    <row r="2" spans="1:25" s="41" customFormat="1" x14ac:dyDescent="0.3">
      <c r="A2" s="41" t="s">
        <v>54</v>
      </c>
    </row>
    <row r="3" spans="1:25" s="41" customFormat="1" x14ac:dyDescent="0.3"/>
    <row r="4" spans="1:25" x14ac:dyDescent="0.3">
      <c r="C4" s="56" t="s">
        <v>32</v>
      </c>
      <c r="D4" s="56"/>
      <c r="E4" s="56"/>
      <c r="F4" s="56"/>
      <c r="G4" s="56"/>
      <c r="H4" s="56"/>
      <c r="J4" s="56" t="s">
        <v>33</v>
      </c>
      <c r="K4" s="56"/>
      <c r="L4" s="56"/>
      <c r="M4" s="56"/>
      <c r="N4" s="56"/>
      <c r="O4" s="56"/>
      <c r="Q4" s="57" t="s">
        <v>34</v>
      </c>
      <c r="R4" s="57"/>
      <c r="S4" s="57"/>
      <c r="T4" s="57"/>
      <c r="U4" s="57"/>
      <c r="V4" s="57"/>
    </row>
    <row r="5" spans="1:25" ht="28.8" x14ac:dyDescent="0.3">
      <c r="A5" s="33" t="s">
        <v>35</v>
      </c>
      <c r="B5" s="33" t="s">
        <v>36</v>
      </c>
      <c r="C5" s="34" t="s">
        <v>37</v>
      </c>
      <c r="D5" s="34" t="s">
        <v>38</v>
      </c>
      <c r="E5" s="34" t="s">
        <v>39</v>
      </c>
      <c r="F5" s="34" t="s">
        <v>40</v>
      </c>
      <c r="G5" s="34" t="s">
        <v>41</v>
      </c>
      <c r="H5" s="34" t="s">
        <v>42</v>
      </c>
      <c r="J5" s="34" t="s">
        <v>43</v>
      </c>
      <c r="K5" s="34" t="s">
        <v>44</v>
      </c>
      <c r="L5" s="34" t="s">
        <v>45</v>
      </c>
      <c r="M5" s="34" t="s">
        <v>46</v>
      </c>
      <c r="N5" s="34" t="s">
        <v>47</v>
      </c>
      <c r="O5" s="34" t="s">
        <v>48</v>
      </c>
      <c r="P5" s="35"/>
      <c r="Q5" s="34" t="s">
        <v>43</v>
      </c>
      <c r="R5" s="34" t="s">
        <v>44</v>
      </c>
      <c r="S5" s="34" t="s">
        <v>45</v>
      </c>
      <c r="T5" s="34" t="s">
        <v>46</v>
      </c>
      <c r="U5" s="34" t="s">
        <v>47</v>
      </c>
      <c r="V5" s="34" t="s">
        <v>49</v>
      </c>
      <c r="W5" s="36" t="s">
        <v>50</v>
      </c>
    </row>
    <row r="6" spans="1:25" x14ac:dyDescent="0.3">
      <c r="A6" s="37">
        <v>2015</v>
      </c>
      <c r="B6" s="37">
        <v>1</v>
      </c>
      <c r="C6" s="38">
        <v>563</v>
      </c>
      <c r="D6" s="38">
        <v>322</v>
      </c>
      <c r="E6" s="38">
        <v>699</v>
      </c>
      <c r="F6" s="38">
        <v>491</v>
      </c>
      <c r="G6" s="38">
        <v>523</v>
      </c>
      <c r="H6" s="39">
        <v>2598</v>
      </c>
      <c r="J6" s="38">
        <v>73</v>
      </c>
      <c r="K6" s="38">
        <v>46</v>
      </c>
      <c r="L6" s="38">
        <v>89</v>
      </c>
      <c r="M6" s="38">
        <v>114</v>
      </c>
      <c r="N6" s="38">
        <v>119</v>
      </c>
      <c r="O6" s="39">
        <v>441</v>
      </c>
      <c r="Q6" s="40">
        <v>636</v>
      </c>
      <c r="R6" s="40">
        <v>368</v>
      </c>
      <c r="S6" s="40">
        <v>788</v>
      </c>
      <c r="T6" s="40">
        <v>605</v>
      </c>
      <c r="U6" s="40">
        <v>642</v>
      </c>
      <c r="V6" s="39">
        <v>3039</v>
      </c>
      <c r="W6" s="41"/>
      <c r="X6" s="42"/>
      <c r="Y6" s="43"/>
    </row>
    <row r="7" spans="1:25" x14ac:dyDescent="0.3">
      <c r="A7" s="37">
        <v>2015</v>
      </c>
      <c r="B7" s="37">
        <v>2</v>
      </c>
      <c r="C7" s="38">
        <v>755</v>
      </c>
      <c r="D7" s="38">
        <v>561</v>
      </c>
      <c r="E7" s="38">
        <v>897</v>
      </c>
      <c r="F7" s="38">
        <v>387</v>
      </c>
      <c r="G7" s="38">
        <v>711</v>
      </c>
      <c r="H7" s="39">
        <v>3311</v>
      </c>
      <c r="J7" s="38">
        <v>132</v>
      </c>
      <c r="K7" s="38">
        <v>96</v>
      </c>
      <c r="L7" s="38">
        <v>162</v>
      </c>
      <c r="M7" s="38">
        <v>98</v>
      </c>
      <c r="N7" s="38">
        <v>156</v>
      </c>
      <c r="O7" s="39">
        <v>644</v>
      </c>
      <c r="Q7" s="40">
        <v>887</v>
      </c>
      <c r="R7" s="40">
        <v>657</v>
      </c>
      <c r="S7" s="40">
        <v>1059</v>
      </c>
      <c r="T7" s="40">
        <v>485</v>
      </c>
      <c r="U7" s="40">
        <v>867</v>
      </c>
      <c r="V7" s="39">
        <v>3955</v>
      </c>
      <c r="W7" s="41"/>
      <c r="X7" s="42"/>
      <c r="Y7" s="43"/>
    </row>
    <row r="8" spans="1:25" x14ac:dyDescent="0.3">
      <c r="A8" s="37">
        <v>2015</v>
      </c>
      <c r="B8" s="37">
        <v>3</v>
      </c>
      <c r="C8" s="38">
        <v>749</v>
      </c>
      <c r="D8" s="38">
        <v>432</v>
      </c>
      <c r="E8" s="38">
        <v>1091</v>
      </c>
      <c r="F8" s="38">
        <v>450</v>
      </c>
      <c r="G8" s="38">
        <v>1360</v>
      </c>
      <c r="H8" s="39">
        <v>4082</v>
      </c>
      <c r="J8" s="38">
        <v>130</v>
      </c>
      <c r="K8" s="38">
        <v>84</v>
      </c>
      <c r="L8" s="38">
        <v>205</v>
      </c>
      <c r="M8" s="38">
        <v>102</v>
      </c>
      <c r="N8" s="38">
        <v>136</v>
      </c>
      <c r="O8" s="39">
        <v>657</v>
      </c>
      <c r="Q8" s="40">
        <v>879</v>
      </c>
      <c r="R8" s="40">
        <v>516</v>
      </c>
      <c r="S8" s="40">
        <v>1296</v>
      </c>
      <c r="T8" s="40">
        <v>552</v>
      </c>
      <c r="U8" s="40">
        <v>1496</v>
      </c>
      <c r="V8" s="39">
        <v>4739</v>
      </c>
      <c r="W8" s="41"/>
      <c r="X8" s="42"/>
      <c r="Y8" s="43"/>
    </row>
    <row r="9" spans="1:25" x14ac:dyDescent="0.3">
      <c r="A9" s="37">
        <v>2015</v>
      </c>
      <c r="B9" s="37">
        <v>4</v>
      </c>
      <c r="C9" s="38">
        <v>690</v>
      </c>
      <c r="D9" s="38">
        <v>422</v>
      </c>
      <c r="E9" s="38">
        <v>1087</v>
      </c>
      <c r="F9" s="38">
        <v>334</v>
      </c>
      <c r="G9" s="38">
        <v>457</v>
      </c>
      <c r="H9" s="39">
        <v>2990</v>
      </c>
      <c r="J9" s="38">
        <v>130</v>
      </c>
      <c r="K9" s="38">
        <v>65</v>
      </c>
      <c r="L9" s="38">
        <v>166</v>
      </c>
      <c r="M9" s="38">
        <v>82</v>
      </c>
      <c r="N9" s="38">
        <v>135</v>
      </c>
      <c r="O9" s="39">
        <v>578</v>
      </c>
      <c r="Q9" s="40">
        <v>820</v>
      </c>
      <c r="R9" s="40">
        <v>487</v>
      </c>
      <c r="S9" s="40">
        <v>1253</v>
      </c>
      <c r="T9" s="40">
        <v>416</v>
      </c>
      <c r="U9" s="40">
        <v>592</v>
      </c>
      <c r="V9" s="39">
        <v>3568</v>
      </c>
      <c r="W9" s="41"/>
      <c r="X9" s="42"/>
      <c r="Y9" s="43"/>
    </row>
    <row r="10" spans="1:25" x14ac:dyDescent="0.3">
      <c r="A10" s="37">
        <v>2015</v>
      </c>
      <c r="B10" s="37">
        <v>5</v>
      </c>
      <c r="C10" s="54">
        <v>802.59719028490417</v>
      </c>
      <c r="D10" s="54">
        <v>440.68139287678355</v>
      </c>
      <c r="E10" s="54">
        <v>890.7958932645555</v>
      </c>
      <c r="F10" s="54">
        <v>720.79948220446795</v>
      </c>
      <c r="G10" s="54">
        <v>783.25914749582876</v>
      </c>
      <c r="H10" s="39">
        <v>3638.13310612654</v>
      </c>
      <c r="J10" s="54">
        <v>142.00757810141133</v>
      </c>
      <c r="K10" s="54">
        <v>82.31972769191556</v>
      </c>
      <c r="L10" s="54">
        <v>150.21630646089079</v>
      </c>
      <c r="M10" s="54">
        <v>115.57124135339062</v>
      </c>
      <c r="N10" s="54">
        <v>126.96630588126578</v>
      </c>
      <c r="O10" s="39">
        <v>617.08115948887416</v>
      </c>
      <c r="Q10" s="55">
        <v>944.60476838631553</v>
      </c>
      <c r="R10" s="55">
        <v>523.00112056869909</v>
      </c>
      <c r="S10" s="55">
        <v>1041.0121997254464</v>
      </c>
      <c r="T10" s="55">
        <v>836.37072355785858</v>
      </c>
      <c r="U10" s="55">
        <v>910.22545337709448</v>
      </c>
      <c r="V10" s="39">
        <v>4255.2142656154138</v>
      </c>
      <c r="W10" s="41"/>
      <c r="X10" s="42"/>
      <c r="Y10" s="43"/>
    </row>
    <row r="11" spans="1:25" x14ac:dyDescent="0.3">
      <c r="A11" s="37">
        <v>2015</v>
      </c>
      <c r="B11" s="37">
        <v>6</v>
      </c>
      <c r="C11" s="54">
        <v>693.34727044549618</v>
      </c>
      <c r="D11" s="54">
        <v>467.5337935944242</v>
      </c>
      <c r="E11" s="54">
        <v>916.85276105527362</v>
      </c>
      <c r="F11" s="54">
        <v>513.94765946025245</v>
      </c>
      <c r="G11" s="54">
        <v>716.13280578752347</v>
      </c>
      <c r="H11" s="39">
        <v>3307.8142903429698</v>
      </c>
      <c r="J11" s="54">
        <v>141.09194539588214</v>
      </c>
      <c r="K11" s="54">
        <v>90.04531076098543</v>
      </c>
      <c r="L11" s="54">
        <v>139.90081341690248</v>
      </c>
      <c r="M11" s="54">
        <v>92.834449896337603</v>
      </c>
      <c r="N11" s="54">
        <v>112.95834988722031</v>
      </c>
      <c r="O11" s="39">
        <v>576.83086935732797</v>
      </c>
      <c r="Q11" s="55">
        <v>834.43921584137831</v>
      </c>
      <c r="R11" s="55">
        <v>557.57910435540964</v>
      </c>
      <c r="S11" s="55">
        <v>1056.7535744721761</v>
      </c>
      <c r="T11" s="55">
        <v>606.78210935659001</v>
      </c>
      <c r="U11" s="55">
        <v>829.09115567474373</v>
      </c>
      <c r="V11" s="39">
        <v>3884.6451597002979</v>
      </c>
      <c r="W11" s="41"/>
      <c r="X11" s="42"/>
      <c r="Y11" s="43"/>
    </row>
    <row r="12" spans="1:25" x14ac:dyDescent="0.3">
      <c r="A12" s="37">
        <v>2015</v>
      </c>
      <c r="B12" s="37">
        <v>7</v>
      </c>
      <c r="C12" s="54">
        <v>803.23309166446563</v>
      </c>
      <c r="D12" s="54">
        <v>457.53097977324131</v>
      </c>
      <c r="E12" s="54">
        <v>866.44261920529914</v>
      </c>
      <c r="F12" s="54">
        <v>523.85092577548926</v>
      </c>
      <c r="G12" s="54">
        <v>853.51628855276476</v>
      </c>
      <c r="H12" s="39">
        <v>3504.5739049712597</v>
      </c>
      <c r="J12" s="54">
        <v>139.48075494320258</v>
      </c>
      <c r="K12" s="54">
        <v>105.52415763806421</v>
      </c>
      <c r="L12" s="54">
        <v>137.90237079594741</v>
      </c>
      <c r="M12" s="54">
        <v>97.827510788303613</v>
      </c>
      <c r="N12" s="54">
        <v>130.64764279067023</v>
      </c>
      <c r="O12" s="39">
        <v>611.38243695618803</v>
      </c>
      <c r="Q12" s="55">
        <v>942.71384660766819</v>
      </c>
      <c r="R12" s="55">
        <v>563.05513741130551</v>
      </c>
      <c r="S12" s="55">
        <v>1004.3449900012465</v>
      </c>
      <c r="T12" s="55">
        <v>621.67843656379284</v>
      </c>
      <c r="U12" s="55">
        <v>984.16393134343502</v>
      </c>
      <c r="V12" s="39">
        <v>4115.9563419274473</v>
      </c>
      <c r="W12" s="41"/>
      <c r="X12" s="42"/>
      <c r="Y12" s="43"/>
    </row>
    <row r="13" spans="1:25" x14ac:dyDescent="0.3">
      <c r="A13" s="37">
        <v>2015</v>
      </c>
      <c r="B13" s="37">
        <v>8</v>
      </c>
      <c r="C13" s="54">
        <v>779.21783781998204</v>
      </c>
      <c r="D13" s="54">
        <v>538.51638006369262</v>
      </c>
      <c r="E13" s="54">
        <v>968.74367318076906</v>
      </c>
      <c r="F13" s="54">
        <v>512.54087704878157</v>
      </c>
      <c r="G13" s="54">
        <v>646.39062817616457</v>
      </c>
      <c r="H13" s="39">
        <v>3445.4093962893899</v>
      </c>
      <c r="J13" s="54">
        <v>133.71621266617385</v>
      </c>
      <c r="K13" s="54">
        <v>122.78868423472146</v>
      </c>
      <c r="L13" s="54">
        <v>143.71652347159031</v>
      </c>
      <c r="M13" s="54">
        <v>98.146598090468444</v>
      </c>
      <c r="N13" s="54">
        <v>171.81570382550797</v>
      </c>
      <c r="O13" s="39">
        <v>670.18372228846192</v>
      </c>
      <c r="Q13" s="55">
        <v>912.93405048615591</v>
      </c>
      <c r="R13" s="55">
        <v>661.30506429841409</v>
      </c>
      <c r="S13" s="55">
        <v>1112.4601966523594</v>
      </c>
      <c r="T13" s="55">
        <v>610.68747513924995</v>
      </c>
      <c r="U13" s="55">
        <v>818.20633200167254</v>
      </c>
      <c r="V13" s="39">
        <v>4115.5931185778518</v>
      </c>
      <c r="W13" s="41"/>
      <c r="X13" s="42"/>
      <c r="Y13" s="43"/>
    </row>
    <row r="14" spans="1:25" x14ac:dyDescent="0.3">
      <c r="A14" s="37">
        <v>2015</v>
      </c>
      <c r="B14" s="37">
        <v>9</v>
      </c>
      <c r="C14" s="54">
        <v>707.40892277486546</v>
      </c>
      <c r="D14" s="54">
        <v>514.97165092140199</v>
      </c>
      <c r="E14" s="54">
        <v>1002.62861092253</v>
      </c>
      <c r="F14" s="54">
        <v>359.97512408314077</v>
      </c>
      <c r="G14" s="54">
        <v>1001.7496904350716</v>
      </c>
      <c r="H14" s="39">
        <v>3586.7339991370095</v>
      </c>
      <c r="J14" s="54">
        <v>148.35929853933848</v>
      </c>
      <c r="K14" s="54">
        <v>95.681762022866323</v>
      </c>
      <c r="L14" s="54">
        <v>164.17685710520144</v>
      </c>
      <c r="M14" s="54">
        <v>98.258341721401933</v>
      </c>
      <c r="N14" s="54">
        <v>160.28280268900784</v>
      </c>
      <c r="O14" s="39">
        <v>666.759062077816</v>
      </c>
      <c r="Q14" s="55">
        <v>855.76822131420397</v>
      </c>
      <c r="R14" s="55">
        <v>610.65341294426833</v>
      </c>
      <c r="S14" s="55">
        <v>1166.8054680277314</v>
      </c>
      <c r="T14" s="55">
        <v>458.23346580454267</v>
      </c>
      <c r="U14" s="55">
        <v>1162.0324931240793</v>
      </c>
      <c r="V14" s="39">
        <v>4253.4930612148255</v>
      </c>
      <c r="W14" s="41"/>
      <c r="X14" s="42"/>
      <c r="Y14" s="43"/>
    </row>
    <row r="15" spans="1:25" x14ac:dyDescent="0.3">
      <c r="A15" s="37">
        <v>2015</v>
      </c>
      <c r="B15" s="37">
        <v>10</v>
      </c>
      <c r="C15" s="54">
        <v>684.80675548683178</v>
      </c>
      <c r="D15" s="54">
        <v>523.43663316065761</v>
      </c>
      <c r="E15" s="54">
        <v>920.36225396475163</v>
      </c>
      <c r="F15" s="54">
        <v>493.92608897933144</v>
      </c>
      <c r="G15" s="54">
        <v>1022.0354639585472</v>
      </c>
      <c r="H15" s="39">
        <v>3644.5671955501193</v>
      </c>
      <c r="J15" s="54">
        <v>148.7690603936571</v>
      </c>
      <c r="K15" s="54">
        <v>90.300385241092798</v>
      </c>
      <c r="L15" s="54">
        <v>178.44126765910246</v>
      </c>
      <c r="M15" s="54">
        <v>117.54596350128931</v>
      </c>
      <c r="N15" s="54">
        <v>136.42477810653531</v>
      </c>
      <c r="O15" s="39">
        <v>671.48145490167701</v>
      </c>
      <c r="Q15" s="55">
        <v>833.5758158804889</v>
      </c>
      <c r="R15" s="55">
        <v>613.73701840175045</v>
      </c>
      <c r="S15" s="55">
        <v>1098.8035216238541</v>
      </c>
      <c r="T15" s="55">
        <v>611.47205248062073</v>
      </c>
      <c r="U15" s="55">
        <v>1158.4602420650826</v>
      </c>
      <c r="V15" s="39">
        <v>4316.0486504517967</v>
      </c>
      <c r="W15" s="41"/>
      <c r="X15" s="42"/>
      <c r="Y15" s="43"/>
    </row>
    <row r="16" spans="1:25" x14ac:dyDescent="0.3">
      <c r="A16" s="37">
        <v>2015</v>
      </c>
      <c r="B16" s="37">
        <v>11</v>
      </c>
      <c r="C16" s="54">
        <v>731.58172326044405</v>
      </c>
      <c r="D16" s="54">
        <v>653.35675600679508</v>
      </c>
      <c r="E16" s="54">
        <v>1058.711100691525</v>
      </c>
      <c r="F16" s="54">
        <v>386.14809284256143</v>
      </c>
      <c r="G16" s="54">
        <v>886.27943172757398</v>
      </c>
      <c r="H16" s="39">
        <v>3716.0771045288989</v>
      </c>
      <c r="J16" s="54">
        <v>145.70822381306246</v>
      </c>
      <c r="K16" s="54">
        <v>87.668853872396014</v>
      </c>
      <c r="L16" s="54">
        <v>164.14124765385191</v>
      </c>
      <c r="M16" s="54">
        <v>102.92213448803001</v>
      </c>
      <c r="N16" s="54">
        <v>131.25387479333759</v>
      </c>
      <c r="O16" s="39">
        <v>631.69433462067798</v>
      </c>
      <c r="Q16" s="55">
        <v>877.28994707350648</v>
      </c>
      <c r="R16" s="55">
        <v>741.02560987919105</v>
      </c>
      <c r="S16" s="55">
        <v>1222.8523483453769</v>
      </c>
      <c r="T16" s="55">
        <v>489.07022733059142</v>
      </c>
      <c r="U16" s="55">
        <v>1017.5333065209115</v>
      </c>
      <c r="V16" s="39">
        <v>4347.7714391495765</v>
      </c>
      <c r="W16" s="41"/>
      <c r="X16" s="42"/>
      <c r="Y16" s="43"/>
    </row>
    <row r="17" spans="1:25" x14ac:dyDescent="0.3">
      <c r="A17" s="37">
        <v>2015</v>
      </c>
      <c r="B17" s="37">
        <v>12</v>
      </c>
      <c r="C17" s="54">
        <v>836.90170755779025</v>
      </c>
      <c r="D17" s="54">
        <v>493.60737999118521</v>
      </c>
      <c r="E17" s="54">
        <v>1069.6280369021288</v>
      </c>
      <c r="F17" s="54">
        <v>441.4925501538836</v>
      </c>
      <c r="G17" s="54">
        <v>860.34549070941227</v>
      </c>
      <c r="H17" s="39">
        <v>3701.9751653144003</v>
      </c>
      <c r="J17" s="54">
        <v>141.91621887262099</v>
      </c>
      <c r="K17" s="54">
        <v>120.02268863510902</v>
      </c>
      <c r="L17" s="54">
        <v>140.61764948038672</v>
      </c>
      <c r="M17" s="54">
        <v>95.995883565794998</v>
      </c>
      <c r="N17" s="54">
        <v>140.30375522547425</v>
      </c>
      <c r="O17" s="39">
        <v>638.85619577938598</v>
      </c>
      <c r="Q17" s="55">
        <v>978.81792643041126</v>
      </c>
      <c r="R17" s="55">
        <v>613.63006862629425</v>
      </c>
      <c r="S17" s="55">
        <v>1210.2456863825155</v>
      </c>
      <c r="T17" s="55">
        <v>537.4884337196786</v>
      </c>
      <c r="U17" s="55">
        <v>1000.6492459348865</v>
      </c>
      <c r="V17" s="39">
        <v>4340.8313610937867</v>
      </c>
      <c r="W17" s="44">
        <v>48930.553397730997</v>
      </c>
      <c r="X17" s="42"/>
      <c r="Y17" s="43"/>
    </row>
    <row r="18" spans="1:25" x14ac:dyDescent="0.3">
      <c r="A18" s="37">
        <v>2016</v>
      </c>
      <c r="B18" s="37">
        <v>1</v>
      </c>
      <c r="C18" s="54">
        <v>806.40118553029299</v>
      </c>
      <c r="D18" s="54">
        <v>513.77960593038517</v>
      </c>
      <c r="E18" s="54">
        <v>965.98208906050297</v>
      </c>
      <c r="F18" s="54">
        <v>513.36757981370386</v>
      </c>
      <c r="G18" s="54">
        <v>882.80878414925485</v>
      </c>
      <c r="H18" s="39">
        <v>3682.3392444841397</v>
      </c>
      <c r="J18" s="54">
        <v>131.57712886943713</v>
      </c>
      <c r="K18" s="54">
        <v>94.988744076940478</v>
      </c>
      <c r="L18" s="54">
        <v>119.54149762739826</v>
      </c>
      <c r="M18" s="54">
        <v>124.29143776278937</v>
      </c>
      <c r="N18" s="54">
        <v>142.66811218353578</v>
      </c>
      <c r="O18" s="39">
        <v>613.06692052010101</v>
      </c>
      <c r="Q18" s="55">
        <v>937.97831439973015</v>
      </c>
      <c r="R18" s="55">
        <v>608.76835000732569</v>
      </c>
      <c r="S18" s="55">
        <v>1085.5235866879011</v>
      </c>
      <c r="T18" s="55">
        <v>637.65901757649317</v>
      </c>
      <c r="U18" s="55">
        <v>1025.4768963327906</v>
      </c>
      <c r="V18" s="39">
        <v>4295.4061650042404</v>
      </c>
      <c r="W18" s="41"/>
      <c r="X18" s="42"/>
      <c r="Y18" s="43"/>
    </row>
    <row r="19" spans="1:25" x14ac:dyDescent="0.3">
      <c r="A19" s="37">
        <v>2016</v>
      </c>
      <c r="B19" s="37">
        <v>2</v>
      </c>
      <c r="C19" s="54">
        <v>846.64223739895272</v>
      </c>
      <c r="D19" s="54">
        <v>577.49175954013731</v>
      </c>
      <c r="E19" s="54">
        <v>957.38434926748334</v>
      </c>
      <c r="F19" s="54">
        <v>491.80922144256255</v>
      </c>
      <c r="G19" s="54">
        <v>802.15977871163409</v>
      </c>
      <c r="H19" s="39">
        <v>3675.4873463607701</v>
      </c>
      <c r="J19" s="54">
        <v>135.31623445120883</v>
      </c>
      <c r="K19" s="54">
        <v>88.014384311930172</v>
      </c>
      <c r="L19" s="54">
        <v>165.66578924391348</v>
      </c>
      <c r="M19" s="54">
        <v>121.55464872137053</v>
      </c>
      <c r="N19" s="54">
        <v>162.12731242671993</v>
      </c>
      <c r="O19" s="39">
        <v>672.67836915514295</v>
      </c>
      <c r="Q19" s="55">
        <v>981.95847185016157</v>
      </c>
      <c r="R19" s="55">
        <v>665.50614385206745</v>
      </c>
      <c r="S19" s="55">
        <v>1123.0501385113969</v>
      </c>
      <c r="T19" s="55">
        <v>613.36387016393303</v>
      </c>
      <c r="U19" s="55">
        <v>964.28709113835407</v>
      </c>
      <c r="V19" s="39">
        <v>4348.1657155159128</v>
      </c>
      <c r="W19" s="41"/>
      <c r="X19" s="42"/>
      <c r="Y19" s="43"/>
    </row>
    <row r="20" spans="1:25" x14ac:dyDescent="0.3">
      <c r="A20" s="37">
        <v>2016</v>
      </c>
      <c r="B20" s="37">
        <v>3</v>
      </c>
      <c r="C20" s="54">
        <v>822.31793978061864</v>
      </c>
      <c r="D20" s="54">
        <v>550.87419538095912</v>
      </c>
      <c r="E20" s="54">
        <v>1008.0584733770407</v>
      </c>
      <c r="F20" s="54">
        <v>472.30583218981479</v>
      </c>
      <c r="G20" s="54">
        <v>877.80032748255678</v>
      </c>
      <c r="H20" s="39">
        <v>3731.3567682109901</v>
      </c>
      <c r="J20" s="54">
        <v>138.31733552024255</v>
      </c>
      <c r="K20" s="54">
        <v>93.045732722226731</v>
      </c>
      <c r="L20" s="54">
        <v>188.05881065297635</v>
      </c>
      <c r="M20" s="54">
        <v>109.48211077139594</v>
      </c>
      <c r="N20" s="54">
        <v>144.85996314849839</v>
      </c>
      <c r="O20" s="39">
        <v>673.76395281533996</v>
      </c>
      <c r="Q20" s="55">
        <v>960.63527530086117</v>
      </c>
      <c r="R20" s="55">
        <v>643.91992810318584</v>
      </c>
      <c r="S20" s="55">
        <v>1196.1172840300171</v>
      </c>
      <c r="T20" s="55">
        <v>581.78794296121077</v>
      </c>
      <c r="U20" s="55">
        <v>1022.6602906310552</v>
      </c>
      <c r="V20" s="39">
        <v>4405.1207210263301</v>
      </c>
      <c r="W20" s="41"/>
      <c r="X20" s="42"/>
      <c r="Y20" s="43"/>
    </row>
    <row r="21" spans="1:25" x14ac:dyDescent="0.3">
      <c r="A21" s="37">
        <v>2016</v>
      </c>
      <c r="B21" s="37">
        <v>4</v>
      </c>
      <c r="C21" s="54">
        <v>838.79878376836871</v>
      </c>
      <c r="D21" s="54">
        <v>501.79180580419046</v>
      </c>
      <c r="E21" s="54">
        <v>1173.2807813374932</v>
      </c>
      <c r="F21" s="54">
        <v>666.65144803924477</v>
      </c>
      <c r="G21" s="54">
        <v>649.03266525697279</v>
      </c>
      <c r="H21" s="39">
        <v>3829.5554842062697</v>
      </c>
      <c r="J21" s="54">
        <v>168.92269893053148</v>
      </c>
      <c r="K21" s="54">
        <v>94.393935127093314</v>
      </c>
      <c r="L21" s="54">
        <v>152.36687582884846</v>
      </c>
      <c r="M21" s="54">
        <v>107.37067889962044</v>
      </c>
      <c r="N21" s="54">
        <v>124.56093026059627</v>
      </c>
      <c r="O21" s="39">
        <v>647.61511904668998</v>
      </c>
      <c r="Q21" s="55">
        <v>1007.7214826989002</v>
      </c>
      <c r="R21" s="55">
        <v>596.18574093128382</v>
      </c>
      <c r="S21" s="55">
        <v>1325.6476571663416</v>
      </c>
      <c r="T21" s="55">
        <v>774.0221269388652</v>
      </c>
      <c r="U21" s="55">
        <v>773.59359551756904</v>
      </c>
      <c r="V21" s="39">
        <v>4477.1706032529601</v>
      </c>
      <c r="W21" s="41"/>
      <c r="X21" s="42"/>
      <c r="Y21" s="43"/>
    </row>
    <row r="22" spans="1:25" x14ac:dyDescent="0.3">
      <c r="A22" s="37">
        <v>2016</v>
      </c>
      <c r="B22" s="37">
        <v>5</v>
      </c>
      <c r="C22" s="54">
        <v>868.60473017964682</v>
      </c>
      <c r="D22" s="54">
        <v>476.92409964586579</v>
      </c>
      <c r="E22" s="54">
        <v>964.05710844755504</v>
      </c>
      <c r="F22" s="54">
        <v>780.07978015920185</v>
      </c>
      <c r="G22" s="54">
        <v>847.67627984076069</v>
      </c>
      <c r="H22" s="39">
        <v>3937.3419982730302</v>
      </c>
      <c r="J22" s="54">
        <v>152.93561814626511</v>
      </c>
      <c r="K22" s="54">
        <v>88.654553570407003</v>
      </c>
      <c r="L22" s="54">
        <v>161.77604034510901</v>
      </c>
      <c r="M22" s="54">
        <v>124.46490161032</v>
      </c>
      <c r="N22" s="54">
        <v>136.73686104154592</v>
      </c>
      <c r="O22" s="39">
        <v>664.567974713647</v>
      </c>
      <c r="Q22" s="55">
        <v>1021.540348325912</v>
      </c>
      <c r="R22" s="55">
        <v>565.57865321627276</v>
      </c>
      <c r="S22" s="55">
        <v>1125.8331487926641</v>
      </c>
      <c r="T22" s="55">
        <v>904.54468176952184</v>
      </c>
      <c r="U22" s="55">
        <v>984.41314088230661</v>
      </c>
      <c r="V22" s="39">
        <v>4601.9099729866775</v>
      </c>
      <c r="W22" s="41"/>
      <c r="X22" s="42"/>
      <c r="Y22" s="43"/>
    </row>
    <row r="23" spans="1:25" x14ac:dyDescent="0.3">
      <c r="A23" s="37">
        <v>2016</v>
      </c>
      <c r="B23" s="37">
        <v>6</v>
      </c>
      <c r="C23" s="54">
        <v>844.9098013996088</v>
      </c>
      <c r="D23" s="54">
        <v>569.73453496060642</v>
      </c>
      <c r="E23" s="54">
        <v>1117.2725663982978</v>
      </c>
      <c r="F23" s="54">
        <v>626.29425887166747</v>
      </c>
      <c r="G23" s="54">
        <v>872.67615018503966</v>
      </c>
      <c r="H23" s="39">
        <v>4030.8873118152201</v>
      </c>
      <c r="J23" s="54">
        <v>161.19589320981066</v>
      </c>
      <c r="K23" s="54">
        <v>102.87571169810839</v>
      </c>
      <c r="L23" s="54">
        <v>159.83503889070934</v>
      </c>
      <c r="M23" s="54">
        <v>106.06227045557701</v>
      </c>
      <c r="N23" s="54">
        <v>129.0535902278956</v>
      </c>
      <c r="O23" s="39">
        <v>659.022504482101</v>
      </c>
      <c r="Q23" s="55">
        <v>1006.1056946094195</v>
      </c>
      <c r="R23" s="55">
        <v>672.6102466587148</v>
      </c>
      <c r="S23" s="55">
        <v>1277.1076052890071</v>
      </c>
      <c r="T23" s="55">
        <v>732.35652932724452</v>
      </c>
      <c r="U23" s="55">
        <v>1001.7297404129353</v>
      </c>
      <c r="V23" s="39">
        <v>4689.9098162973214</v>
      </c>
      <c r="W23" s="41"/>
      <c r="X23" s="42"/>
      <c r="Y23" s="43"/>
    </row>
    <row r="24" spans="1:25" x14ac:dyDescent="0.3">
      <c r="A24" s="37">
        <v>2016</v>
      </c>
      <c r="B24" s="37">
        <v>7</v>
      </c>
      <c r="C24" s="54">
        <v>941.42760877000512</v>
      </c>
      <c r="D24" s="54">
        <v>536.24819581767167</v>
      </c>
      <c r="E24" s="54">
        <v>1015.5121988868508</v>
      </c>
      <c r="F24" s="54">
        <v>613.97834516855676</v>
      </c>
      <c r="G24" s="54">
        <v>1000.3619209878555</v>
      </c>
      <c r="H24" s="39">
        <v>4107.5282696309396</v>
      </c>
      <c r="J24" s="54">
        <v>154.72591407255337</v>
      </c>
      <c r="K24" s="54">
        <v>117.05788195607546</v>
      </c>
      <c r="L24" s="54">
        <v>152.97501352687496</v>
      </c>
      <c r="M24" s="54">
        <v>108.51999642765416</v>
      </c>
      <c r="N24" s="54">
        <v>144.92734829577302</v>
      </c>
      <c r="O24" s="39">
        <v>678.20615427893108</v>
      </c>
      <c r="Q24" s="55">
        <v>1096.1535228425585</v>
      </c>
      <c r="R24" s="55">
        <v>653.30607777374712</v>
      </c>
      <c r="S24" s="55">
        <v>1168.4872124137257</v>
      </c>
      <c r="T24" s="55">
        <v>722.49834159621093</v>
      </c>
      <c r="U24" s="55">
        <v>1145.2892692836285</v>
      </c>
      <c r="V24" s="39">
        <v>4785.7344239098711</v>
      </c>
      <c r="W24" s="41"/>
      <c r="X24" s="42"/>
      <c r="Y24" s="43"/>
    </row>
    <row r="25" spans="1:25" x14ac:dyDescent="0.3">
      <c r="A25" s="37">
        <v>2016</v>
      </c>
      <c r="B25" s="37">
        <v>8</v>
      </c>
      <c r="C25" s="54">
        <v>942.75518880437176</v>
      </c>
      <c r="D25" s="54">
        <v>651.53681925654496</v>
      </c>
      <c r="E25" s="54">
        <v>1172.057517404482</v>
      </c>
      <c r="F25" s="54">
        <v>620.10974063932201</v>
      </c>
      <c r="G25" s="54">
        <v>782.05103775919929</v>
      </c>
      <c r="H25" s="39">
        <v>4168.5103038639199</v>
      </c>
      <c r="J25" s="54">
        <v>140.48215272334042</v>
      </c>
      <c r="K25" s="54">
        <v>129.001699550258</v>
      </c>
      <c r="L25" s="54">
        <v>150.98847175403768</v>
      </c>
      <c r="M25" s="54">
        <v>103.11274233172628</v>
      </c>
      <c r="N25" s="54">
        <v>180.50944955599368</v>
      </c>
      <c r="O25" s="39">
        <v>704.09451591535606</v>
      </c>
      <c r="Q25" s="55">
        <v>1083.2373415277123</v>
      </c>
      <c r="R25" s="55">
        <v>780.53851880680293</v>
      </c>
      <c r="S25" s="55">
        <v>1323.0459891585197</v>
      </c>
      <c r="T25" s="55">
        <v>723.22248297104829</v>
      </c>
      <c r="U25" s="55">
        <v>962.56048731519297</v>
      </c>
      <c r="V25" s="39">
        <v>4872.6048197792761</v>
      </c>
      <c r="W25" s="41"/>
      <c r="X25" s="42"/>
      <c r="Y25" s="43"/>
    </row>
    <row r="26" spans="1:25" x14ac:dyDescent="0.3">
      <c r="A26" s="37">
        <v>2016</v>
      </c>
      <c r="B26" s="37">
        <v>9</v>
      </c>
      <c r="C26" s="54">
        <v>833.39913168800797</v>
      </c>
      <c r="D26" s="54">
        <v>606.6885967996518</v>
      </c>
      <c r="E26" s="54">
        <v>1181.1977299787586</v>
      </c>
      <c r="F26" s="54">
        <v>424.0870395914543</v>
      </c>
      <c r="G26" s="54">
        <v>1180.1622729079072</v>
      </c>
      <c r="H26" s="39">
        <v>4225.5347709657799</v>
      </c>
      <c r="J26" s="54">
        <v>157.57245241944437</v>
      </c>
      <c r="K26" s="54">
        <v>101.62362617102147</v>
      </c>
      <c r="L26" s="54">
        <v>174.3722857905245</v>
      </c>
      <c r="M26" s="54">
        <v>104.36021218854538</v>
      </c>
      <c r="N26" s="54">
        <v>170.2364095073693</v>
      </c>
      <c r="O26" s="39">
        <v>708.16498607690505</v>
      </c>
      <c r="Q26" s="55">
        <v>990.97158410745237</v>
      </c>
      <c r="R26" s="55">
        <v>708.31222297067325</v>
      </c>
      <c r="S26" s="55">
        <v>1355.5700157692831</v>
      </c>
      <c r="T26" s="55">
        <v>528.44725177999965</v>
      </c>
      <c r="U26" s="55">
        <v>1350.3986824152764</v>
      </c>
      <c r="V26" s="39">
        <v>4933.6997570426847</v>
      </c>
      <c r="W26" s="41"/>
      <c r="X26" s="42"/>
      <c r="Y26" s="43"/>
    </row>
    <row r="27" spans="1:25" x14ac:dyDescent="0.3">
      <c r="A27" s="37">
        <v>2016</v>
      </c>
      <c r="B27" s="37">
        <v>10</v>
      </c>
      <c r="C27" s="54">
        <v>804.61859031987638</v>
      </c>
      <c r="D27" s="54">
        <v>615.01561209936006</v>
      </c>
      <c r="E27" s="54">
        <v>1081.3862063061708</v>
      </c>
      <c r="F27" s="54">
        <v>580.34198735996779</v>
      </c>
      <c r="G27" s="54">
        <v>1200.8478708458947</v>
      </c>
      <c r="H27" s="39">
        <v>4282.2102669312699</v>
      </c>
      <c r="J27" s="54">
        <v>157.95619322366082</v>
      </c>
      <c r="K27" s="54">
        <v>95.876824533074753</v>
      </c>
      <c r="L27" s="54">
        <v>189.4607876049871</v>
      </c>
      <c r="M27" s="54">
        <v>124.80493507413898</v>
      </c>
      <c r="N27" s="54">
        <v>144.84959812255229</v>
      </c>
      <c r="O27" s="39">
        <v>712.94833855841387</v>
      </c>
      <c r="Q27" s="55">
        <v>962.57478354353725</v>
      </c>
      <c r="R27" s="55">
        <v>710.89243663243485</v>
      </c>
      <c r="S27" s="55">
        <v>1270.8469939111578</v>
      </c>
      <c r="T27" s="55">
        <v>705.14692243410673</v>
      </c>
      <c r="U27" s="55">
        <v>1345.6974689684471</v>
      </c>
      <c r="V27" s="39">
        <v>4995.1586054896834</v>
      </c>
      <c r="W27" s="41"/>
      <c r="X27" s="42"/>
      <c r="Y27" s="43"/>
    </row>
    <row r="28" spans="1:25" x14ac:dyDescent="0.3">
      <c r="A28" s="37">
        <v>2016</v>
      </c>
      <c r="B28" s="37">
        <v>11</v>
      </c>
      <c r="C28" s="54">
        <v>856.18521070055226</v>
      </c>
      <c r="D28" s="54">
        <v>764.6369148087125</v>
      </c>
      <c r="E28" s="54">
        <v>1239.0314820561593</v>
      </c>
      <c r="F28" s="54">
        <v>451.91709377125289</v>
      </c>
      <c r="G28" s="54">
        <v>1037.2311361352831</v>
      </c>
      <c r="H28" s="39">
        <v>4349.0018374719602</v>
      </c>
      <c r="J28" s="54">
        <v>161.86103833467018</v>
      </c>
      <c r="K28" s="54">
        <v>97.387582842282697</v>
      </c>
      <c r="L28" s="54">
        <v>182.33749670084813</v>
      </c>
      <c r="M28" s="54">
        <v>114.3318003603284</v>
      </c>
      <c r="N28" s="54">
        <v>145.80431978056859</v>
      </c>
      <c r="O28" s="39">
        <v>701.72223801869802</v>
      </c>
      <c r="Q28" s="55">
        <v>1018.0462490352224</v>
      </c>
      <c r="R28" s="55">
        <v>862.02449765099516</v>
      </c>
      <c r="S28" s="55">
        <v>1421.3689787570074</v>
      </c>
      <c r="T28" s="55">
        <v>566.24889413158132</v>
      </c>
      <c r="U28" s="55">
        <v>1183.0354559158518</v>
      </c>
      <c r="V28" s="39">
        <v>5050.7240754906579</v>
      </c>
      <c r="W28" s="41"/>
      <c r="X28" s="42"/>
      <c r="Y28" s="43"/>
    </row>
    <row r="29" spans="1:25" x14ac:dyDescent="0.3">
      <c r="A29" s="37">
        <v>2016</v>
      </c>
      <c r="B29" s="37">
        <v>12</v>
      </c>
      <c r="C29" s="54">
        <v>1000.2135458802977</v>
      </c>
      <c r="D29" s="54">
        <v>589.92923942573589</v>
      </c>
      <c r="E29" s="54">
        <v>1278.353768311536</v>
      </c>
      <c r="F29" s="54">
        <v>527.64479398395588</v>
      </c>
      <c r="G29" s="54">
        <v>1028.2321163565846</v>
      </c>
      <c r="H29" s="39">
        <v>4424.3734639581098</v>
      </c>
      <c r="J29" s="54">
        <v>156.45887593032879</v>
      </c>
      <c r="K29" s="54">
        <v>132.32183818848802</v>
      </c>
      <c r="L29" s="54">
        <v>155.02723753804</v>
      </c>
      <c r="M29" s="54">
        <v>105.83292139515005</v>
      </c>
      <c r="N29" s="54">
        <v>154.68117742824612</v>
      </c>
      <c r="O29" s="39">
        <v>704.32205048025298</v>
      </c>
      <c r="Q29" s="55">
        <v>1156.6724218106265</v>
      </c>
      <c r="R29" s="55">
        <v>722.25107761422396</v>
      </c>
      <c r="S29" s="55">
        <v>1433.381005849576</v>
      </c>
      <c r="T29" s="55">
        <v>633.47771537910592</v>
      </c>
      <c r="U29" s="55">
        <v>1182.9132937848308</v>
      </c>
      <c r="V29" s="39">
        <v>5128.6955144383628</v>
      </c>
      <c r="W29" s="44">
        <v>56584.300190233982</v>
      </c>
      <c r="X29" s="42"/>
      <c r="Y29" s="43"/>
    </row>
    <row r="30" spans="1:25" x14ac:dyDescent="0.3">
      <c r="A30" s="37">
        <v>2017</v>
      </c>
      <c r="B30" s="37">
        <v>1</v>
      </c>
      <c r="C30" s="54">
        <v>984.63905547373838</v>
      </c>
      <c r="D30" s="54">
        <v>627.33968523656142</v>
      </c>
      <c r="E30" s="54">
        <v>1179.4919313661549</v>
      </c>
      <c r="F30" s="54">
        <v>626.83658949012749</v>
      </c>
      <c r="G30" s="54">
        <v>1077.9349323711874</v>
      </c>
      <c r="H30" s="39">
        <v>4496.24219393777</v>
      </c>
      <c r="J30" s="54">
        <v>149.27262401928994</v>
      </c>
      <c r="K30" s="54">
        <v>107.76355436917618</v>
      </c>
      <c r="L30" s="54">
        <v>135.61834935419648</v>
      </c>
      <c r="M30" s="54">
        <v>141.0070976422667</v>
      </c>
      <c r="N30" s="54">
        <v>161.85520730314076</v>
      </c>
      <c r="O30" s="39">
        <v>695.51683268807005</v>
      </c>
      <c r="Q30" s="55">
        <v>1133.9116794930283</v>
      </c>
      <c r="R30" s="55">
        <v>735.1032396057376</v>
      </c>
      <c r="S30" s="55">
        <v>1315.1102807203513</v>
      </c>
      <c r="T30" s="55">
        <v>767.84368713239417</v>
      </c>
      <c r="U30" s="55">
        <v>1239.7901396743282</v>
      </c>
      <c r="V30" s="39">
        <v>5191.7590266258403</v>
      </c>
      <c r="W30" s="41"/>
      <c r="X30" s="42"/>
      <c r="Y30" s="43"/>
    </row>
    <row r="31" spans="1:25" x14ac:dyDescent="0.3">
      <c r="A31" s="37">
        <v>2017</v>
      </c>
      <c r="B31" s="37">
        <v>2</v>
      </c>
      <c r="C31" s="54">
        <v>1051.4320652851175</v>
      </c>
      <c r="D31" s="54">
        <v>717.17819711409322</v>
      </c>
      <c r="E31" s="54">
        <v>1188.9610028369268</v>
      </c>
      <c r="F31" s="54">
        <v>610.7703615357791</v>
      </c>
      <c r="G31" s="54">
        <v>996.1899791469931</v>
      </c>
      <c r="H31" s="39">
        <v>4564.531605918909</v>
      </c>
      <c r="J31" s="54">
        <v>143.6960296027049</v>
      </c>
      <c r="K31" s="54">
        <v>93.464894473628192</v>
      </c>
      <c r="L31" s="54">
        <v>175.92505623508501</v>
      </c>
      <c r="M31" s="54">
        <v>129.08222336995732</v>
      </c>
      <c r="N31" s="54">
        <v>172.16745041983253</v>
      </c>
      <c r="O31" s="39">
        <v>714.33565410120798</v>
      </c>
      <c r="Q31" s="55">
        <v>1195.1280948878223</v>
      </c>
      <c r="R31" s="55">
        <v>810.64309158772141</v>
      </c>
      <c r="S31" s="55">
        <v>1364.8860590720119</v>
      </c>
      <c r="T31" s="55">
        <v>739.85258490573642</v>
      </c>
      <c r="U31" s="55">
        <v>1168.3574295668257</v>
      </c>
      <c r="V31" s="39">
        <v>5278.8672600201171</v>
      </c>
      <c r="W31" s="41"/>
      <c r="X31" s="42"/>
      <c r="Y31" s="43"/>
    </row>
    <row r="32" spans="1:25" x14ac:dyDescent="0.3">
      <c r="A32" s="37">
        <v>2017</v>
      </c>
      <c r="B32" s="37">
        <v>3</v>
      </c>
      <c r="C32" s="54">
        <v>1018.2848028789239</v>
      </c>
      <c r="D32" s="54">
        <v>682.15320901820212</v>
      </c>
      <c r="E32" s="54">
        <v>1248.289225122609</v>
      </c>
      <c r="F32" s="54">
        <v>584.86119293260128</v>
      </c>
      <c r="G32" s="54">
        <v>1086.9892169397342</v>
      </c>
      <c r="H32" s="39">
        <v>4620.5776468920703</v>
      </c>
      <c r="J32" s="54">
        <v>147.01200546150585</v>
      </c>
      <c r="K32" s="54">
        <v>98.894615889473457</v>
      </c>
      <c r="L32" s="54">
        <v>199.88024490793904</v>
      </c>
      <c r="M32" s="54">
        <v>116.36418968109851</v>
      </c>
      <c r="N32" s="54">
        <v>153.9659046600411</v>
      </c>
      <c r="O32" s="39">
        <v>716.11696060005806</v>
      </c>
      <c r="Q32" s="55">
        <v>1165.2968083404298</v>
      </c>
      <c r="R32" s="55">
        <v>781.04782490767559</v>
      </c>
      <c r="S32" s="55">
        <v>1448.1694700305479</v>
      </c>
      <c r="T32" s="55">
        <v>701.22538261369982</v>
      </c>
      <c r="U32" s="55">
        <v>1240.9551215997753</v>
      </c>
      <c r="V32" s="39">
        <v>5336.6946074921289</v>
      </c>
      <c r="W32" s="41"/>
      <c r="X32" s="42"/>
      <c r="Y32" s="43"/>
    </row>
    <row r="33" spans="1:25" x14ac:dyDescent="0.3">
      <c r="A33" s="37">
        <v>2017</v>
      </c>
      <c r="B33" s="37">
        <v>4</v>
      </c>
      <c r="C33" s="54">
        <v>1024.4201482310505</v>
      </c>
      <c r="D33" s="54">
        <v>612.83545712079524</v>
      </c>
      <c r="E33" s="54">
        <v>1432.9210952531696</v>
      </c>
      <c r="F33" s="54">
        <v>814.17759352330734</v>
      </c>
      <c r="G33" s="54">
        <v>792.65987506837712</v>
      </c>
      <c r="H33" s="39">
        <v>4677.0141691966992</v>
      </c>
      <c r="J33" s="54">
        <v>186.09768833208057</v>
      </c>
      <c r="K33" s="54">
        <v>103.99131218560844</v>
      </c>
      <c r="L33" s="54">
        <v>167.85857406760204</v>
      </c>
      <c r="M33" s="54">
        <v>118.28744901881257</v>
      </c>
      <c r="N33" s="54">
        <v>137.22549618700634</v>
      </c>
      <c r="O33" s="39">
        <v>713.46051979110996</v>
      </c>
      <c r="Q33" s="55">
        <v>1210.5178365631309</v>
      </c>
      <c r="R33" s="55">
        <v>716.82676930640366</v>
      </c>
      <c r="S33" s="55">
        <v>1600.7796693207715</v>
      </c>
      <c r="T33" s="55">
        <v>932.46504254211993</v>
      </c>
      <c r="U33" s="55">
        <v>929.88537125538346</v>
      </c>
      <c r="V33" s="39">
        <v>5390.4746889878088</v>
      </c>
      <c r="W33" s="41"/>
      <c r="X33" s="42"/>
      <c r="Y33" s="43"/>
    </row>
    <row r="34" spans="1:25" x14ac:dyDescent="0.3">
      <c r="A34" s="37">
        <v>2017</v>
      </c>
      <c r="B34" s="37">
        <v>5</v>
      </c>
      <c r="C34" s="54">
        <v>1046.0028129353157</v>
      </c>
      <c r="D34" s="54">
        <v>574.32792207226657</v>
      </c>
      <c r="E34" s="54">
        <v>1160.9497533565907</v>
      </c>
      <c r="F34" s="54">
        <v>939.39811286973736</v>
      </c>
      <c r="G34" s="54">
        <v>1020.8000743774396</v>
      </c>
      <c r="H34" s="39">
        <v>4741.4786756113499</v>
      </c>
      <c r="J34" s="54">
        <v>168.00510394721024</v>
      </c>
      <c r="K34" s="54">
        <v>97.390115321239094</v>
      </c>
      <c r="L34" s="54">
        <v>177.71661568304103</v>
      </c>
      <c r="M34" s="54">
        <v>136.72903007344189</v>
      </c>
      <c r="N34" s="54">
        <v>150.21020499442878</v>
      </c>
      <c r="O34" s="39">
        <v>730.05107001936108</v>
      </c>
      <c r="Q34" s="55">
        <v>1214.0079168825259</v>
      </c>
      <c r="R34" s="55">
        <v>671.71803739350571</v>
      </c>
      <c r="S34" s="55">
        <v>1338.6663690396317</v>
      </c>
      <c r="T34" s="55">
        <v>1076.1271429431793</v>
      </c>
      <c r="U34" s="55">
        <v>1171.0102793718684</v>
      </c>
      <c r="V34" s="39">
        <v>5471.5297456307107</v>
      </c>
      <c r="W34" s="41"/>
      <c r="X34" s="42"/>
      <c r="Y34" s="43"/>
    </row>
    <row r="35" spans="1:25" x14ac:dyDescent="0.3">
      <c r="A35" s="37">
        <v>2017</v>
      </c>
      <c r="B35" s="37">
        <v>6</v>
      </c>
      <c r="C35" s="54">
        <v>1011.3359575146708</v>
      </c>
      <c r="D35" s="54">
        <v>681.95802734100869</v>
      </c>
      <c r="E35" s="54">
        <v>1337.3473936170856</v>
      </c>
      <c r="F35" s="54">
        <v>749.65860608160801</v>
      </c>
      <c r="G35" s="54">
        <v>1044.5715844290269</v>
      </c>
      <c r="H35" s="39">
        <v>4824.8715689833998</v>
      </c>
      <c r="J35" s="54">
        <v>181.74633277574884</v>
      </c>
      <c r="K35" s="54">
        <v>115.99106503594508</v>
      </c>
      <c r="L35" s="54">
        <v>180.21198672626988</v>
      </c>
      <c r="M35" s="54">
        <v>119.58386977068209</v>
      </c>
      <c r="N35" s="54">
        <v>145.50629230321314</v>
      </c>
      <c r="O35" s="39">
        <v>743.03954661185912</v>
      </c>
      <c r="Q35" s="55">
        <v>1193.0822902904197</v>
      </c>
      <c r="R35" s="55">
        <v>797.94909237695379</v>
      </c>
      <c r="S35" s="55">
        <v>1517.5593803433555</v>
      </c>
      <c r="T35" s="55">
        <v>869.24247585229011</v>
      </c>
      <c r="U35" s="55">
        <v>1190.0778767322399</v>
      </c>
      <c r="V35" s="39">
        <v>5567.9111155952587</v>
      </c>
      <c r="W35" s="41"/>
      <c r="X35" s="42"/>
      <c r="Y35" s="43"/>
    </row>
    <row r="36" spans="1:25" x14ac:dyDescent="0.3">
      <c r="A36" s="37">
        <v>2017</v>
      </c>
      <c r="B36" s="37">
        <v>7</v>
      </c>
      <c r="C36" s="54">
        <v>1126.7193581644624</v>
      </c>
      <c r="D36" s="54">
        <v>641.79254716986622</v>
      </c>
      <c r="E36" s="54">
        <v>1215.3852747455453</v>
      </c>
      <c r="F36" s="54">
        <v>734.82154182733359</v>
      </c>
      <c r="G36" s="54">
        <v>1197.2531196745124</v>
      </c>
      <c r="H36" s="39">
        <v>4915.9718415817197</v>
      </c>
      <c r="J36" s="54">
        <v>174.17692693729376</v>
      </c>
      <c r="K36" s="54">
        <v>131.77354469101471</v>
      </c>
      <c r="L36" s="54">
        <v>172.20591595153161</v>
      </c>
      <c r="M36" s="54">
        <v>122.16233849587478</v>
      </c>
      <c r="N36" s="54">
        <v>163.14655697229716</v>
      </c>
      <c r="O36" s="39">
        <v>763.465283048012</v>
      </c>
      <c r="Q36" s="55">
        <v>1300.8962851017561</v>
      </c>
      <c r="R36" s="55">
        <v>773.56609186088099</v>
      </c>
      <c r="S36" s="55">
        <v>1387.5911906970769</v>
      </c>
      <c r="T36" s="55">
        <v>856.98388032320838</v>
      </c>
      <c r="U36" s="55">
        <v>1360.3996766468094</v>
      </c>
      <c r="V36" s="39">
        <v>5679.4371246297314</v>
      </c>
      <c r="W36" s="41"/>
      <c r="X36" s="42"/>
      <c r="Y36" s="43"/>
    </row>
    <row r="37" spans="1:25" x14ac:dyDescent="0.3">
      <c r="A37" s="37">
        <v>2017</v>
      </c>
      <c r="B37" s="37">
        <v>8</v>
      </c>
      <c r="C37" s="54">
        <v>1130.1801548972596</v>
      </c>
      <c r="D37" s="54">
        <v>781.06595652100759</v>
      </c>
      <c r="E37" s="54">
        <v>1405.0690596024565</v>
      </c>
      <c r="F37" s="54">
        <v>743.3910001788139</v>
      </c>
      <c r="G37" s="54">
        <v>937.52712632978285</v>
      </c>
      <c r="H37" s="39">
        <v>4997.2332975293211</v>
      </c>
      <c r="J37" s="54">
        <v>156.39679569599852</v>
      </c>
      <c r="K37" s="54">
        <v>143.61576939051443</v>
      </c>
      <c r="L37" s="54">
        <v>168.09333222471261</v>
      </c>
      <c r="M37" s="54">
        <v>114.79395911499152</v>
      </c>
      <c r="N37" s="54">
        <v>200.95861969742893</v>
      </c>
      <c r="O37" s="39">
        <v>783.85847612364603</v>
      </c>
      <c r="Q37" s="55">
        <v>1286.5769505932581</v>
      </c>
      <c r="R37" s="55">
        <v>924.68172591152199</v>
      </c>
      <c r="S37" s="55">
        <v>1573.1623918271691</v>
      </c>
      <c r="T37" s="55">
        <v>858.18495929380538</v>
      </c>
      <c r="U37" s="55">
        <v>1138.4857460272117</v>
      </c>
      <c r="V37" s="39">
        <v>5781.0917736529673</v>
      </c>
      <c r="W37" s="41"/>
      <c r="X37" s="42"/>
      <c r="Y37" s="43"/>
    </row>
    <row r="38" spans="1:25" x14ac:dyDescent="0.3">
      <c r="A38" s="37">
        <v>2017</v>
      </c>
      <c r="B38" s="37">
        <v>9</v>
      </c>
      <c r="C38" s="54">
        <v>998.41954361936257</v>
      </c>
      <c r="D38" s="54">
        <v>726.81831418387094</v>
      </c>
      <c r="E38" s="54">
        <v>1415.0853458425663</v>
      </c>
      <c r="F38" s="54">
        <v>508.06003081161958</v>
      </c>
      <c r="G38" s="54">
        <v>1413.8448590976102</v>
      </c>
      <c r="H38" s="39">
        <v>5062.2280935550298</v>
      </c>
      <c r="J38" s="54">
        <v>176.90113807681175</v>
      </c>
      <c r="K38" s="54">
        <v>114.0893274751607</v>
      </c>
      <c r="L38" s="54">
        <v>195.76172948865258</v>
      </c>
      <c r="M38" s="54">
        <v>117.16159787212338</v>
      </c>
      <c r="N38" s="54">
        <v>191.11852434586859</v>
      </c>
      <c r="O38" s="39">
        <v>795.03231725861701</v>
      </c>
      <c r="Q38" s="55">
        <v>1175.3206816961742</v>
      </c>
      <c r="R38" s="55">
        <v>840.9076416590317</v>
      </c>
      <c r="S38" s="55">
        <v>1610.847075331219</v>
      </c>
      <c r="T38" s="55">
        <v>625.22162868374301</v>
      </c>
      <c r="U38" s="55">
        <v>1604.9633834434787</v>
      </c>
      <c r="V38" s="39">
        <v>5857.2604108136466</v>
      </c>
      <c r="W38" s="41"/>
      <c r="X38" s="42"/>
      <c r="Y38" s="43"/>
    </row>
    <row r="39" spans="1:25" x14ac:dyDescent="0.3">
      <c r="A39" s="37">
        <v>2017</v>
      </c>
      <c r="B39" s="37">
        <v>10</v>
      </c>
      <c r="C39" s="54">
        <v>959.70775019630833</v>
      </c>
      <c r="D39" s="54">
        <v>733.5590508651236</v>
      </c>
      <c r="E39" s="54">
        <v>1289.821954939958</v>
      </c>
      <c r="F39" s="54">
        <v>692.20213121383381</v>
      </c>
      <c r="G39" s="54">
        <v>1432.3096959509455</v>
      </c>
      <c r="H39" s="39">
        <v>5107.6005831661696</v>
      </c>
      <c r="J39" s="54">
        <v>178.41229065583641</v>
      </c>
      <c r="K39" s="54">
        <v>108.29334093619605</v>
      </c>
      <c r="L39" s="54">
        <v>213.9968836688912</v>
      </c>
      <c r="M39" s="54">
        <v>140.96778288522759</v>
      </c>
      <c r="N39" s="54">
        <v>163.60832756351076</v>
      </c>
      <c r="O39" s="39">
        <v>805.27862570966204</v>
      </c>
      <c r="Q39" s="55">
        <v>1138.1200408521447</v>
      </c>
      <c r="R39" s="55">
        <v>841.85239180131964</v>
      </c>
      <c r="S39" s="55">
        <v>1503.8188386088491</v>
      </c>
      <c r="T39" s="55">
        <v>833.16991409906143</v>
      </c>
      <c r="U39" s="55">
        <v>1595.9180235144563</v>
      </c>
      <c r="V39" s="39">
        <v>5912.8792088758319</v>
      </c>
      <c r="W39" s="41"/>
      <c r="X39" s="42"/>
      <c r="Y39" s="43"/>
    </row>
    <row r="40" spans="1:25" x14ac:dyDescent="0.3">
      <c r="A40" s="37">
        <v>2017</v>
      </c>
      <c r="B40" s="37">
        <v>11</v>
      </c>
      <c r="C40" s="54">
        <v>1011.9897760040244</v>
      </c>
      <c r="D40" s="54">
        <v>903.78195099694699</v>
      </c>
      <c r="E40" s="54">
        <v>1464.504614558788</v>
      </c>
      <c r="F40" s="54">
        <v>534.15484498238015</v>
      </c>
      <c r="G40" s="54">
        <v>1225.9815890338502</v>
      </c>
      <c r="H40" s="39">
        <v>5140.4127755759901</v>
      </c>
      <c r="J40" s="54">
        <v>187.01137309811799</v>
      </c>
      <c r="K40" s="54">
        <v>112.51988605426435</v>
      </c>
      <c r="L40" s="54">
        <v>210.66950994589794</v>
      </c>
      <c r="M40" s="54">
        <v>132.0969344701472</v>
      </c>
      <c r="N40" s="54">
        <v>168.45972524544646</v>
      </c>
      <c r="O40" s="39">
        <v>810.75742881387396</v>
      </c>
      <c r="Q40" s="55">
        <v>1199.0011491021423</v>
      </c>
      <c r="R40" s="55">
        <v>1016.3018370512114</v>
      </c>
      <c r="S40" s="55">
        <v>1675.174124504686</v>
      </c>
      <c r="T40" s="55">
        <v>666.25177945252733</v>
      </c>
      <c r="U40" s="55">
        <v>1394.4413142792966</v>
      </c>
      <c r="V40" s="39">
        <v>5951.170204389864</v>
      </c>
      <c r="W40" s="41"/>
      <c r="X40" s="42"/>
      <c r="Y40" s="43"/>
    </row>
    <row r="41" spans="1:25" x14ac:dyDescent="0.3">
      <c r="A41" s="37">
        <v>2017</v>
      </c>
      <c r="B41" s="37">
        <v>12</v>
      </c>
      <c r="C41" s="54">
        <v>1167.2066516927543</v>
      </c>
      <c r="D41" s="54">
        <v>688.42232253488419</v>
      </c>
      <c r="E41" s="54">
        <v>1491.7844571646035</v>
      </c>
      <c r="F41" s="54">
        <v>615.73902473705516</v>
      </c>
      <c r="G41" s="54">
        <v>1199.9031313250728</v>
      </c>
      <c r="H41" s="39">
        <v>5163.0555874543697</v>
      </c>
      <c r="J41" s="54">
        <v>182.2315766947425</v>
      </c>
      <c r="K41" s="54">
        <v>154.11856349378598</v>
      </c>
      <c r="L41" s="54">
        <v>180.56411155457567</v>
      </c>
      <c r="M41" s="54">
        <v>123.26625777777575</v>
      </c>
      <c r="N41" s="54">
        <v>180.16104666571005</v>
      </c>
      <c r="O41" s="39">
        <v>820.34155618658997</v>
      </c>
      <c r="Q41" s="55">
        <v>1349.4382283874968</v>
      </c>
      <c r="R41" s="55">
        <v>842.54088602867023</v>
      </c>
      <c r="S41" s="55">
        <v>1672.3485687191792</v>
      </c>
      <c r="T41" s="55">
        <v>739.00528251483092</v>
      </c>
      <c r="U41" s="55">
        <v>1380.0641779907828</v>
      </c>
      <c r="V41" s="39">
        <v>5983.3971436409593</v>
      </c>
      <c r="W41" s="44">
        <v>67402.47231035486</v>
      </c>
      <c r="X41" s="42"/>
      <c r="Y41" s="43"/>
    </row>
    <row r="42" spans="1:25" x14ac:dyDescent="0.3">
      <c r="A42" s="37">
        <v>2018</v>
      </c>
      <c r="B42" s="37">
        <v>1</v>
      </c>
      <c r="C42" s="54">
        <v>1134.0194871159288</v>
      </c>
      <c r="D42" s="54">
        <v>722.51392441177438</v>
      </c>
      <c r="E42" s="54">
        <v>1358.433659145971</v>
      </c>
      <c r="F42" s="54">
        <v>721.93450358018174</v>
      </c>
      <c r="G42" s="54">
        <v>1241.4693611394337</v>
      </c>
      <c r="H42" s="39">
        <v>5178.37093539329</v>
      </c>
      <c r="J42" s="54">
        <v>177.27965870341509</v>
      </c>
      <c r="K42" s="54">
        <v>127.98251698694393</v>
      </c>
      <c r="L42" s="54">
        <v>161.06352283540997</v>
      </c>
      <c r="M42" s="54">
        <v>167.4633263065692</v>
      </c>
      <c r="N42" s="54">
        <v>192.22302882786678</v>
      </c>
      <c r="O42" s="39">
        <v>826.01205366020497</v>
      </c>
      <c r="Q42" s="55">
        <v>1311.2991458193439</v>
      </c>
      <c r="R42" s="55">
        <v>850.49644139871828</v>
      </c>
      <c r="S42" s="55">
        <v>1519.4971819813809</v>
      </c>
      <c r="T42" s="55">
        <v>889.39782988675097</v>
      </c>
      <c r="U42" s="55">
        <v>1433.6923899673004</v>
      </c>
      <c r="V42" s="39">
        <v>6004.3829890534953</v>
      </c>
      <c r="W42" s="41"/>
      <c r="X42" s="42"/>
      <c r="Y42" s="43"/>
    </row>
    <row r="43" spans="1:25" x14ac:dyDescent="0.3">
      <c r="A43" s="37">
        <v>2018</v>
      </c>
      <c r="B43" s="37">
        <v>2</v>
      </c>
      <c r="C43" s="54">
        <v>1196.1916381714655</v>
      </c>
      <c r="D43" s="54">
        <v>815.91820412489767</v>
      </c>
      <c r="E43" s="54">
        <v>1352.6553513657834</v>
      </c>
      <c r="F43" s="54">
        <v>694.86029904741861</v>
      </c>
      <c r="G43" s="54">
        <v>1133.3439053551247</v>
      </c>
      <c r="H43" s="39">
        <v>5192.9693980646898</v>
      </c>
      <c r="J43" s="54">
        <v>168.9151193657199</v>
      </c>
      <c r="K43" s="54">
        <v>109.86826741258922</v>
      </c>
      <c r="L43" s="54">
        <v>206.80043808817246</v>
      </c>
      <c r="M43" s="54">
        <v>151.73654574042891</v>
      </c>
      <c r="N43" s="54">
        <v>202.38336103623456</v>
      </c>
      <c r="O43" s="39">
        <v>839.70373164314503</v>
      </c>
      <c r="Q43" s="55">
        <v>1365.1067575371853</v>
      </c>
      <c r="R43" s="55">
        <v>925.78647153748693</v>
      </c>
      <c r="S43" s="55">
        <v>1559.455789453956</v>
      </c>
      <c r="T43" s="55">
        <v>846.59684478784754</v>
      </c>
      <c r="U43" s="55">
        <v>1335.7272663913593</v>
      </c>
      <c r="V43" s="39">
        <v>6032.673129707835</v>
      </c>
      <c r="W43" s="41"/>
      <c r="X43" s="42"/>
      <c r="Y43" s="43"/>
    </row>
    <row r="44" spans="1:25" x14ac:dyDescent="0.3">
      <c r="A44" s="37">
        <v>2018</v>
      </c>
      <c r="B44" s="37">
        <v>3</v>
      </c>
      <c r="C44" s="54">
        <v>1147.822548133498</v>
      </c>
      <c r="D44" s="54">
        <v>768.93108134288309</v>
      </c>
      <c r="E44" s="54">
        <v>1407.086224931305</v>
      </c>
      <c r="F44" s="54">
        <v>659.26238207457254</v>
      </c>
      <c r="G44" s="54">
        <v>1225.2669678011014</v>
      </c>
      <c r="H44" s="39">
        <v>5208.36920428336</v>
      </c>
      <c r="J44" s="54">
        <v>173.80763837034667</v>
      </c>
      <c r="K44" s="54">
        <v>116.91997249702628</v>
      </c>
      <c r="L44" s="54">
        <v>236.31208359668301</v>
      </c>
      <c r="M44" s="54">
        <v>137.57369635125872</v>
      </c>
      <c r="N44" s="54">
        <v>182.02901317146339</v>
      </c>
      <c r="O44" s="39">
        <v>846.64240398677805</v>
      </c>
      <c r="Q44" s="55">
        <v>1321.6301865038447</v>
      </c>
      <c r="R44" s="55">
        <v>885.85105383990935</v>
      </c>
      <c r="S44" s="55">
        <v>1643.3983085279879</v>
      </c>
      <c r="T44" s="55">
        <v>796.83607842583126</v>
      </c>
      <c r="U44" s="55">
        <v>1407.2959809725648</v>
      </c>
      <c r="V44" s="39">
        <v>6055.0116082701379</v>
      </c>
      <c r="W44" s="41"/>
      <c r="X44" s="42"/>
      <c r="Y44" s="43"/>
    </row>
    <row r="45" spans="1:25" x14ac:dyDescent="0.3">
      <c r="A45" s="37">
        <v>2018</v>
      </c>
      <c r="B45" s="37">
        <v>4</v>
      </c>
      <c r="C45" s="54">
        <v>1144.6873006288972</v>
      </c>
      <c r="D45" s="54">
        <v>684.78247558155215</v>
      </c>
      <c r="E45" s="54">
        <v>1601.1463493488495</v>
      </c>
      <c r="F45" s="54">
        <v>909.76222341199536</v>
      </c>
      <c r="G45" s="54">
        <v>885.71832004246551</v>
      </c>
      <c r="H45" s="39">
        <v>5226.0966690137593</v>
      </c>
      <c r="J45" s="54">
        <v>222.2134557140746</v>
      </c>
      <c r="K45" s="54">
        <v>124.17278823888363</v>
      </c>
      <c r="L45" s="54">
        <v>200.4346972233117</v>
      </c>
      <c r="M45" s="54">
        <v>141.2433601387277</v>
      </c>
      <c r="N45" s="54">
        <v>163.85669264939833</v>
      </c>
      <c r="O45" s="39">
        <v>851.92099396439585</v>
      </c>
      <c r="Q45" s="55">
        <v>1366.9007563429718</v>
      </c>
      <c r="R45" s="55">
        <v>808.95526382043579</v>
      </c>
      <c r="S45" s="55">
        <v>1801.5810465721613</v>
      </c>
      <c r="T45" s="55">
        <v>1051.005583550723</v>
      </c>
      <c r="U45" s="55">
        <v>1049.5750126918638</v>
      </c>
      <c r="V45" s="39">
        <v>6078.0176629781554</v>
      </c>
      <c r="W45" s="41"/>
      <c r="X45" s="42"/>
      <c r="Y45" s="43"/>
    </row>
    <row r="46" spans="1:25" x14ac:dyDescent="0.3">
      <c r="A46" s="37">
        <v>2018</v>
      </c>
      <c r="B46" s="37">
        <v>5</v>
      </c>
      <c r="C46" s="54">
        <v>1157.0211944688176</v>
      </c>
      <c r="D46" s="54">
        <v>635.28469540926642</v>
      </c>
      <c r="E46" s="54">
        <v>1284.1681243451756</v>
      </c>
      <c r="F46" s="54">
        <v>1039.1019155906517</v>
      </c>
      <c r="G46" s="54">
        <v>1129.1435422201689</v>
      </c>
      <c r="H46" s="39">
        <v>5244.7194720340794</v>
      </c>
      <c r="J46" s="54">
        <v>198.56802754370753</v>
      </c>
      <c r="K46" s="54">
        <v>115.10699762829306</v>
      </c>
      <c r="L46" s="54">
        <v>210.04622483976954</v>
      </c>
      <c r="M46" s="54">
        <v>161.60231547595464</v>
      </c>
      <c r="N46" s="54">
        <v>177.53594040840429</v>
      </c>
      <c r="O46" s="39">
        <v>862.85950589612889</v>
      </c>
      <c r="Q46" s="55">
        <v>1355.5892220125252</v>
      </c>
      <c r="R46" s="55">
        <v>750.39169303755943</v>
      </c>
      <c r="S46" s="55">
        <v>1494.2143491849451</v>
      </c>
      <c r="T46" s="55">
        <v>1200.7042310666063</v>
      </c>
      <c r="U46" s="55">
        <v>1306.6794826285732</v>
      </c>
      <c r="V46" s="39">
        <v>6107.5789779302086</v>
      </c>
      <c r="W46" s="41"/>
      <c r="X46" s="42"/>
      <c r="Y46" s="43"/>
    </row>
    <row r="47" spans="1:25" x14ac:dyDescent="0.3">
      <c r="A47" s="37">
        <v>2018</v>
      </c>
      <c r="B47" s="37">
        <v>6</v>
      </c>
      <c r="C47" s="54">
        <v>1103.3203751700457</v>
      </c>
      <c r="D47" s="54">
        <v>743.98441090253755</v>
      </c>
      <c r="E47" s="54">
        <v>1458.9836513717364</v>
      </c>
      <c r="F47" s="54">
        <v>817.84258570615975</v>
      </c>
      <c r="G47" s="54">
        <v>1139.5788944916303</v>
      </c>
      <c r="H47" s="39">
        <v>5263.7099176421098</v>
      </c>
      <c r="J47" s="54">
        <v>213.64265360991982</v>
      </c>
      <c r="K47" s="54">
        <v>136.34739447478239</v>
      </c>
      <c r="L47" s="54">
        <v>211.83903118431058</v>
      </c>
      <c r="M47" s="54">
        <v>140.57073326631985</v>
      </c>
      <c r="N47" s="54">
        <v>171.04251805155042</v>
      </c>
      <c r="O47" s="39">
        <v>873.44233058688314</v>
      </c>
      <c r="Q47" s="55">
        <v>1316.9630287799655</v>
      </c>
      <c r="R47" s="55">
        <v>880.33180537731994</v>
      </c>
      <c r="S47" s="55">
        <v>1670.8226825560471</v>
      </c>
      <c r="T47" s="55">
        <v>958.4133189724796</v>
      </c>
      <c r="U47" s="55">
        <v>1310.6214125431807</v>
      </c>
      <c r="V47" s="39">
        <v>6137.1522482289929</v>
      </c>
      <c r="W47" s="41"/>
      <c r="X47" s="42"/>
      <c r="Y47" s="43"/>
    </row>
    <row r="48" spans="1:25" x14ac:dyDescent="0.3">
      <c r="A48" s="37">
        <v>2018</v>
      </c>
      <c r="B48" s="37">
        <v>7</v>
      </c>
      <c r="C48" s="54">
        <v>1210.7639373262871</v>
      </c>
      <c r="D48" s="54">
        <v>689.66532413533821</v>
      </c>
      <c r="E48" s="54">
        <v>1306.0436478313463</v>
      </c>
      <c r="F48" s="54">
        <v>789.63356470988265</v>
      </c>
      <c r="G48" s="54">
        <v>1286.5589737579558</v>
      </c>
      <c r="H48" s="39">
        <v>5282.6654477608099</v>
      </c>
      <c r="J48" s="54">
        <v>202.57199818386135</v>
      </c>
      <c r="K48" s="54">
        <v>153.25583431288405</v>
      </c>
      <c r="L48" s="54">
        <v>200.27966451574051</v>
      </c>
      <c r="M48" s="54">
        <v>142.07776797458231</v>
      </c>
      <c r="N48" s="54">
        <v>189.74340989833578</v>
      </c>
      <c r="O48" s="39">
        <v>887.92867488540401</v>
      </c>
      <c r="Q48" s="55">
        <v>1413.3359355101484</v>
      </c>
      <c r="R48" s="55">
        <v>842.92115844822229</v>
      </c>
      <c r="S48" s="55">
        <v>1506.3233123470868</v>
      </c>
      <c r="T48" s="55">
        <v>931.71133268446499</v>
      </c>
      <c r="U48" s="55">
        <v>1476.3023836562916</v>
      </c>
      <c r="V48" s="39">
        <v>6170.5941226462137</v>
      </c>
      <c r="W48" s="41"/>
      <c r="Y48" s="43"/>
    </row>
    <row r="49" spans="1:25" x14ac:dyDescent="0.3">
      <c r="A49" s="37">
        <v>2018</v>
      </c>
      <c r="B49" s="37">
        <v>8</v>
      </c>
      <c r="C49" s="54">
        <v>1198.5962063980196</v>
      </c>
      <c r="D49" s="54">
        <v>828.3481959721945</v>
      </c>
      <c r="E49" s="54">
        <v>1490.1256558692924</v>
      </c>
      <c r="F49" s="54">
        <v>788.39256628581984</v>
      </c>
      <c r="G49" s="54">
        <v>994.28082518071415</v>
      </c>
      <c r="H49" s="39">
        <v>5299.7434497060403</v>
      </c>
      <c r="J49" s="54">
        <v>180.57883216525136</v>
      </c>
      <c r="K49" s="54">
        <v>165.82160652103869</v>
      </c>
      <c r="L49" s="54">
        <v>194.0838844736052</v>
      </c>
      <c r="M49" s="54">
        <v>132.54337459000223</v>
      </c>
      <c r="N49" s="54">
        <v>232.0307951132215</v>
      </c>
      <c r="O49" s="39">
        <v>905.058492863119</v>
      </c>
      <c r="Q49" s="55">
        <v>1379.1750385632708</v>
      </c>
      <c r="R49" s="55">
        <v>994.16980249323319</v>
      </c>
      <c r="S49" s="55">
        <v>1684.2095403428975</v>
      </c>
      <c r="T49" s="55">
        <v>920.9359408758221</v>
      </c>
      <c r="U49" s="55">
        <v>1226.3116202939357</v>
      </c>
      <c r="V49" s="39">
        <v>6204.8019425691591</v>
      </c>
      <c r="W49" s="41"/>
      <c r="Y49" s="43"/>
    </row>
    <row r="50" spans="1:25" x14ac:dyDescent="0.3">
      <c r="A50" s="37">
        <v>2018</v>
      </c>
      <c r="B50" s="37">
        <v>9</v>
      </c>
      <c r="C50" s="54">
        <v>1048.412752171196</v>
      </c>
      <c r="D50" s="54">
        <v>763.21181208012104</v>
      </c>
      <c r="E50" s="54">
        <v>1485.941988488898</v>
      </c>
      <c r="F50" s="54">
        <v>533.49978831590533</v>
      </c>
      <c r="G50" s="54">
        <v>1484.6393876627994</v>
      </c>
      <c r="H50" s="39">
        <v>5315.70572871892</v>
      </c>
      <c r="J50" s="54">
        <v>204.74326012293389</v>
      </c>
      <c r="K50" s="54">
        <v>132.04562224102122</v>
      </c>
      <c r="L50" s="54">
        <v>226.57228290644014</v>
      </c>
      <c r="M50" s="54">
        <v>135.60143123067391</v>
      </c>
      <c r="N50" s="54">
        <v>221.19829284233788</v>
      </c>
      <c r="O50" s="39">
        <v>920.16088934340712</v>
      </c>
      <c r="Q50" s="55">
        <v>1253.1560122941298</v>
      </c>
      <c r="R50" s="55">
        <v>895.25743432114223</v>
      </c>
      <c r="S50" s="55">
        <v>1712.5142713953383</v>
      </c>
      <c r="T50" s="55">
        <v>669.10121954657927</v>
      </c>
      <c r="U50" s="55">
        <v>1705.8376805051373</v>
      </c>
      <c r="V50" s="39">
        <v>6235.8666180623268</v>
      </c>
      <c r="W50" s="41"/>
      <c r="Y50" s="43"/>
    </row>
    <row r="51" spans="1:25" x14ac:dyDescent="0.3">
      <c r="A51" s="37">
        <v>2018</v>
      </c>
      <c r="B51" s="37">
        <v>10</v>
      </c>
      <c r="C51" s="54">
        <v>1001.5888882889386</v>
      </c>
      <c r="D51" s="54">
        <v>765.57117945541256</v>
      </c>
      <c r="E51" s="54">
        <v>1346.1091021456539</v>
      </c>
      <c r="F51" s="54">
        <v>722.40946572733515</v>
      </c>
      <c r="G51" s="54">
        <v>1494.8149327329395</v>
      </c>
      <c r="H51" s="39">
        <v>5330.4935683502799</v>
      </c>
      <c r="J51" s="54">
        <v>206.84247854488751</v>
      </c>
      <c r="K51" s="54">
        <v>125.54999976071748</v>
      </c>
      <c r="L51" s="54">
        <v>248.09751422530385</v>
      </c>
      <c r="M51" s="54">
        <v>163.43114871612238</v>
      </c>
      <c r="N51" s="54">
        <v>189.67948822035569</v>
      </c>
      <c r="O51" s="39">
        <v>933.60062946738685</v>
      </c>
      <c r="Q51" s="55">
        <v>1208.4313668338261</v>
      </c>
      <c r="R51" s="55">
        <v>891.12117921613003</v>
      </c>
      <c r="S51" s="55">
        <v>1594.2066163709578</v>
      </c>
      <c r="T51" s="55">
        <v>885.84061444345753</v>
      </c>
      <c r="U51" s="55">
        <v>1684.4944209532953</v>
      </c>
      <c r="V51" s="39">
        <v>6264.094197817667</v>
      </c>
      <c r="W51" s="41"/>
      <c r="Y51" s="43"/>
    </row>
    <row r="52" spans="1:25" x14ac:dyDescent="0.3">
      <c r="A52" s="37">
        <v>2018</v>
      </c>
      <c r="B52" s="37">
        <v>11</v>
      </c>
      <c r="C52" s="54">
        <v>1052.5785086143085</v>
      </c>
      <c r="D52" s="54">
        <v>940.03070055631997</v>
      </c>
      <c r="E52" s="54">
        <v>1523.2427437536992</v>
      </c>
      <c r="F52" s="54">
        <v>555.57864657560026</v>
      </c>
      <c r="G52" s="54">
        <v>1275.1530728594221</v>
      </c>
      <c r="H52" s="39">
        <v>5346.5836723593493</v>
      </c>
      <c r="J52" s="54">
        <v>217.58210899966403</v>
      </c>
      <c r="K52" s="54">
        <v>130.91350385007735</v>
      </c>
      <c r="L52" s="54">
        <v>245.107639800627</v>
      </c>
      <c r="M52" s="54">
        <v>153.69081098252357</v>
      </c>
      <c r="N52" s="54">
        <v>195.99782458779805</v>
      </c>
      <c r="O52" s="39">
        <v>943.29188822069</v>
      </c>
      <c r="Q52" s="55">
        <v>1270.1606176139726</v>
      </c>
      <c r="R52" s="55">
        <v>1070.9442044063974</v>
      </c>
      <c r="S52" s="55">
        <v>1768.3503835543261</v>
      </c>
      <c r="T52" s="55">
        <v>709.2694575581238</v>
      </c>
      <c r="U52" s="55">
        <v>1471.1508974472201</v>
      </c>
      <c r="V52" s="39">
        <v>6289.8755605800397</v>
      </c>
      <c r="W52" s="41"/>
      <c r="Y52" s="43"/>
    </row>
    <row r="53" spans="1:25" x14ac:dyDescent="0.3">
      <c r="A53" s="37">
        <v>2018</v>
      </c>
      <c r="B53" s="37">
        <v>12</v>
      </c>
      <c r="C53" s="54">
        <v>1212.8671032071104</v>
      </c>
      <c r="D53" s="54">
        <v>715.3530070318559</v>
      </c>
      <c r="E53" s="54">
        <v>1550.1422053640749</v>
      </c>
      <c r="F53" s="54">
        <v>639.8263805139685</v>
      </c>
      <c r="G53" s="54">
        <v>1246.8426502785805</v>
      </c>
      <c r="H53" s="39">
        <v>5365.0313463955899</v>
      </c>
      <c r="J53" s="54">
        <v>211.42400437740781</v>
      </c>
      <c r="K53" s="54">
        <v>178.80745167086124</v>
      </c>
      <c r="L53" s="54">
        <v>209.4894211208279</v>
      </c>
      <c r="M53" s="54">
        <v>143.01278788610202</v>
      </c>
      <c r="N53" s="54">
        <v>209.021787605421</v>
      </c>
      <c r="O53" s="39">
        <v>951.75545266061988</v>
      </c>
      <c r="Q53" s="55">
        <v>1424.2911075845182</v>
      </c>
      <c r="R53" s="55">
        <v>894.16045870271716</v>
      </c>
      <c r="S53" s="55">
        <v>1759.6316264849029</v>
      </c>
      <c r="T53" s="55">
        <v>782.83916840007055</v>
      </c>
      <c r="U53" s="55">
        <v>1455.8644378840015</v>
      </c>
      <c r="V53" s="39">
        <v>6316.7867990562099</v>
      </c>
      <c r="W53" s="44">
        <v>73896.835856900449</v>
      </c>
      <c r="Y53" s="43"/>
    </row>
    <row r="54" spans="1:25" x14ac:dyDescent="0.3">
      <c r="A54" s="37">
        <v>2019</v>
      </c>
      <c r="B54" s="37">
        <v>1</v>
      </c>
      <c r="C54" s="54">
        <v>1178.924955762835</v>
      </c>
      <c r="D54" s="54">
        <v>751.1243907646417</v>
      </c>
      <c r="E54" s="54">
        <v>1412.2255919855215</v>
      </c>
      <c r="F54" s="54">
        <v>750.5220257382781</v>
      </c>
      <c r="G54" s="54">
        <v>1290.6296834320631</v>
      </c>
      <c r="H54" s="39">
        <v>5383.4266476833391</v>
      </c>
      <c r="J54" s="54">
        <v>205.46762978106204</v>
      </c>
      <c r="K54" s="54">
        <v>148.33210200790685</v>
      </c>
      <c r="L54" s="54">
        <v>186.67308208520453</v>
      </c>
      <c r="M54" s="54">
        <v>194.0904725512116</v>
      </c>
      <c r="N54" s="54">
        <v>222.787038352064</v>
      </c>
      <c r="O54" s="39">
        <v>957.35032477744903</v>
      </c>
      <c r="Q54" s="55">
        <v>1384.392585543897</v>
      </c>
      <c r="R54" s="55">
        <v>899.45649277254859</v>
      </c>
      <c r="S54" s="55">
        <v>1598.898674070726</v>
      </c>
      <c r="T54" s="55">
        <v>944.61249828948974</v>
      </c>
      <c r="U54" s="55">
        <v>1513.416721784127</v>
      </c>
      <c r="V54" s="39">
        <v>6340.7769724607879</v>
      </c>
      <c r="W54" s="41"/>
      <c r="Y54" s="43"/>
    </row>
    <row r="55" spans="1:25" x14ac:dyDescent="0.3">
      <c r="A55" s="37">
        <v>2019</v>
      </c>
      <c r="B55" s="37">
        <v>2</v>
      </c>
      <c r="C55" s="54">
        <v>1244.899285973989</v>
      </c>
      <c r="D55" s="54">
        <v>849.14152324367456</v>
      </c>
      <c r="E55" s="54">
        <v>1407.7340347055504</v>
      </c>
      <c r="F55" s="54">
        <v>723.15426937619839</v>
      </c>
      <c r="G55" s="54">
        <v>1179.4924605026581</v>
      </c>
      <c r="H55" s="39">
        <v>5404.4215738020703</v>
      </c>
      <c r="J55" s="54">
        <v>193.98105390775999</v>
      </c>
      <c r="K55" s="54">
        <v>126.17202287007856</v>
      </c>
      <c r="L55" s="54">
        <v>237.48831412820994</v>
      </c>
      <c r="M55" s="54">
        <v>174.25328869065615</v>
      </c>
      <c r="N55" s="54">
        <v>232.41577080027039</v>
      </c>
      <c r="O55" s="39">
        <v>964.31045039697506</v>
      </c>
      <c r="Q55" s="55">
        <v>1438.880339881749</v>
      </c>
      <c r="R55" s="55">
        <v>975.31354611375309</v>
      </c>
      <c r="S55" s="55">
        <v>1645.2223488337604</v>
      </c>
      <c r="T55" s="55">
        <v>897.40755806685456</v>
      </c>
      <c r="U55" s="55">
        <v>1411.9082313029285</v>
      </c>
      <c r="V55" s="39">
        <v>6368.7320241990456</v>
      </c>
      <c r="W55" s="41"/>
      <c r="Y55" s="43"/>
    </row>
    <row r="56" spans="1:25" x14ac:dyDescent="0.3">
      <c r="A56" s="37">
        <v>2019</v>
      </c>
      <c r="B56" s="37">
        <v>3</v>
      </c>
      <c r="C56" s="54">
        <v>1195.357113263143</v>
      </c>
      <c r="D56" s="54">
        <v>800.77468349701201</v>
      </c>
      <c r="E56" s="54">
        <v>1465.3576292618673</v>
      </c>
      <c r="F56" s="54">
        <v>686.56429445572212</v>
      </c>
      <c r="G56" s="54">
        <v>1276.0087245097961</v>
      </c>
      <c r="H56" s="39">
        <v>5424.0624449875413</v>
      </c>
      <c r="J56" s="54">
        <v>198.77543048829591</v>
      </c>
      <c r="K56" s="54">
        <v>133.7157450828193</v>
      </c>
      <c r="L56" s="54">
        <v>270.25875609924236</v>
      </c>
      <c r="M56" s="54">
        <v>157.33641497284799</v>
      </c>
      <c r="N56" s="54">
        <v>208.1778211462684</v>
      </c>
      <c r="O56" s="39">
        <v>968.26416778947396</v>
      </c>
      <c r="Q56" s="55">
        <v>1394.1325437514388</v>
      </c>
      <c r="R56" s="55">
        <v>934.49042857983136</v>
      </c>
      <c r="S56" s="55">
        <v>1735.6163853611097</v>
      </c>
      <c r="T56" s="55">
        <v>843.90070942857005</v>
      </c>
      <c r="U56" s="55">
        <v>1484.1865456560645</v>
      </c>
      <c r="V56" s="39">
        <v>6392.3266127770148</v>
      </c>
      <c r="W56" s="41"/>
      <c r="Y56" s="43"/>
    </row>
    <row r="57" spans="1:25" x14ac:dyDescent="0.3">
      <c r="A57" s="37">
        <v>2019</v>
      </c>
      <c r="B57" s="37">
        <v>4</v>
      </c>
      <c r="C57" s="54">
        <v>1192.0649852182373</v>
      </c>
      <c r="D57" s="54">
        <v>713.12507021205579</v>
      </c>
      <c r="E57" s="54">
        <v>1667.4165059926299</v>
      </c>
      <c r="F57" s="54">
        <v>947.41654843895208</v>
      </c>
      <c r="G57" s="54">
        <v>922.37748729182454</v>
      </c>
      <c r="H57" s="39">
        <v>5442.4005971536999</v>
      </c>
      <c r="J57" s="54">
        <v>253.46563137581055</v>
      </c>
      <c r="K57" s="54">
        <v>141.6364912265301</v>
      </c>
      <c r="L57" s="54">
        <v>228.62390091577311</v>
      </c>
      <c r="M57" s="54">
        <v>161.10787413912703</v>
      </c>
      <c r="N57" s="54">
        <v>186.90155339185122</v>
      </c>
      <c r="O57" s="39">
        <v>971.73545104909203</v>
      </c>
      <c r="Q57" s="55">
        <v>1445.5306165940478</v>
      </c>
      <c r="R57" s="55">
        <v>854.76156143858589</v>
      </c>
      <c r="S57" s="55">
        <v>1896.0404069084029</v>
      </c>
      <c r="T57" s="55">
        <v>1108.5244225780791</v>
      </c>
      <c r="U57" s="55">
        <v>1109.2790406836757</v>
      </c>
      <c r="V57" s="39">
        <v>6414.1360482027922</v>
      </c>
      <c r="W57" s="41"/>
      <c r="Y57" s="43"/>
    </row>
    <row r="58" spans="1:25" x14ac:dyDescent="0.3">
      <c r="A58" s="37">
        <v>2019</v>
      </c>
      <c r="B58" s="37">
        <v>5</v>
      </c>
      <c r="C58" s="54">
        <v>1203.9225155207891</v>
      </c>
      <c r="D58" s="54">
        <v>661.03676598604875</v>
      </c>
      <c r="E58" s="54">
        <v>1336.2235074034543</v>
      </c>
      <c r="F58" s="54">
        <v>1081.2232291688442</v>
      </c>
      <c r="G58" s="54">
        <v>1174.9148072934431</v>
      </c>
      <c r="H58" s="39">
        <v>5457.3208253725797</v>
      </c>
      <c r="J58" s="54">
        <v>224.88788739839185</v>
      </c>
      <c r="K58" s="54">
        <v>130.3642375945978</v>
      </c>
      <c r="L58" s="54">
        <v>237.88750054348967</v>
      </c>
      <c r="M58" s="54">
        <v>183.0224320381912</v>
      </c>
      <c r="N58" s="54">
        <v>201.06803229913058</v>
      </c>
      <c r="O58" s="39">
        <v>977.23008987380115</v>
      </c>
      <c r="Q58" s="55">
        <v>1428.8104029191809</v>
      </c>
      <c r="R58" s="55">
        <v>791.4010035806466</v>
      </c>
      <c r="S58" s="55">
        <v>1574.111007946944</v>
      </c>
      <c r="T58" s="55">
        <v>1264.2456612070355</v>
      </c>
      <c r="U58" s="55">
        <v>1375.9828395925738</v>
      </c>
      <c r="V58" s="39">
        <v>6434.550915246381</v>
      </c>
      <c r="W58" s="41"/>
      <c r="Y58" s="43"/>
    </row>
    <row r="59" spans="1:25" x14ac:dyDescent="0.3">
      <c r="A59" s="37">
        <v>2019</v>
      </c>
      <c r="B59" s="37">
        <v>6</v>
      </c>
      <c r="C59" s="54">
        <v>1146.3577724548536</v>
      </c>
      <c r="D59" s="54">
        <v>773.00513179766415</v>
      </c>
      <c r="E59" s="54">
        <v>1515.8944639056278</v>
      </c>
      <c r="F59" s="54">
        <v>849.74430443590381</v>
      </c>
      <c r="G59" s="54">
        <v>1184.0306337356008</v>
      </c>
      <c r="H59" s="39">
        <v>5469.0323063296501</v>
      </c>
      <c r="J59" s="54">
        <v>240.39638506408636</v>
      </c>
      <c r="K59" s="54">
        <v>153.42170765436865</v>
      </c>
      <c r="L59" s="54">
        <v>238.36690123297532</v>
      </c>
      <c r="M59" s="54">
        <v>158.17392057267605</v>
      </c>
      <c r="N59" s="54">
        <v>192.46158169766466</v>
      </c>
      <c r="O59" s="39">
        <v>982.82049622177101</v>
      </c>
      <c r="Q59" s="55">
        <v>1386.75415751894</v>
      </c>
      <c r="R59" s="55">
        <v>926.42683945203282</v>
      </c>
      <c r="S59" s="55">
        <v>1754.2613651386032</v>
      </c>
      <c r="T59" s="55">
        <v>1007.9182250085798</v>
      </c>
      <c r="U59" s="55">
        <v>1376.4922154332653</v>
      </c>
      <c r="V59" s="39">
        <v>6451.8528025514206</v>
      </c>
      <c r="W59" s="41"/>
      <c r="Y59" s="43"/>
    </row>
    <row r="60" spans="1:25" x14ac:dyDescent="0.3">
      <c r="A60" s="37">
        <v>2019</v>
      </c>
      <c r="B60" s="37">
        <v>7</v>
      </c>
      <c r="C60" s="54">
        <v>1255.9439213509347</v>
      </c>
      <c r="D60" s="54">
        <v>715.40037236909723</v>
      </c>
      <c r="E60" s="54">
        <v>1354.7790200417353</v>
      </c>
      <c r="F60" s="54">
        <v>819.09895489791563</v>
      </c>
      <c r="G60" s="54">
        <v>1334.5672700816071</v>
      </c>
      <c r="H60" s="39">
        <v>5479.78953874129</v>
      </c>
      <c r="J60" s="54">
        <v>225.74408494264856</v>
      </c>
      <c r="K60" s="54">
        <v>170.78667530189983</v>
      </c>
      <c r="L60" s="54">
        <v>223.18953263071708</v>
      </c>
      <c r="M60" s="54">
        <v>158.32995680382865</v>
      </c>
      <c r="N60" s="54">
        <v>211.44804230306588</v>
      </c>
      <c r="O60" s="39">
        <v>989.49829198216003</v>
      </c>
      <c r="Q60" s="55">
        <v>1481.6880062935834</v>
      </c>
      <c r="R60" s="55">
        <v>886.18704767099712</v>
      </c>
      <c r="S60" s="55">
        <v>1577.9685526724525</v>
      </c>
      <c r="T60" s="55">
        <v>977.42891170174425</v>
      </c>
      <c r="U60" s="55">
        <v>1546.0153123846731</v>
      </c>
      <c r="V60" s="39">
        <v>6469.2878307234496</v>
      </c>
      <c r="W60" s="41"/>
      <c r="Y60" s="43"/>
    </row>
    <row r="61" spans="1:25" x14ac:dyDescent="0.3">
      <c r="A61" s="37">
        <v>2019</v>
      </c>
      <c r="B61" s="37">
        <v>8</v>
      </c>
      <c r="C61" s="54">
        <v>1241.9036978668671</v>
      </c>
      <c r="D61" s="54">
        <v>858.27794398808999</v>
      </c>
      <c r="E61" s="54">
        <v>1543.9666440057426</v>
      </c>
      <c r="F61" s="54">
        <v>816.87864371228875</v>
      </c>
      <c r="G61" s="54">
        <v>1030.2060251140213</v>
      </c>
      <c r="H61" s="39">
        <v>5491.2329546870096</v>
      </c>
      <c r="J61" s="54">
        <v>198.8936422961014</v>
      </c>
      <c r="K61" s="54">
        <v>182.63969755978314</v>
      </c>
      <c r="L61" s="54">
        <v>213.76841477524667</v>
      </c>
      <c r="M61" s="54">
        <v>145.98629428668386</v>
      </c>
      <c r="N61" s="54">
        <v>255.56400720709485</v>
      </c>
      <c r="O61" s="39">
        <v>996.85205612490995</v>
      </c>
      <c r="Q61" s="55">
        <v>1440.7973401629686</v>
      </c>
      <c r="R61" s="55">
        <v>1040.9176415478732</v>
      </c>
      <c r="S61" s="55">
        <v>1757.7350587809892</v>
      </c>
      <c r="T61" s="55">
        <v>962.86493799897266</v>
      </c>
      <c r="U61" s="55">
        <v>1285.7700323211161</v>
      </c>
      <c r="V61" s="39">
        <v>6488.0850108119193</v>
      </c>
      <c r="W61" s="41"/>
      <c r="Y61" s="43"/>
    </row>
    <row r="62" spans="1:25" x14ac:dyDescent="0.3">
      <c r="A62" s="37">
        <v>2019</v>
      </c>
      <c r="B62" s="37">
        <v>9</v>
      </c>
      <c r="C62" s="54">
        <v>1085.7812640662914</v>
      </c>
      <c r="D62" s="54">
        <v>790.414924231447</v>
      </c>
      <c r="E62" s="54">
        <v>1538.9053283159608</v>
      </c>
      <c r="F62" s="54">
        <v>552.51528878976683</v>
      </c>
      <c r="G62" s="54">
        <v>1537.5562989679238</v>
      </c>
      <c r="H62" s="39">
        <v>5505.1731043713899</v>
      </c>
      <c r="J62" s="54">
        <v>223.31358226116888</v>
      </c>
      <c r="K62" s="54">
        <v>144.02223011806254</v>
      </c>
      <c r="L62" s="54">
        <v>247.1225089731814</v>
      </c>
      <c r="M62" s="54">
        <v>147.90055286645989</v>
      </c>
      <c r="N62" s="54">
        <v>241.26109516385731</v>
      </c>
      <c r="O62" s="39">
        <v>1003.61996938273</v>
      </c>
      <c r="Q62" s="55">
        <v>1309.0948463274603</v>
      </c>
      <c r="R62" s="55">
        <v>934.43715434950957</v>
      </c>
      <c r="S62" s="55">
        <v>1786.0278372891421</v>
      </c>
      <c r="T62" s="55">
        <v>700.41584165622669</v>
      </c>
      <c r="U62" s="55">
        <v>1778.8173941317812</v>
      </c>
      <c r="V62" s="39">
        <v>6508.7930737541201</v>
      </c>
      <c r="W62" s="41"/>
      <c r="Y62" s="43"/>
    </row>
    <row r="63" spans="1:25" x14ac:dyDescent="0.3">
      <c r="A63" s="37">
        <v>2019</v>
      </c>
      <c r="B63" s="37">
        <v>10</v>
      </c>
      <c r="C63" s="54">
        <v>1037.1769448628504</v>
      </c>
      <c r="D63" s="54">
        <v>792.77314901036607</v>
      </c>
      <c r="E63" s="54">
        <v>1393.9385134360048</v>
      </c>
      <c r="F63" s="54">
        <v>748.07783049898694</v>
      </c>
      <c r="G63" s="54">
        <v>1547.928100236732</v>
      </c>
      <c r="H63" s="39">
        <v>5519.8945380449404</v>
      </c>
      <c r="J63" s="54">
        <v>223.82683544656729</v>
      </c>
      <c r="K63" s="54">
        <v>135.85922647247861</v>
      </c>
      <c r="L63" s="54">
        <v>268.46942601859485</v>
      </c>
      <c r="M63" s="54">
        <v>176.85089198246379</v>
      </c>
      <c r="N63" s="54">
        <v>205.25454875688547</v>
      </c>
      <c r="O63" s="39">
        <v>1010.26092867699</v>
      </c>
      <c r="Q63" s="55">
        <v>1261.0037803094176</v>
      </c>
      <c r="R63" s="55">
        <v>928.63237548284474</v>
      </c>
      <c r="S63" s="55">
        <v>1662.4079394545997</v>
      </c>
      <c r="T63" s="55">
        <v>924.92872248145068</v>
      </c>
      <c r="U63" s="55">
        <v>1753.1826489936175</v>
      </c>
      <c r="V63" s="39">
        <v>6530.1554667219307</v>
      </c>
      <c r="W63" s="41"/>
      <c r="Y63" s="43"/>
    </row>
    <row r="64" spans="1:25" x14ac:dyDescent="0.3">
      <c r="A64" s="37">
        <v>2019</v>
      </c>
      <c r="B64" s="37">
        <v>11</v>
      </c>
      <c r="C64" s="54">
        <v>1089.7389258913306</v>
      </c>
      <c r="D64" s="54">
        <v>973.21771017128094</v>
      </c>
      <c r="E64" s="54">
        <v>1577.0195741837654</v>
      </c>
      <c r="F64" s="54">
        <v>575.19289308357031</v>
      </c>
      <c r="G64" s="54">
        <v>1320.1713018007622</v>
      </c>
      <c r="H64" s="39">
        <v>5535.3404051307089</v>
      </c>
      <c r="J64" s="54">
        <v>234.46979041859427</v>
      </c>
      <c r="K64" s="54">
        <v>141.07438314580759</v>
      </c>
      <c r="L64" s="54">
        <v>264.13172111562744</v>
      </c>
      <c r="M64" s="54">
        <v>165.61955578981787</v>
      </c>
      <c r="N64" s="54">
        <v>211.21023720600286</v>
      </c>
      <c r="O64" s="39">
        <v>1016.5056876758499</v>
      </c>
      <c r="Q64" s="55">
        <v>1324.208716309925</v>
      </c>
      <c r="R64" s="55">
        <v>1114.2920933170885</v>
      </c>
      <c r="S64" s="55">
        <v>1841.1512952993928</v>
      </c>
      <c r="T64" s="55">
        <v>740.81244887338812</v>
      </c>
      <c r="U64" s="55">
        <v>1531.381539006765</v>
      </c>
      <c r="V64" s="39">
        <v>6551.8460928065588</v>
      </c>
      <c r="W64" s="41"/>
      <c r="Y64" s="43"/>
    </row>
    <row r="65" spans="1:25" x14ac:dyDescent="0.3">
      <c r="A65" s="37">
        <v>2019</v>
      </c>
      <c r="B65" s="37">
        <v>12</v>
      </c>
      <c r="C65" s="54">
        <v>1254.9514050550081</v>
      </c>
      <c r="D65" s="54">
        <v>740.17446669229582</v>
      </c>
      <c r="E65" s="54">
        <v>1603.9293451959711</v>
      </c>
      <c r="F65" s="54">
        <v>662.02720239840846</v>
      </c>
      <c r="G65" s="54">
        <v>1290.1058423565971</v>
      </c>
      <c r="H65" s="39">
        <v>5551.1882616982803</v>
      </c>
      <c r="J65" s="54">
        <v>227.15647840223269</v>
      </c>
      <c r="K65" s="54">
        <v>192.11286416241254</v>
      </c>
      <c r="L65" s="54">
        <v>225.07793901861493</v>
      </c>
      <c r="M65" s="54">
        <v>153.65464937794837</v>
      </c>
      <c r="N65" s="54">
        <v>224.5755079779415</v>
      </c>
      <c r="O65" s="39">
        <v>1022.5774389391499</v>
      </c>
      <c r="Q65" s="55">
        <v>1482.1078834572409</v>
      </c>
      <c r="R65" s="55">
        <v>932.28733085470833</v>
      </c>
      <c r="S65" s="55">
        <v>1829.007284214586</v>
      </c>
      <c r="T65" s="55">
        <v>815.68185177635678</v>
      </c>
      <c r="U65" s="55">
        <v>1514.6813503345386</v>
      </c>
      <c r="V65" s="39">
        <v>6573.7657006374302</v>
      </c>
      <c r="W65" s="44">
        <v>77524.308550892863</v>
      </c>
      <c r="Y65" s="43"/>
    </row>
    <row r="66" spans="1:25" x14ac:dyDescent="0.3">
      <c r="A66" s="37">
        <v>2020</v>
      </c>
      <c r="B66" s="37">
        <v>1</v>
      </c>
      <c r="C66" s="54">
        <v>1219.2394296267532</v>
      </c>
      <c r="D66" s="54">
        <v>776.80981244649831</v>
      </c>
      <c r="E66" s="54">
        <v>1460.518005713601</v>
      </c>
      <c r="F66" s="54">
        <v>776.18684896813556</v>
      </c>
      <c r="G66" s="54">
        <v>1334.7640080015617</v>
      </c>
      <c r="H66" s="39">
        <v>5567.5181047565502</v>
      </c>
      <c r="J66" s="54">
        <v>220.54531969326564</v>
      </c>
      <c r="K66" s="54">
        <v>159.21705473979802</v>
      </c>
      <c r="L66" s="54">
        <v>200.37158461640695</v>
      </c>
      <c r="M66" s="54">
        <v>208.33328035095371</v>
      </c>
      <c r="N66" s="54">
        <v>239.13566652434577</v>
      </c>
      <c r="O66" s="39">
        <v>1027.6029059247701</v>
      </c>
      <c r="Q66" s="55">
        <v>1439.7847493200188</v>
      </c>
      <c r="R66" s="55">
        <v>936.02686718629639</v>
      </c>
      <c r="S66" s="55">
        <v>1660.8895903300081</v>
      </c>
      <c r="T66" s="55">
        <v>984.52012931908928</v>
      </c>
      <c r="U66" s="55">
        <v>1573.8996745259074</v>
      </c>
      <c r="V66" s="39">
        <v>6595.1210106813205</v>
      </c>
      <c r="W66" s="41"/>
      <c r="Y66" s="43"/>
    </row>
    <row r="67" spans="1:25" x14ac:dyDescent="0.3">
      <c r="A67" s="37">
        <v>2020</v>
      </c>
      <c r="B67" s="37">
        <v>2</v>
      </c>
      <c r="C67" s="54">
        <v>1287.3985299250578</v>
      </c>
      <c r="D67" s="54">
        <v>878.13011143864696</v>
      </c>
      <c r="E67" s="54">
        <v>1455.7922453843084</v>
      </c>
      <c r="F67" s="54">
        <v>747.84181643702789</v>
      </c>
      <c r="G67" s="54">
        <v>1219.7588004243889</v>
      </c>
      <c r="H67" s="39">
        <v>5588.9215036094301</v>
      </c>
      <c r="J67" s="54">
        <v>207.68157856224943</v>
      </c>
      <c r="K67" s="54">
        <v>135.08332052113829</v>
      </c>
      <c r="L67" s="54">
        <v>254.26167646087282</v>
      </c>
      <c r="M67" s="54">
        <v>186.56047761317544</v>
      </c>
      <c r="N67" s="54">
        <v>248.83086873790404</v>
      </c>
      <c r="O67" s="39">
        <v>1032.41792189534</v>
      </c>
      <c r="Q67" s="55">
        <v>1495.0801084873071</v>
      </c>
      <c r="R67" s="55">
        <v>1013.2134319597852</v>
      </c>
      <c r="S67" s="55">
        <v>1710.0539218451813</v>
      </c>
      <c r="T67" s="55">
        <v>934.4022940502033</v>
      </c>
      <c r="U67" s="55">
        <v>1468.5896691622929</v>
      </c>
      <c r="V67" s="39">
        <v>6621.3394255047697</v>
      </c>
      <c r="W67" s="41"/>
      <c r="Y67" s="43"/>
    </row>
    <row r="68" spans="1:25" x14ac:dyDescent="0.3">
      <c r="A68" s="37">
        <v>2020</v>
      </c>
      <c r="B68" s="37">
        <v>3</v>
      </c>
      <c r="C68" s="54">
        <v>1237.0806486403289</v>
      </c>
      <c r="D68" s="54">
        <v>828.72545274021752</v>
      </c>
      <c r="E68" s="54">
        <v>1516.5054412473867</v>
      </c>
      <c r="F68" s="54">
        <v>710.52858873279968</v>
      </c>
      <c r="G68" s="54">
        <v>1320.5473770747576</v>
      </c>
      <c r="H68" s="39">
        <v>5613.3875084354904</v>
      </c>
      <c r="J68" s="54">
        <v>212.60552459711636</v>
      </c>
      <c r="K68" s="54">
        <v>143.01921550561545</v>
      </c>
      <c r="L68" s="54">
        <v>289.06240814720184</v>
      </c>
      <c r="M68" s="54">
        <v>168.2833283839953</v>
      </c>
      <c r="N68" s="54">
        <v>222.66210046967103</v>
      </c>
      <c r="O68" s="39">
        <v>1035.6325771035999</v>
      </c>
      <c r="Q68" s="55">
        <v>1449.6861732374452</v>
      </c>
      <c r="R68" s="55">
        <v>971.74466824583294</v>
      </c>
      <c r="S68" s="55">
        <v>1805.5678493945884</v>
      </c>
      <c r="T68" s="55">
        <v>878.81191711679503</v>
      </c>
      <c r="U68" s="55">
        <v>1543.2094775444286</v>
      </c>
      <c r="V68" s="39">
        <v>6649.0200855390904</v>
      </c>
      <c r="W68" s="41"/>
      <c r="Y68" s="43"/>
    </row>
    <row r="69" spans="1:25" x14ac:dyDescent="0.3">
      <c r="A69" s="37">
        <v>2020</v>
      </c>
      <c r="B69" s="37">
        <v>4</v>
      </c>
      <c r="C69" s="54">
        <v>1235.2080162648465</v>
      </c>
      <c r="D69" s="54">
        <v>738.93438214201024</v>
      </c>
      <c r="E69" s="54">
        <v>1727.7633855484441</v>
      </c>
      <c r="F69" s="54">
        <v>981.70530120849162</v>
      </c>
      <c r="G69" s="54">
        <v>955.76003024407737</v>
      </c>
      <c r="H69" s="39">
        <v>5639.3711154078701</v>
      </c>
      <c r="J69" s="54">
        <v>270.96552685214135</v>
      </c>
      <c r="K69" s="54">
        <v>151.41542566685069</v>
      </c>
      <c r="L69" s="54">
        <v>244.40866174389876</v>
      </c>
      <c r="M69" s="54">
        <v>172.2311611210545</v>
      </c>
      <c r="N69" s="54">
        <v>199.80569992630478</v>
      </c>
      <c r="O69" s="39">
        <v>1038.8264753102501</v>
      </c>
      <c r="Q69" s="55">
        <v>1506.1735431169877</v>
      </c>
      <c r="R69" s="55">
        <v>890.34980780886099</v>
      </c>
      <c r="S69" s="55">
        <v>1972.172047292343</v>
      </c>
      <c r="T69" s="55">
        <v>1153.9364623295462</v>
      </c>
      <c r="U69" s="55">
        <v>1155.5657301703823</v>
      </c>
      <c r="V69" s="39">
        <v>6678.1975907181204</v>
      </c>
      <c r="W69" s="41"/>
      <c r="Y69" s="43"/>
    </row>
    <row r="70" spans="1:25" x14ac:dyDescent="0.3">
      <c r="A70" s="37">
        <v>2020</v>
      </c>
      <c r="B70" s="37">
        <v>5</v>
      </c>
      <c r="C70" s="54">
        <v>1249.0145150177104</v>
      </c>
      <c r="D70" s="54">
        <v>685.79539383378471</v>
      </c>
      <c r="E70" s="54">
        <v>1386.270739635461</v>
      </c>
      <c r="F70" s="54">
        <v>1121.7196204873926</v>
      </c>
      <c r="G70" s="54">
        <v>1218.9203452050617</v>
      </c>
      <c r="H70" s="39">
        <v>5661.7206141794104</v>
      </c>
      <c r="J70" s="54">
        <v>239.96952078428055</v>
      </c>
      <c r="K70" s="54">
        <v>139.10684112374932</v>
      </c>
      <c r="L70" s="54">
        <v>253.84092565582839</v>
      </c>
      <c r="M70" s="54">
        <v>195.29644667422119</v>
      </c>
      <c r="N70" s="54">
        <v>214.55223717934055</v>
      </c>
      <c r="O70" s="39">
        <v>1042.7659714174201</v>
      </c>
      <c r="Q70" s="55">
        <v>1488.984035801991</v>
      </c>
      <c r="R70" s="55">
        <v>824.90223495753401</v>
      </c>
      <c r="S70" s="55">
        <v>1640.1116652912895</v>
      </c>
      <c r="T70" s="55">
        <v>1317.0160671616138</v>
      </c>
      <c r="U70" s="55">
        <v>1433.4725823844024</v>
      </c>
      <c r="V70" s="39">
        <v>6704.486585596831</v>
      </c>
      <c r="W70" s="41"/>
      <c r="Y70" s="43"/>
    </row>
    <row r="71" spans="1:25" x14ac:dyDescent="0.3">
      <c r="A71" s="37">
        <v>2020</v>
      </c>
      <c r="B71" s="37">
        <v>6</v>
      </c>
      <c r="C71" s="54">
        <v>1190.7057307895327</v>
      </c>
      <c r="D71" s="54">
        <v>802.90958239867064</v>
      </c>
      <c r="E71" s="54">
        <v>1574.5383062909727</v>
      </c>
      <c r="F71" s="54">
        <v>882.61748409564962</v>
      </c>
      <c r="G71" s="54">
        <v>1229.8360031181842</v>
      </c>
      <c r="H71" s="39">
        <v>5680.607106693009</v>
      </c>
      <c r="J71" s="54">
        <v>256.03008185712127</v>
      </c>
      <c r="K71" s="54">
        <v>163.39918072784528</v>
      </c>
      <c r="L71" s="54">
        <v>253.86861461513868</v>
      </c>
      <c r="M71" s="54">
        <v>168.46044428283741</v>
      </c>
      <c r="N71" s="54">
        <v>204.97793468594725</v>
      </c>
      <c r="O71" s="39">
        <v>1046.7362561688899</v>
      </c>
      <c r="Q71" s="55">
        <v>1446.735812646654</v>
      </c>
      <c r="R71" s="55">
        <v>966.30876312651594</v>
      </c>
      <c r="S71" s="55">
        <v>1828.4069209061115</v>
      </c>
      <c r="T71" s="55">
        <v>1051.0779283784871</v>
      </c>
      <c r="U71" s="55">
        <v>1434.8139378041315</v>
      </c>
      <c r="V71" s="39">
        <v>6727.3433628618986</v>
      </c>
      <c r="W71" s="41"/>
      <c r="Y71" s="43"/>
    </row>
    <row r="72" spans="1:25" x14ac:dyDescent="0.3">
      <c r="A72" s="37">
        <v>2020</v>
      </c>
      <c r="B72" s="37">
        <v>7</v>
      </c>
      <c r="C72" s="54">
        <v>1305.8578982587801</v>
      </c>
      <c r="D72" s="54">
        <v>743.83195841307111</v>
      </c>
      <c r="E72" s="54">
        <v>1408.6209213973784</v>
      </c>
      <c r="F72" s="54">
        <v>851.65175094635549</v>
      </c>
      <c r="G72" s="54">
        <v>1387.6059119894146</v>
      </c>
      <c r="H72" s="39">
        <v>5697.5684410049989</v>
      </c>
      <c r="J72" s="54">
        <v>239.67711703676721</v>
      </c>
      <c r="K72" s="54">
        <v>181.32770998209418</v>
      </c>
      <c r="L72" s="54">
        <v>236.9648965433758</v>
      </c>
      <c r="M72" s="54">
        <v>168.10215690452506</v>
      </c>
      <c r="N72" s="54">
        <v>224.49871585845781</v>
      </c>
      <c r="O72" s="39">
        <v>1050.5705963252201</v>
      </c>
      <c r="Q72" s="55">
        <v>1545.5350152955473</v>
      </c>
      <c r="R72" s="55">
        <v>925.15966839516523</v>
      </c>
      <c r="S72" s="55">
        <v>1645.5858179407542</v>
      </c>
      <c r="T72" s="55">
        <v>1019.7539078508805</v>
      </c>
      <c r="U72" s="55">
        <v>1612.1046278478725</v>
      </c>
      <c r="V72" s="39">
        <v>6748.1390373302193</v>
      </c>
      <c r="W72" s="41"/>
      <c r="Y72" s="43"/>
    </row>
    <row r="73" spans="1:25" x14ac:dyDescent="0.3">
      <c r="A73" s="37">
        <v>2020</v>
      </c>
      <c r="B73" s="37">
        <v>8</v>
      </c>
      <c r="C73" s="54">
        <v>1292.4623098248728</v>
      </c>
      <c r="D73" s="54">
        <v>893.21893143884199</v>
      </c>
      <c r="E73" s="54">
        <v>1606.8224117794198</v>
      </c>
      <c r="F73" s="54">
        <v>850.13424190011131</v>
      </c>
      <c r="G73" s="54">
        <v>1072.1463033739246</v>
      </c>
      <c r="H73" s="39">
        <v>5714.7841983171702</v>
      </c>
      <c r="J73" s="54">
        <v>210.29796647982178</v>
      </c>
      <c r="K73" s="54">
        <v>193.11203994208785</v>
      </c>
      <c r="L73" s="54">
        <v>226.02564066840787</v>
      </c>
      <c r="M73" s="54">
        <v>154.35697425013277</v>
      </c>
      <c r="N73" s="54">
        <v>270.21774251121974</v>
      </c>
      <c r="O73" s="39">
        <v>1054.01036385167</v>
      </c>
      <c r="Q73" s="55">
        <v>1502.7602763046946</v>
      </c>
      <c r="R73" s="55">
        <v>1086.3309713809299</v>
      </c>
      <c r="S73" s="55">
        <v>1832.8480524478277</v>
      </c>
      <c r="T73" s="55">
        <v>1004.4912161502441</v>
      </c>
      <c r="U73" s="55">
        <v>1342.3640458851444</v>
      </c>
      <c r="V73" s="39">
        <v>6768.7945621688405</v>
      </c>
      <c r="W73" s="41"/>
      <c r="Y73" s="43"/>
    </row>
    <row r="74" spans="1:25" x14ac:dyDescent="0.3">
      <c r="A74" s="37">
        <v>2020</v>
      </c>
      <c r="B74" s="37">
        <v>9</v>
      </c>
      <c r="C74" s="54">
        <v>1130.81644358677</v>
      </c>
      <c r="D74" s="54">
        <v>823.19913149904937</v>
      </c>
      <c r="E74" s="54">
        <v>1602.7348306470112</v>
      </c>
      <c r="F74" s="54">
        <v>575.43208247735527</v>
      </c>
      <c r="G74" s="54">
        <v>1601.329847322904</v>
      </c>
      <c r="H74" s="39">
        <v>5733.5123355330898</v>
      </c>
      <c r="J74" s="54">
        <v>235.15422904096602</v>
      </c>
      <c r="K74" s="54">
        <v>151.65865033934688</v>
      </c>
      <c r="L74" s="54">
        <v>260.22556482164555</v>
      </c>
      <c r="M74" s="54">
        <v>155.74261149673325</v>
      </c>
      <c r="N74" s="54">
        <v>254.05336413655826</v>
      </c>
      <c r="O74" s="39">
        <v>1056.8344198352499</v>
      </c>
      <c r="Q74" s="55">
        <v>1365.9706726277359</v>
      </c>
      <c r="R74" s="55">
        <v>974.85778183839625</v>
      </c>
      <c r="S74" s="55">
        <v>1862.9603954686568</v>
      </c>
      <c r="T74" s="55">
        <v>731.17469397408854</v>
      </c>
      <c r="U74" s="55">
        <v>1855.3832114594622</v>
      </c>
      <c r="V74" s="39">
        <v>6790.3467553683395</v>
      </c>
      <c r="W74" s="41"/>
      <c r="Y74" s="43"/>
    </row>
    <row r="75" spans="1:25" ht="15" x14ac:dyDescent="0.25">
      <c r="A75" s="37">
        <v>2020</v>
      </c>
      <c r="B75" s="37">
        <v>10</v>
      </c>
      <c r="C75" s="54">
        <v>1080.2689318099533</v>
      </c>
      <c r="D75" s="54">
        <v>825.71079803773227</v>
      </c>
      <c r="E75" s="54">
        <v>1451.8530096302791</v>
      </c>
      <c r="F75" s="54">
        <v>779.15850604518528</v>
      </c>
      <c r="G75" s="54">
        <v>1612.2404606500997</v>
      </c>
      <c r="H75" s="39">
        <v>5749.2317061732492</v>
      </c>
      <c r="J75" s="54">
        <v>234.7457961279878</v>
      </c>
      <c r="K75" s="54">
        <v>142.48685693109417</v>
      </c>
      <c r="L75" s="54">
        <v>281.5661894205881</v>
      </c>
      <c r="M75" s="54">
        <v>185.47822182063084</v>
      </c>
      <c r="N75" s="54">
        <v>215.2674962351791</v>
      </c>
      <c r="O75" s="39">
        <v>1059.5445605354801</v>
      </c>
      <c r="Q75" s="55">
        <v>1315.0147279379412</v>
      </c>
      <c r="R75" s="55">
        <v>968.19765496882644</v>
      </c>
      <c r="S75" s="55">
        <v>1733.4191990508671</v>
      </c>
      <c r="T75" s="55">
        <v>964.63672786581606</v>
      </c>
      <c r="U75" s="55">
        <v>1827.5079568852789</v>
      </c>
      <c r="V75" s="39">
        <v>6808.7762667087291</v>
      </c>
      <c r="W75" s="41"/>
      <c r="Y75" s="43"/>
    </row>
    <row r="76" spans="1:25" ht="15" x14ac:dyDescent="0.25">
      <c r="A76" s="37">
        <v>2020</v>
      </c>
      <c r="B76" s="37">
        <v>11</v>
      </c>
      <c r="C76" s="54">
        <v>1133.7914980460191</v>
      </c>
      <c r="D76" s="54">
        <v>1012.5599254312104</v>
      </c>
      <c r="E76" s="54">
        <v>1640.7704111324076</v>
      </c>
      <c r="F76" s="54">
        <v>598.44500037587682</v>
      </c>
      <c r="G76" s="54">
        <v>1373.5390765469556</v>
      </c>
      <c r="H76" s="39">
        <v>5759.1059115324697</v>
      </c>
      <c r="J76" s="54">
        <v>245.05482344263598</v>
      </c>
      <c r="K76" s="54">
        <v>147.4431225973965</v>
      </c>
      <c r="L76" s="54">
        <v>276.05582863376242</v>
      </c>
      <c r="M76" s="54">
        <v>173.09637599907634</v>
      </c>
      <c r="N76" s="54">
        <v>220.74522818223878</v>
      </c>
      <c r="O76" s="39">
        <v>1062.39537885511</v>
      </c>
      <c r="Q76" s="55">
        <v>1378.8463214886551</v>
      </c>
      <c r="R76" s="55">
        <v>1160.0030480286068</v>
      </c>
      <c r="S76" s="55">
        <v>1916.8262397661701</v>
      </c>
      <c r="T76" s="55">
        <v>771.54137637495319</v>
      </c>
      <c r="U76" s="55">
        <v>1594.2843047291944</v>
      </c>
      <c r="V76" s="39">
        <v>6821.5012903875795</v>
      </c>
      <c r="W76" s="41"/>
      <c r="Y76" s="43"/>
    </row>
    <row r="77" spans="1:25" x14ac:dyDescent="0.3">
      <c r="A77" s="37">
        <v>2020</v>
      </c>
      <c r="B77" s="37">
        <v>12</v>
      </c>
      <c r="C77" s="54">
        <v>1302.4497672002231</v>
      </c>
      <c r="D77" s="54">
        <v>768.18915692490361</v>
      </c>
      <c r="E77" s="54">
        <v>1664.6360917572981</v>
      </c>
      <c r="F77" s="54">
        <v>687.08411510661392</v>
      </c>
      <c r="G77" s="54">
        <v>1338.9347565751721</v>
      </c>
      <c r="H77" s="39">
        <v>5761.2938875642112</v>
      </c>
      <c r="J77" s="54">
        <v>236.68346659211909</v>
      </c>
      <c r="K77" s="54">
        <v>200.17011615396552</v>
      </c>
      <c r="L77" s="54">
        <v>234.51775285054671</v>
      </c>
      <c r="M77" s="54">
        <v>160.09895614058772</v>
      </c>
      <c r="N77" s="54">
        <v>233.99424975142091</v>
      </c>
      <c r="O77" s="39">
        <v>1065.46454148864</v>
      </c>
      <c r="Q77" s="55">
        <v>1539.1332337923423</v>
      </c>
      <c r="R77" s="55">
        <v>968.35927307886914</v>
      </c>
      <c r="S77" s="55">
        <v>1899.1538446078448</v>
      </c>
      <c r="T77" s="55">
        <v>847.18307124720161</v>
      </c>
      <c r="U77" s="55">
        <v>1572.929006326593</v>
      </c>
      <c r="V77" s="39">
        <v>6826.7584290528512</v>
      </c>
      <c r="W77" s="44">
        <v>80739.82440191858</v>
      </c>
      <c r="Y77" s="43"/>
    </row>
  </sheetData>
  <mergeCells count="3">
    <mergeCell ref="C4:H4"/>
    <mergeCell ref="J4:O4"/>
    <mergeCell ref="Q4:V4"/>
  </mergeCells>
  <pageMargins left="0.7" right="0.7" top="0.75" bottom="0.75" header="0.3" footer="0.3"/>
  <pageSetup scale="4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workbookViewId="0">
      <selection activeCell="A2" sqref="A2"/>
    </sheetView>
  </sheetViews>
  <sheetFormatPr defaultRowHeight="13.2" x14ac:dyDescent="0.25"/>
  <sheetData>
    <row r="1" spans="1:1" s="58" customFormat="1" x14ac:dyDescent="0.25">
      <c r="A1" s="58" t="s">
        <v>58</v>
      </c>
    </row>
    <row r="2" spans="1:1" s="58" customFormat="1" x14ac:dyDescent="0.25">
      <c r="A2" s="58" t="s">
        <v>54</v>
      </c>
    </row>
    <row r="3" spans="1:1" s="58" customFormat="1" x14ac:dyDescent="0.25"/>
  </sheetData>
  <pageMargins left="0.7" right="0.7" top="0.75" bottom="0.75" header="0.3" footer="0.3"/>
  <pageSetup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3DA8E-89B8-4828-8A1B-18CE975FF5F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6CFA4A7A-4202-4D38-BAFB-E5606B1F0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8EC64F-8F90-4749-AB26-D3E656CDF3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 Req Calc - Cap Labor</vt:lpstr>
      <vt:lpstr>Data Summary</vt:lpstr>
      <vt:lpstr>Labor</vt:lpstr>
      <vt:lpstr>Monthly Summary</vt:lpstr>
      <vt:lpstr>Email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2016-04-11T22:12:49Z</dcterms:created>
  <dcterms:modified xsi:type="dcterms:W3CDTF">2016-04-17T22:40:37Z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