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60" yWindow="132" windowWidth="11340" windowHeight="5520"/>
  </bookViews>
  <sheets>
    <sheet name="CF and EAF" sheetId="2" r:id="rId1"/>
    <sheet name="EAF" sheetId="1" r:id="rId2"/>
  </sheets>
  <definedNames>
    <definedName name="_xlnm.Print_Titles" localSheetId="1">EAF!$A:$A,EAF!$1:$4</definedName>
  </definedNames>
  <calcPr calcId="145621"/>
</workbook>
</file>

<file path=xl/calcChain.xml><?xml version="1.0" encoding="utf-8"?>
<calcChain xmlns="http://schemas.openxmlformats.org/spreadsheetml/2006/main">
  <c r="T169" i="1" l="1"/>
  <c r="K5" i="2" s="1"/>
  <c r="S169" i="1"/>
  <c r="R169" i="1"/>
  <c r="J5" i="2" s="1"/>
  <c r="Q169" i="1"/>
  <c r="P169" i="1"/>
  <c r="I5" i="2" s="1"/>
  <c r="N169" i="1"/>
  <c r="H5" i="2" s="1"/>
  <c r="S162" i="1"/>
  <c r="Q162" i="1"/>
  <c r="O162" i="1"/>
  <c r="M162" i="1"/>
  <c r="K162" i="1"/>
  <c r="F162" i="1"/>
  <c r="D9" i="2" s="1"/>
  <c r="E162" i="1"/>
  <c r="D162" i="1"/>
  <c r="C9" i="2" s="1"/>
  <c r="C162" i="1"/>
  <c r="B162" i="1"/>
  <c r="B9" i="2" s="1"/>
  <c r="H162" i="1"/>
  <c r="T160" i="1"/>
  <c r="T159" i="1"/>
  <c r="T158" i="1"/>
  <c r="T157" i="1"/>
  <c r="T131" i="1"/>
  <c r="T130" i="1"/>
  <c r="T129" i="1"/>
  <c r="T128" i="1"/>
  <c r="T127" i="1"/>
  <c r="T126" i="1"/>
  <c r="T125" i="1"/>
  <c r="T124" i="1"/>
  <c r="T123" i="1"/>
  <c r="T122" i="1"/>
  <c r="T121" i="1"/>
  <c r="T119" i="1"/>
  <c r="T118" i="1"/>
  <c r="T117" i="1"/>
  <c r="T116" i="1"/>
  <c r="T115" i="1"/>
  <c r="T114" i="1"/>
  <c r="T113" i="1"/>
  <c r="T112" i="1"/>
  <c r="T111" i="1"/>
  <c r="T110" i="1"/>
  <c r="T109" i="1"/>
  <c r="T107" i="1"/>
  <c r="T106" i="1"/>
  <c r="T105" i="1"/>
  <c r="T104" i="1"/>
  <c r="T103" i="1"/>
  <c r="T102" i="1"/>
  <c r="T101" i="1"/>
  <c r="T100" i="1"/>
  <c r="T99" i="1"/>
  <c r="T98" i="1"/>
  <c r="T97" i="1"/>
  <c r="T95" i="1"/>
  <c r="T94" i="1"/>
  <c r="T93" i="1"/>
  <c r="T92" i="1"/>
  <c r="T91" i="1"/>
  <c r="T90" i="1"/>
  <c r="T89" i="1"/>
  <c r="T88" i="1"/>
  <c r="T87" i="1"/>
  <c r="T86" i="1"/>
  <c r="T85" i="1"/>
  <c r="T83" i="1"/>
  <c r="T82" i="1"/>
  <c r="T81" i="1"/>
  <c r="T80" i="1"/>
  <c r="R160" i="1"/>
  <c r="R159" i="1"/>
  <c r="R158" i="1"/>
  <c r="R157" i="1"/>
  <c r="R131" i="1"/>
  <c r="R130" i="1"/>
  <c r="R129" i="1"/>
  <c r="R128" i="1"/>
  <c r="R127" i="1"/>
  <c r="R126" i="1"/>
  <c r="R125" i="1"/>
  <c r="R124" i="1"/>
  <c r="R123" i="1"/>
  <c r="R122" i="1"/>
  <c r="R121" i="1"/>
  <c r="R119" i="1"/>
  <c r="R118" i="1"/>
  <c r="R117" i="1"/>
  <c r="R116" i="1"/>
  <c r="R115" i="1"/>
  <c r="R114" i="1"/>
  <c r="R113" i="1"/>
  <c r="R112" i="1"/>
  <c r="R111" i="1"/>
  <c r="R110" i="1"/>
  <c r="R109" i="1"/>
  <c r="R107" i="1"/>
  <c r="R106" i="1"/>
  <c r="R105" i="1"/>
  <c r="R104" i="1"/>
  <c r="R103" i="1"/>
  <c r="R102" i="1"/>
  <c r="R101" i="1"/>
  <c r="R100" i="1"/>
  <c r="R99" i="1"/>
  <c r="R98" i="1"/>
  <c r="R97" i="1"/>
  <c r="R95" i="1"/>
  <c r="R94" i="1"/>
  <c r="R93" i="1"/>
  <c r="R92" i="1"/>
  <c r="R91" i="1"/>
  <c r="R90" i="1"/>
  <c r="R89" i="1"/>
  <c r="R88" i="1"/>
  <c r="R87" i="1"/>
  <c r="R86" i="1"/>
  <c r="R85" i="1"/>
  <c r="R83" i="1"/>
  <c r="R82" i="1"/>
  <c r="R81" i="1"/>
  <c r="R80" i="1"/>
  <c r="P157" i="1"/>
  <c r="P158" i="1"/>
  <c r="P159" i="1"/>
  <c r="P160" i="1"/>
  <c r="P85" i="1"/>
  <c r="P97" i="1"/>
  <c r="P109" i="1"/>
  <c r="P121" i="1"/>
  <c r="P86" i="1"/>
  <c r="P98" i="1"/>
  <c r="P110" i="1"/>
  <c r="P122" i="1"/>
  <c r="P89" i="1"/>
  <c r="P101" i="1"/>
  <c r="P113" i="1"/>
  <c r="P125" i="1"/>
  <c r="P90" i="1"/>
  <c r="P102" i="1"/>
  <c r="P114" i="1"/>
  <c r="P126" i="1"/>
  <c r="P87" i="1"/>
  <c r="P99" i="1"/>
  <c r="P111" i="1"/>
  <c r="P123" i="1"/>
  <c r="P91" i="1"/>
  <c r="P103" i="1"/>
  <c r="P115" i="1"/>
  <c r="P127" i="1"/>
  <c r="P93" i="1"/>
  <c r="P105" i="1"/>
  <c r="P117" i="1"/>
  <c r="P129" i="1"/>
  <c r="P94" i="1"/>
  <c r="P106" i="1"/>
  <c r="P118" i="1"/>
  <c r="P130" i="1"/>
  <c r="P88" i="1"/>
  <c r="P100" i="1"/>
  <c r="P112" i="1"/>
  <c r="P124" i="1"/>
  <c r="P92" i="1"/>
  <c r="P104" i="1"/>
  <c r="P116" i="1"/>
  <c r="P128" i="1"/>
  <c r="P95" i="1"/>
  <c r="P107" i="1"/>
  <c r="P119" i="1"/>
  <c r="P131" i="1"/>
  <c r="P83" i="1"/>
  <c r="P82" i="1"/>
  <c r="P81" i="1"/>
  <c r="P80" i="1"/>
  <c r="N157" i="1"/>
  <c r="N158" i="1"/>
  <c r="N159" i="1"/>
  <c r="N160" i="1"/>
  <c r="N85" i="1"/>
  <c r="N97" i="1"/>
  <c r="N109" i="1"/>
  <c r="N121" i="1"/>
  <c r="N154" i="1" s="1"/>
  <c r="N86" i="1"/>
  <c r="N98" i="1"/>
  <c r="N110" i="1"/>
  <c r="N122" i="1"/>
  <c r="N89" i="1"/>
  <c r="N101" i="1"/>
  <c r="N113" i="1"/>
  <c r="N125" i="1"/>
  <c r="N90" i="1"/>
  <c r="N102" i="1"/>
  <c r="N114" i="1"/>
  <c r="N126" i="1"/>
  <c r="N87" i="1"/>
  <c r="N99" i="1"/>
  <c r="N111" i="1"/>
  <c r="N123" i="1"/>
  <c r="N91" i="1"/>
  <c r="N103" i="1"/>
  <c r="N115" i="1"/>
  <c r="N127" i="1"/>
  <c r="N93" i="1"/>
  <c r="N105" i="1"/>
  <c r="N117" i="1"/>
  <c r="N129" i="1"/>
  <c r="N94" i="1"/>
  <c r="N106" i="1"/>
  <c r="N118" i="1"/>
  <c r="N130" i="1"/>
  <c r="N88" i="1"/>
  <c r="N100" i="1"/>
  <c r="N112" i="1"/>
  <c r="N124" i="1"/>
  <c r="N92" i="1"/>
  <c r="N104" i="1"/>
  <c r="N116" i="1"/>
  <c r="N128" i="1"/>
  <c r="N95" i="1"/>
  <c r="N107" i="1"/>
  <c r="N119" i="1"/>
  <c r="N131" i="1"/>
  <c r="N83" i="1"/>
  <c r="N82" i="1"/>
  <c r="N81" i="1"/>
  <c r="N80" i="1"/>
  <c r="L157" i="1"/>
  <c r="L158" i="1"/>
  <c r="L159" i="1"/>
  <c r="L160" i="1"/>
  <c r="L85" i="1"/>
  <c r="L97" i="1"/>
  <c r="L152" i="1" s="1"/>
  <c r="L109" i="1"/>
  <c r="L121" i="1"/>
  <c r="L86" i="1"/>
  <c r="L98" i="1"/>
  <c r="L110" i="1"/>
  <c r="L122" i="1"/>
  <c r="L89" i="1"/>
  <c r="L101" i="1"/>
  <c r="L113" i="1"/>
  <c r="L125" i="1"/>
  <c r="L90" i="1"/>
  <c r="L102" i="1"/>
  <c r="L114" i="1"/>
  <c r="L126" i="1"/>
  <c r="L87" i="1"/>
  <c r="L99" i="1"/>
  <c r="L111" i="1"/>
  <c r="L123" i="1"/>
  <c r="L91" i="1"/>
  <c r="L103" i="1"/>
  <c r="L115" i="1"/>
  <c r="L127" i="1"/>
  <c r="L93" i="1"/>
  <c r="L105" i="1"/>
  <c r="L117" i="1"/>
  <c r="L129" i="1"/>
  <c r="L94" i="1"/>
  <c r="L106" i="1"/>
  <c r="L118" i="1"/>
  <c r="L130" i="1"/>
  <c r="L88" i="1"/>
  <c r="L100" i="1"/>
  <c r="L112" i="1"/>
  <c r="L124" i="1"/>
  <c r="L92" i="1"/>
  <c r="L104" i="1"/>
  <c r="L116" i="1"/>
  <c r="L128" i="1"/>
  <c r="L95" i="1"/>
  <c r="L107" i="1"/>
  <c r="L119" i="1"/>
  <c r="L131" i="1"/>
  <c r="L83" i="1"/>
  <c r="L82" i="1"/>
  <c r="L81" i="1"/>
  <c r="L80" i="1"/>
  <c r="J160" i="1"/>
  <c r="J159" i="1"/>
  <c r="J158" i="1"/>
  <c r="J157" i="1"/>
  <c r="J162" i="1" s="1"/>
  <c r="J85" i="1"/>
  <c r="J97" i="1"/>
  <c r="J146" i="1" s="1"/>
  <c r="J109" i="1"/>
  <c r="J121" i="1"/>
  <c r="J86" i="1"/>
  <c r="J98" i="1"/>
  <c r="J110" i="1"/>
  <c r="J122" i="1"/>
  <c r="J89" i="1"/>
  <c r="J101" i="1"/>
  <c r="J113" i="1"/>
  <c r="J125" i="1"/>
  <c r="J90" i="1"/>
  <c r="J102" i="1"/>
  <c r="J114" i="1"/>
  <c r="J126" i="1"/>
  <c r="J87" i="1"/>
  <c r="J99" i="1"/>
  <c r="J111" i="1"/>
  <c r="J123" i="1"/>
  <c r="J91" i="1"/>
  <c r="J103" i="1"/>
  <c r="J115" i="1"/>
  <c r="J127" i="1"/>
  <c r="J93" i="1"/>
  <c r="J105" i="1"/>
  <c r="J117" i="1"/>
  <c r="J129" i="1"/>
  <c r="J94" i="1"/>
  <c r="J106" i="1"/>
  <c r="J118" i="1"/>
  <c r="J130" i="1"/>
  <c r="J88" i="1"/>
  <c r="J100" i="1"/>
  <c r="J112" i="1"/>
  <c r="J124" i="1"/>
  <c r="J92" i="1"/>
  <c r="J104" i="1"/>
  <c r="J116" i="1"/>
  <c r="J128" i="1"/>
  <c r="J95" i="1"/>
  <c r="J107" i="1"/>
  <c r="J119" i="1"/>
  <c r="J131" i="1"/>
  <c r="J83" i="1"/>
  <c r="J82" i="1"/>
  <c r="J81" i="1"/>
  <c r="J80" i="1"/>
  <c r="H85" i="1"/>
  <c r="H97" i="1"/>
  <c r="H109" i="1"/>
  <c r="H121" i="1"/>
  <c r="H86" i="1"/>
  <c r="H98" i="1"/>
  <c r="H110" i="1"/>
  <c r="H122" i="1"/>
  <c r="H89" i="1"/>
  <c r="H101" i="1"/>
  <c r="H113" i="1"/>
  <c r="H125" i="1"/>
  <c r="H90" i="1"/>
  <c r="H102" i="1"/>
  <c r="H114" i="1"/>
  <c r="H126" i="1"/>
  <c r="H87" i="1"/>
  <c r="H99" i="1"/>
  <c r="H111" i="1"/>
  <c r="H123" i="1"/>
  <c r="H91" i="1"/>
  <c r="H103" i="1"/>
  <c r="H115" i="1"/>
  <c r="H127" i="1"/>
  <c r="H93" i="1"/>
  <c r="H105" i="1"/>
  <c r="H117" i="1"/>
  <c r="H129" i="1"/>
  <c r="H94" i="1"/>
  <c r="H106" i="1"/>
  <c r="H118" i="1"/>
  <c r="H130" i="1"/>
  <c r="H88" i="1"/>
  <c r="H100" i="1"/>
  <c r="H112" i="1"/>
  <c r="H124" i="1"/>
  <c r="H92" i="1"/>
  <c r="H104" i="1"/>
  <c r="H116" i="1"/>
  <c r="H128" i="1"/>
  <c r="H95" i="1"/>
  <c r="H107" i="1"/>
  <c r="H119" i="1"/>
  <c r="H131" i="1"/>
  <c r="H83" i="1"/>
  <c r="H82" i="1"/>
  <c r="H81" i="1"/>
  <c r="H80" i="1"/>
  <c r="F85" i="1"/>
  <c r="F97" i="1"/>
  <c r="F109" i="1"/>
  <c r="F121" i="1"/>
  <c r="F86" i="1"/>
  <c r="F98" i="1"/>
  <c r="F110" i="1"/>
  <c r="F122" i="1"/>
  <c r="F89" i="1"/>
  <c r="F101" i="1"/>
  <c r="F113" i="1"/>
  <c r="F125" i="1"/>
  <c r="F90" i="1"/>
  <c r="F102" i="1"/>
  <c r="F114" i="1"/>
  <c r="F126" i="1"/>
  <c r="F87" i="1"/>
  <c r="F99" i="1"/>
  <c r="F111" i="1"/>
  <c r="F123" i="1"/>
  <c r="F91" i="1"/>
  <c r="F103" i="1"/>
  <c r="F115" i="1"/>
  <c r="F127" i="1"/>
  <c r="F93" i="1"/>
  <c r="F105" i="1"/>
  <c r="F117" i="1"/>
  <c r="F129" i="1"/>
  <c r="F94" i="1"/>
  <c r="F106" i="1"/>
  <c r="F118" i="1"/>
  <c r="F130" i="1"/>
  <c r="F88" i="1"/>
  <c r="F100" i="1"/>
  <c r="F112" i="1"/>
  <c r="F124" i="1"/>
  <c r="F92" i="1"/>
  <c r="F104" i="1"/>
  <c r="F116" i="1"/>
  <c r="F128" i="1"/>
  <c r="F95" i="1"/>
  <c r="F107" i="1"/>
  <c r="F119" i="1"/>
  <c r="F131" i="1"/>
  <c r="F83" i="1"/>
  <c r="F82" i="1"/>
  <c r="F81" i="1"/>
  <c r="F80" i="1"/>
  <c r="D85" i="1"/>
  <c r="D97" i="1"/>
  <c r="D109" i="1"/>
  <c r="D121" i="1"/>
  <c r="D148" i="1" s="1"/>
  <c r="D86" i="1"/>
  <c r="D98" i="1"/>
  <c r="D110" i="1"/>
  <c r="D122" i="1"/>
  <c r="D89" i="1"/>
  <c r="D101" i="1"/>
  <c r="D113" i="1"/>
  <c r="D125" i="1"/>
  <c r="D90" i="1"/>
  <c r="D102" i="1"/>
  <c r="D114" i="1"/>
  <c r="D126" i="1"/>
  <c r="D87" i="1"/>
  <c r="D99" i="1"/>
  <c r="D111" i="1"/>
  <c r="D123" i="1"/>
  <c r="D91" i="1"/>
  <c r="D103" i="1"/>
  <c r="D115" i="1"/>
  <c r="D127" i="1"/>
  <c r="D93" i="1"/>
  <c r="D105" i="1"/>
  <c r="D117" i="1"/>
  <c r="D129" i="1"/>
  <c r="D94" i="1"/>
  <c r="D106" i="1"/>
  <c r="D118" i="1"/>
  <c r="D130" i="1"/>
  <c r="D88" i="1"/>
  <c r="D100" i="1"/>
  <c r="D112" i="1"/>
  <c r="D124" i="1"/>
  <c r="D92" i="1"/>
  <c r="D104" i="1"/>
  <c r="D116" i="1"/>
  <c r="D128" i="1"/>
  <c r="D95" i="1"/>
  <c r="D107" i="1"/>
  <c r="D119" i="1"/>
  <c r="D131" i="1"/>
  <c r="D143" i="1" s="1"/>
  <c r="D83" i="1"/>
  <c r="D82" i="1"/>
  <c r="D81" i="1"/>
  <c r="D80" i="1"/>
  <c r="B85" i="1"/>
  <c r="B97" i="1"/>
  <c r="B109" i="1"/>
  <c r="B121" i="1"/>
  <c r="B148" i="1" s="1"/>
  <c r="B86" i="1"/>
  <c r="B98" i="1"/>
  <c r="B110" i="1"/>
  <c r="B122" i="1"/>
  <c r="B89" i="1"/>
  <c r="B101" i="1"/>
  <c r="B113" i="1"/>
  <c r="B125" i="1"/>
  <c r="B90" i="1"/>
  <c r="B102" i="1"/>
  <c r="B114" i="1"/>
  <c r="B126" i="1"/>
  <c r="B87" i="1"/>
  <c r="B99" i="1"/>
  <c r="B111" i="1"/>
  <c r="B123" i="1"/>
  <c r="B91" i="1"/>
  <c r="B103" i="1"/>
  <c r="B115" i="1"/>
  <c r="B127" i="1"/>
  <c r="B93" i="1"/>
  <c r="B105" i="1"/>
  <c r="B117" i="1"/>
  <c r="B129" i="1"/>
  <c r="B94" i="1"/>
  <c r="B106" i="1"/>
  <c r="B118" i="1"/>
  <c r="B130" i="1"/>
  <c r="B88" i="1"/>
  <c r="B100" i="1"/>
  <c r="B112" i="1"/>
  <c r="B124" i="1"/>
  <c r="B92" i="1"/>
  <c r="B104" i="1"/>
  <c r="B116" i="1"/>
  <c r="B128" i="1"/>
  <c r="B95" i="1"/>
  <c r="B107" i="1"/>
  <c r="B119" i="1"/>
  <c r="B131" i="1"/>
  <c r="B83" i="1"/>
  <c r="B82" i="1"/>
  <c r="B81" i="1"/>
  <c r="B80" i="1"/>
  <c r="D154" i="1"/>
  <c r="D151" i="1"/>
  <c r="P152" i="1"/>
  <c r="D145" i="1"/>
  <c r="J154" i="1"/>
  <c r="P153" i="1"/>
  <c r="T140" i="1"/>
  <c r="B154" i="1" l="1"/>
  <c r="B137" i="1"/>
  <c r="T135" i="1"/>
  <c r="T133" i="1"/>
  <c r="T141" i="1"/>
  <c r="N148" i="1"/>
  <c r="P142" i="1"/>
  <c r="P151" i="1"/>
  <c r="F154" i="1"/>
  <c r="H154" i="1"/>
  <c r="J148" i="1"/>
  <c r="L148" i="1"/>
  <c r="B147" i="1"/>
  <c r="D153" i="1"/>
  <c r="F142" i="1"/>
  <c r="T151" i="1"/>
  <c r="H148" i="1"/>
  <c r="L154" i="1"/>
  <c r="B140" i="1"/>
  <c r="B142" i="1"/>
  <c r="B139" i="1"/>
  <c r="B134" i="1"/>
  <c r="D136" i="1"/>
  <c r="D142" i="1"/>
  <c r="D135" i="1"/>
  <c r="D137" i="1"/>
  <c r="F143" i="1"/>
  <c r="F139" i="1"/>
  <c r="F134" i="1"/>
  <c r="H135" i="1"/>
  <c r="H134" i="1"/>
  <c r="J142" i="1"/>
  <c r="J139" i="1"/>
  <c r="J138" i="1"/>
  <c r="J133" i="1"/>
  <c r="L140" i="1"/>
  <c r="L136" i="1"/>
  <c r="L138" i="1"/>
  <c r="L134" i="1"/>
  <c r="N143" i="1"/>
  <c r="N138" i="1"/>
  <c r="N162" i="1"/>
  <c r="H9" i="2" s="1"/>
  <c r="P141" i="1"/>
  <c r="P138" i="1"/>
  <c r="P162" i="1"/>
  <c r="I9" i="2" s="1"/>
  <c r="R137" i="1"/>
  <c r="R139" i="1"/>
  <c r="R162" i="1"/>
  <c r="J9" i="2" s="1"/>
  <c r="T147" i="1"/>
  <c r="T154" i="1"/>
  <c r="D147" i="1"/>
  <c r="F152" i="1"/>
  <c r="H146" i="1"/>
  <c r="J152" i="1"/>
  <c r="L146" i="1"/>
  <c r="N152" i="1"/>
  <c r="R154" i="1"/>
  <c r="T138" i="1"/>
  <c r="T142" i="1"/>
  <c r="T139" i="1"/>
  <c r="T162" i="1"/>
  <c r="K9" i="2" s="1"/>
  <c r="B153" i="1"/>
  <c r="B143" i="1"/>
  <c r="B136" i="1"/>
  <c r="B141" i="1"/>
  <c r="B135" i="1"/>
  <c r="D140" i="1"/>
  <c r="D141" i="1"/>
  <c r="D139" i="1"/>
  <c r="D138" i="1"/>
  <c r="D134" i="1"/>
  <c r="F140" i="1"/>
  <c r="H142" i="1"/>
  <c r="H139" i="1"/>
  <c r="H137" i="1"/>
  <c r="H133" i="1"/>
  <c r="J143" i="1"/>
  <c r="J136" i="1"/>
  <c r="J141" i="1"/>
  <c r="J135" i="1"/>
  <c r="J137" i="1"/>
  <c r="J134" i="1"/>
  <c r="L143" i="1"/>
  <c r="L135" i="1"/>
  <c r="L137" i="1"/>
  <c r="N136" i="1"/>
  <c r="P139" i="1"/>
  <c r="R142" i="1"/>
  <c r="R153" i="1"/>
  <c r="T143" i="1"/>
  <c r="R133" i="1"/>
  <c r="R151" i="1"/>
  <c r="H136" i="1"/>
  <c r="J140" i="1"/>
  <c r="L142" i="1"/>
  <c r="L139" i="1"/>
  <c r="L162" i="1"/>
  <c r="T134" i="1"/>
  <c r="F153" i="1"/>
  <c r="N133" i="1"/>
  <c r="N153" i="1"/>
  <c r="N147" i="1"/>
  <c r="R152" i="1"/>
  <c r="R146" i="1"/>
  <c r="T145" i="1"/>
  <c r="T136" i="1"/>
  <c r="T146" i="1"/>
  <c r="T152" i="1"/>
  <c r="T153" i="1"/>
  <c r="R147" i="1"/>
  <c r="H152" i="1"/>
  <c r="N146" i="1"/>
  <c r="F147" i="1"/>
  <c r="H153" i="1"/>
  <c r="H147" i="1"/>
  <c r="J153" i="1"/>
  <c r="J147" i="1"/>
  <c r="L153" i="1"/>
  <c r="L147" i="1"/>
  <c r="P148" i="1"/>
  <c r="P154" i="1"/>
  <c r="T137" i="1"/>
  <c r="T148" i="1"/>
  <c r="F138" i="1"/>
  <c r="F137" i="1"/>
  <c r="H143" i="1"/>
  <c r="H140" i="1"/>
  <c r="H141" i="1"/>
  <c r="H138" i="1"/>
  <c r="L141" i="1"/>
  <c r="N140" i="1"/>
  <c r="N142" i="1"/>
  <c r="N141" i="1"/>
  <c r="N139" i="1"/>
  <c r="N135" i="1"/>
  <c r="N137" i="1"/>
  <c r="N134" i="1"/>
  <c r="P143" i="1"/>
  <c r="F141" i="1"/>
  <c r="P134" i="1"/>
  <c r="R140" i="1"/>
  <c r="R141" i="1"/>
  <c r="R134" i="1"/>
  <c r="R138" i="1"/>
  <c r="R143" i="1"/>
  <c r="T155" i="1"/>
  <c r="P140" i="1"/>
  <c r="P146" i="1"/>
  <c r="B138" i="1"/>
  <c r="B151" i="1"/>
  <c r="B152" i="1"/>
  <c r="B146" i="1"/>
  <c r="D146" i="1"/>
  <c r="D133" i="1"/>
  <c r="D152" i="1"/>
  <c r="P135" i="1"/>
  <c r="B145" i="1"/>
  <c r="F145" i="1"/>
  <c r="F151" i="1"/>
  <c r="F133" i="1"/>
  <c r="H151" i="1"/>
  <c r="H145" i="1"/>
  <c r="J145" i="1"/>
  <c r="J151" i="1"/>
  <c r="L151" i="1"/>
  <c r="L145" i="1"/>
  <c r="L133" i="1"/>
  <c r="N151" i="1"/>
  <c r="N145" i="1"/>
  <c r="F136" i="1"/>
  <c r="F146" i="1"/>
  <c r="P136" i="1"/>
  <c r="P147" i="1"/>
  <c r="B133" i="1"/>
  <c r="F135" i="1"/>
  <c r="F148" i="1"/>
  <c r="P137" i="1"/>
  <c r="P145" i="1"/>
  <c r="P133" i="1"/>
  <c r="R136" i="1"/>
  <c r="R145" i="1"/>
  <c r="R135" i="1"/>
  <c r="R148" i="1"/>
  <c r="J155" i="1" l="1"/>
  <c r="H155" i="1"/>
  <c r="J149" i="1"/>
  <c r="N155" i="1"/>
  <c r="T149" i="1"/>
  <c r="N149" i="1"/>
  <c r="H149" i="1"/>
  <c r="B155" i="1"/>
  <c r="B149" i="1"/>
  <c r="L155" i="1"/>
  <c r="L149" i="1"/>
  <c r="P155" i="1"/>
  <c r="P149" i="1"/>
  <c r="R149" i="1"/>
  <c r="R155" i="1"/>
  <c r="F149" i="1"/>
  <c r="F155" i="1"/>
  <c r="D155" i="1"/>
  <c r="D149" i="1"/>
</calcChain>
</file>

<file path=xl/comments1.xml><?xml version="1.0" encoding="utf-8"?>
<comments xmlns="http://schemas.openxmlformats.org/spreadsheetml/2006/main">
  <authors>
    <author>Mark Cattrell</author>
  </authors>
  <commentList>
    <comment ref="A59" authorId="0">
      <text>
        <r>
          <rPr>
            <sz val="9"/>
            <color indexed="81"/>
            <rFont val="Tahoma"/>
            <family val="2"/>
          </rPr>
          <t>1-(All factors combined)/ 8760</t>
        </r>
      </text>
    </comment>
    <comment ref="A64" authorId="0">
      <text>
        <r>
          <rPr>
            <sz val="9"/>
            <color indexed="81"/>
            <rFont val="Tahoma"/>
            <family val="2"/>
          </rPr>
          <t>Full forced + partial forced</t>
        </r>
      </text>
    </comment>
    <comment ref="A69" authorId="0">
      <text>
        <r>
          <rPr>
            <sz val="9"/>
            <color indexed="81"/>
            <rFont val="Tahoma"/>
            <family val="2"/>
          </rPr>
          <t>Full Maintenance + Partial Maintenance</t>
        </r>
      </text>
    </comment>
  </commentList>
</comments>
</file>

<file path=xl/sharedStrings.xml><?xml version="1.0" encoding="utf-8"?>
<sst xmlns="http://schemas.openxmlformats.org/spreadsheetml/2006/main" count="242" uniqueCount="56">
  <si>
    <t>PSL1</t>
  </si>
  <si>
    <t>Hr</t>
  </si>
  <si>
    <t>Min</t>
  </si>
  <si>
    <t>PSL2</t>
  </si>
  <si>
    <t>PTN3</t>
  </si>
  <si>
    <t>PTN4</t>
  </si>
  <si>
    <t>FF</t>
  </si>
  <si>
    <t>FM</t>
  </si>
  <si>
    <t>FP</t>
  </si>
  <si>
    <t>RS</t>
  </si>
  <si>
    <t>PF</t>
  </si>
  <si>
    <t>PM</t>
  </si>
  <si>
    <t>PP</t>
  </si>
  <si>
    <t>SUF</t>
  </si>
  <si>
    <t>PE</t>
  </si>
  <si>
    <t>PPE</t>
  </si>
  <si>
    <t>Total</t>
  </si>
  <si>
    <t>ALL</t>
  </si>
  <si>
    <t>1 - Full Forced (FF)</t>
  </si>
  <si>
    <t>2 - Full Maintenance (FM)</t>
  </si>
  <si>
    <t>3- Ful Planned (FP)</t>
  </si>
  <si>
    <t>4 - Reserve Shutdown (RS)</t>
  </si>
  <si>
    <t>5 - Partial Forced (PF)</t>
  </si>
  <si>
    <t>6 - Partial Maintenance (PM)</t>
  </si>
  <si>
    <t>A - Partial Planned (PP)</t>
  </si>
  <si>
    <t>E - Planned Extension (PE)</t>
  </si>
  <si>
    <t>F - Partial Planned Ext (PPE)</t>
  </si>
  <si>
    <t>Equiv Forced Outage Rate - EFOR</t>
  </si>
  <si>
    <t>Equiv Availability Factor - EAF</t>
  </si>
  <si>
    <t>Forced Outage Factor - FOF</t>
  </si>
  <si>
    <t>Maint Outage Factor - MOF</t>
  </si>
  <si>
    <t>Planned Outage Factor - POF</t>
  </si>
  <si>
    <t>Check - Sum of Factors</t>
  </si>
  <si>
    <t>Hours</t>
  </si>
  <si>
    <t>D - Startup Failure (SUF)</t>
  </si>
  <si>
    <t>G - Peak Forced (PF)</t>
  </si>
  <si>
    <t>FOR = (FF+FM+PF+PM)/   (8760-FP-PP-PE-PPE)</t>
  </si>
  <si>
    <t xml:space="preserve"> GADS Outage Summary Reports</t>
  </si>
  <si>
    <t>Data Source:</t>
  </si>
  <si>
    <t>EAF St. Lucie Unit 1</t>
  </si>
  <si>
    <t>EAF St. Lucie Unit 2</t>
  </si>
  <si>
    <t>EAF Turkey Point Unit 3</t>
  </si>
  <si>
    <t>EAF Turkey Point Unit 4</t>
  </si>
  <si>
    <t>Capacity Factor:</t>
  </si>
  <si>
    <t>FPL</t>
  </si>
  <si>
    <t>Industry Average</t>
  </si>
  <si>
    <t>Equivalent Availability Factor:</t>
  </si>
  <si>
    <t>Capacity Factor</t>
  </si>
  <si>
    <t>PSL 1</t>
  </si>
  <si>
    <t>PSL 2</t>
  </si>
  <si>
    <t>PTN 3</t>
  </si>
  <si>
    <t>PTN 4</t>
  </si>
  <si>
    <t>Average</t>
  </si>
  <si>
    <t>OPC 006974</t>
  </si>
  <si>
    <t>FPL RC-16</t>
  </si>
  <si>
    <t>OPC 006975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</si>
</sst>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Helvetica"/>
    </font>
    <font>
      <sz val="10"/>
      <name val="Helvetica"/>
    </font>
    <font>
      <sz val="8"/>
      <name val="Arial"/>
      <family val="2"/>
    </font>
    <font>
      <b/>
      <sz val="10"/>
      <name val="Arial"/>
      <family val="2"/>
    </font>
    <font>
      <sz val="8"/>
      <name val="Helvetica"/>
    </font>
    <font>
      <sz val="9"/>
      <color indexed="81"/>
      <name val="Tahoma"/>
      <family val="2"/>
    </font>
    <font>
      <b/>
      <sz val="10"/>
      <name val="Helvetica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40" fontId="2" fillId="0" borderId="0" xfId="0" applyNumberFormat="1" applyFont="1" applyFill="1" applyBorder="1"/>
    <xf numFmtId="4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Fill="1" applyBorder="1" applyAlignment="1">
      <alignment horizontal="left"/>
    </xf>
    <xf numFmtId="10" fontId="2" fillId="0" borderId="0" xfId="1" applyNumberFormat="1" applyFont="1" applyFill="1" applyBorder="1"/>
    <xf numFmtId="10" fontId="2" fillId="0" borderId="0" xfId="0" applyNumberFormat="1" applyFont="1" applyFill="1" applyBorder="1"/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NumberFormat="1" applyFont="1" applyFill="1" applyBorder="1"/>
    <xf numFmtId="38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164" fontId="2" fillId="0" borderId="0" xfId="0" quotePrefix="1" applyNumberFormat="1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A16" sqref="A16"/>
    </sheetView>
  </sheetViews>
  <sheetFormatPr defaultRowHeight="13.2" x14ac:dyDescent="0.25"/>
  <cols>
    <col min="1" max="1" width="27.33203125" bestFit="1" customWidth="1"/>
    <col min="2" max="2" width="8.88671875" bestFit="1" customWidth="1"/>
    <col min="3" max="3" width="8.6640625" customWidth="1"/>
    <col min="4" max="4" width="8" customWidth="1"/>
  </cols>
  <sheetData>
    <row r="1" spans="1:11" x14ac:dyDescent="0.25">
      <c r="A1" s="21" t="s">
        <v>53</v>
      </c>
    </row>
    <row r="2" spans="1:11" x14ac:dyDescent="0.25">
      <c r="A2" s="21" t="s">
        <v>54</v>
      </c>
    </row>
    <row r="3" spans="1:11" x14ac:dyDescent="0.25">
      <c r="B3" s="2">
        <v>2005</v>
      </c>
      <c r="C3" s="2">
        <v>2006</v>
      </c>
      <c r="D3" s="2">
        <v>2007</v>
      </c>
      <c r="E3" s="2">
        <v>2008</v>
      </c>
      <c r="F3" s="2">
        <v>2009</v>
      </c>
      <c r="G3" s="2">
        <v>2010</v>
      </c>
      <c r="H3" s="2">
        <v>2011</v>
      </c>
      <c r="I3" s="2">
        <v>2012</v>
      </c>
      <c r="J3" s="2">
        <v>2013</v>
      </c>
      <c r="K3" s="2">
        <v>2014</v>
      </c>
    </row>
    <row r="4" spans="1:11" x14ac:dyDescent="0.25">
      <c r="A4" s="1" t="s">
        <v>43</v>
      </c>
      <c r="B4" s="2"/>
      <c r="C4" s="2"/>
      <c r="D4" s="2"/>
      <c r="E4" s="3"/>
      <c r="F4" s="3"/>
      <c r="G4" s="3"/>
    </row>
    <row r="5" spans="1:11" x14ac:dyDescent="0.25">
      <c r="A5" t="s">
        <v>44</v>
      </c>
      <c r="B5">
        <v>83.41</v>
      </c>
      <c r="C5" s="5">
        <v>91.1</v>
      </c>
      <c r="D5">
        <v>84.97</v>
      </c>
      <c r="E5" s="3">
        <v>93.39</v>
      </c>
      <c r="F5" s="3">
        <v>88.37</v>
      </c>
      <c r="G5" s="3">
        <v>89.53</v>
      </c>
      <c r="H5" s="5">
        <f>+EAF!N169</f>
        <v>82.702500000000001</v>
      </c>
      <c r="I5" s="5">
        <f>+EAF!P169</f>
        <v>63.655000000000001</v>
      </c>
      <c r="J5" s="5">
        <f>+EAF!R169</f>
        <v>84.232500000000002</v>
      </c>
      <c r="K5" s="5">
        <f>+EAF!T169</f>
        <v>88.032499999999999</v>
      </c>
    </row>
    <row r="6" spans="1:11" x14ac:dyDescent="0.25">
      <c r="A6" t="s">
        <v>45</v>
      </c>
      <c r="B6" s="5">
        <v>87.7</v>
      </c>
      <c r="C6" s="5">
        <v>88.5</v>
      </c>
      <c r="D6" s="5">
        <v>90.82</v>
      </c>
      <c r="E6" s="4">
        <v>89.97</v>
      </c>
      <c r="F6" s="4">
        <v>89.1</v>
      </c>
      <c r="G6" s="3">
        <v>89.71</v>
      </c>
      <c r="H6">
        <v>88.1</v>
      </c>
      <c r="I6">
        <v>84.91</v>
      </c>
      <c r="J6">
        <v>86.75</v>
      </c>
      <c r="K6">
        <v>91.25</v>
      </c>
    </row>
    <row r="7" spans="1:11" x14ac:dyDescent="0.25">
      <c r="E7" s="3"/>
      <c r="F7" s="3"/>
      <c r="G7" s="3"/>
    </row>
    <row r="8" spans="1:11" x14ac:dyDescent="0.25">
      <c r="A8" s="1" t="s">
        <v>46</v>
      </c>
      <c r="B8" s="1"/>
      <c r="C8" s="1"/>
      <c r="D8" s="1"/>
      <c r="E8" s="3"/>
      <c r="F8" s="3"/>
      <c r="G8" s="3"/>
    </row>
    <row r="9" spans="1:11" x14ac:dyDescent="0.25">
      <c r="A9" t="s">
        <v>44</v>
      </c>
      <c r="B9">
        <f>+EAF!B162*100</f>
        <v>82.35</v>
      </c>
      <c r="C9" s="5">
        <f>+EAF!D162*100</f>
        <v>89.6</v>
      </c>
      <c r="D9" s="5">
        <f>+EAF!F162*100</f>
        <v>83.612499999999997</v>
      </c>
      <c r="E9">
        <v>91.17</v>
      </c>
      <c r="F9">
        <v>86.54</v>
      </c>
      <c r="G9">
        <v>87.75</v>
      </c>
      <c r="H9" s="5">
        <f>+EAF!N162*100</f>
        <v>80.495000000000005</v>
      </c>
      <c r="I9" s="5">
        <f>+EAF!P162*100</f>
        <v>61.7575</v>
      </c>
      <c r="J9" s="5">
        <f>+EAF!R162*100</f>
        <v>82.66749999999999</v>
      </c>
      <c r="K9" s="5">
        <f>+EAF!T162*100</f>
        <v>87.822500000000005</v>
      </c>
    </row>
    <row r="10" spans="1:11" x14ac:dyDescent="0.25">
      <c r="A10" t="s">
        <v>45</v>
      </c>
      <c r="B10">
        <v>87.06</v>
      </c>
      <c r="C10" s="5">
        <v>88.7</v>
      </c>
      <c r="D10">
        <v>90.33</v>
      </c>
      <c r="E10" s="5">
        <v>89.4</v>
      </c>
      <c r="F10">
        <v>88.21</v>
      </c>
      <c r="G10">
        <v>88.53</v>
      </c>
      <c r="H10">
        <v>86.37</v>
      </c>
      <c r="I10">
        <v>83.5</v>
      </c>
      <c r="J10">
        <v>87.54</v>
      </c>
      <c r="K10">
        <v>90.48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9"/>
  <sheetViews>
    <sheetView zoomScale="134" zoomScaleNormal="134" workbookViewId="0">
      <selection activeCell="A2" sqref="A2"/>
    </sheetView>
  </sheetViews>
  <sheetFormatPr defaultColWidth="9.109375" defaultRowHeight="10.199999999999999" outlineLevelRow="1" x14ac:dyDescent="0.2"/>
  <cols>
    <col min="1" max="1" width="25.33203125" style="8" customWidth="1"/>
    <col min="2" max="2" width="7.6640625" style="8" customWidth="1"/>
    <col min="3" max="3" width="7.6640625" style="8" hidden="1" customWidth="1"/>
    <col min="4" max="4" width="7.6640625" style="8" customWidth="1"/>
    <col min="5" max="5" width="7.6640625" style="8" hidden="1" customWidth="1"/>
    <col min="6" max="6" width="10" style="8" customWidth="1"/>
    <col min="7" max="7" width="9.6640625" style="8" hidden="1" customWidth="1"/>
    <col min="8" max="8" width="9.109375" style="8" customWidth="1"/>
    <col min="9" max="9" width="9.109375" style="8" hidden="1" customWidth="1"/>
    <col min="10" max="10" width="9.109375" style="8" customWidth="1"/>
    <col min="11" max="11" width="9.109375" style="8" hidden="1" customWidth="1"/>
    <col min="12" max="12" width="9.109375" style="8"/>
    <col min="13" max="13" width="0" style="8" hidden="1" customWidth="1"/>
    <col min="14" max="14" width="9.109375" style="8" customWidth="1"/>
    <col min="15" max="15" width="9.109375" style="8" hidden="1" customWidth="1"/>
    <col min="16" max="16" width="9.109375" style="8" customWidth="1"/>
    <col min="17" max="17" width="9.109375" style="8" hidden="1" customWidth="1"/>
    <col min="18" max="18" width="9.109375" style="8" customWidth="1"/>
    <col min="19" max="19" width="9.109375" style="8" hidden="1" customWidth="1"/>
    <col min="20" max="20" width="9.109375" style="8"/>
    <col min="21" max="21" width="0" style="8" hidden="1" customWidth="1"/>
    <col min="22" max="16384" width="9.109375" style="8"/>
  </cols>
  <sheetData>
    <row r="1" spans="1:21" x14ac:dyDescent="0.2">
      <c r="A1" s="22" t="s">
        <v>55</v>
      </c>
    </row>
    <row r="2" spans="1:21" x14ac:dyDescent="0.2">
      <c r="A2" s="22" t="s">
        <v>54</v>
      </c>
    </row>
    <row r="3" spans="1:21" x14ac:dyDescent="0.2">
      <c r="A3" s="10" t="s">
        <v>38</v>
      </c>
    </row>
    <row r="4" spans="1:21" s="15" customFormat="1" x14ac:dyDescent="0.2">
      <c r="A4" s="10" t="s">
        <v>37</v>
      </c>
      <c r="B4" s="15">
        <v>2005</v>
      </c>
      <c r="D4" s="15">
        <v>2006</v>
      </c>
      <c r="F4" s="15">
        <v>2007</v>
      </c>
      <c r="H4" s="15">
        <v>2008</v>
      </c>
      <c r="J4" s="15">
        <v>2009</v>
      </c>
      <c r="L4" s="15">
        <v>2010</v>
      </c>
      <c r="N4" s="15">
        <v>2011</v>
      </c>
      <c r="P4" s="15">
        <v>2012</v>
      </c>
      <c r="R4" s="15">
        <v>2013</v>
      </c>
      <c r="T4" s="15">
        <v>2014</v>
      </c>
    </row>
    <row r="5" spans="1:21" s="15" customFormat="1" x14ac:dyDescent="0.2">
      <c r="B5" s="16" t="s">
        <v>1</v>
      </c>
      <c r="C5" s="16" t="s">
        <v>2</v>
      </c>
      <c r="D5" s="16" t="s">
        <v>1</v>
      </c>
      <c r="E5" s="16" t="s">
        <v>2</v>
      </c>
      <c r="F5" s="16" t="s">
        <v>1</v>
      </c>
      <c r="G5" s="16" t="s">
        <v>2</v>
      </c>
      <c r="H5" s="16" t="s">
        <v>1</v>
      </c>
      <c r="I5" s="16" t="s">
        <v>2</v>
      </c>
      <c r="J5" s="16" t="s">
        <v>1</v>
      </c>
      <c r="K5" s="16" t="s">
        <v>2</v>
      </c>
      <c r="L5" s="16" t="s">
        <v>1</v>
      </c>
      <c r="M5" s="16" t="s">
        <v>2</v>
      </c>
      <c r="N5" s="16" t="s">
        <v>1</v>
      </c>
      <c r="O5" s="16" t="s">
        <v>2</v>
      </c>
      <c r="P5" s="16" t="s">
        <v>1</v>
      </c>
      <c r="Q5" s="16" t="s">
        <v>2</v>
      </c>
      <c r="R5" s="16" t="s">
        <v>1</v>
      </c>
      <c r="S5" s="16" t="s">
        <v>2</v>
      </c>
      <c r="T5" s="16" t="s">
        <v>1</v>
      </c>
      <c r="U5" s="16" t="s">
        <v>2</v>
      </c>
    </row>
    <row r="6" spans="1:21" x14ac:dyDescent="0.2">
      <c r="A6" s="8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2">
      <c r="A7" s="17" t="s">
        <v>18</v>
      </c>
      <c r="B7" s="9">
        <v>153</v>
      </c>
      <c r="C7" s="9">
        <v>0</v>
      </c>
      <c r="D7" s="9"/>
      <c r="E7" s="9"/>
      <c r="F7" s="9">
        <v>8</v>
      </c>
      <c r="G7" s="9">
        <v>19</v>
      </c>
      <c r="H7" s="9">
        <v>129</v>
      </c>
      <c r="I7" s="9">
        <v>16</v>
      </c>
      <c r="J7" s="9"/>
      <c r="K7" s="9"/>
      <c r="L7" s="9">
        <v>256</v>
      </c>
      <c r="M7" s="9">
        <v>40</v>
      </c>
      <c r="N7" s="9">
        <v>211</v>
      </c>
      <c r="O7" s="9">
        <v>43</v>
      </c>
      <c r="P7" s="9">
        <v>109</v>
      </c>
      <c r="Q7" s="9">
        <v>44</v>
      </c>
      <c r="R7" s="9">
        <v>508</v>
      </c>
      <c r="S7" s="9">
        <v>26</v>
      </c>
      <c r="T7" s="9"/>
      <c r="U7" s="9"/>
    </row>
    <row r="8" spans="1:21" x14ac:dyDescent="0.2">
      <c r="A8" s="17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184</v>
      </c>
      <c r="S8" s="9">
        <v>13</v>
      </c>
      <c r="T8" s="9"/>
      <c r="U8" s="9"/>
    </row>
    <row r="9" spans="1:21" x14ac:dyDescent="0.2">
      <c r="A9" s="17" t="s">
        <v>20</v>
      </c>
      <c r="B9" s="9">
        <v>1389</v>
      </c>
      <c r="C9" s="9">
        <v>55</v>
      </c>
      <c r="D9" s="9"/>
      <c r="E9" s="9"/>
      <c r="F9" s="9">
        <v>1013</v>
      </c>
      <c r="G9" s="9">
        <v>0</v>
      </c>
      <c r="H9" s="9">
        <v>781</v>
      </c>
      <c r="I9" s="9">
        <v>52</v>
      </c>
      <c r="J9" s="9"/>
      <c r="K9" s="9"/>
      <c r="L9" s="9">
        <v>1080</v>
      </c>
      <c r="M9" s="9"/>
      <c r="N9" s="9">
        <v>827</v>
      </c>
      <c r="O9" s="9">
        <v>59</v>
      </c>
      <c r="P9" s="9">
        <v>2356</v>
      </c>
      <c r="Q9" s="9">
        <v>11</v>
      </c>
      <c r="R9" s="9">
        <v>840</v>
      </c>
      <c r="S9" s="9">
        <v>0</v>
      </c>
      <c r="T9" s="9"/>
      <c r="U9" s="9"/>
    </row>
    <row r="10" spans="1:21" x14ac:dyDescent="0.2">
      <c r="A10" s="17" t="s">
        <v>21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x14ac:dyDescent="0.2">
      <c r="A11" s="17" t="s">
        <v>22</v>
      </c>
      <c r="B11" s="9">
        <v>3</v>
      </c>
      <c r="C11" s="9">
        <v>0</v>
      </c>
      <c r="D11" s="9">
        <v>12</v>
      </c>
      <c r="E11" s="9">
        <v>15</v>
      </c>
      <c r="F11" s="9">
        <v>42</v>
      </c>
      <c r="G11" s="9">
        <v>12</v>
      </c>
      <c r="H11" s="9">
        <v>36</v>
      </c>
      <c r="I11" s="9">
        <v>10</v>
      </c>
      <c r="J11" s="9">
        <v>28</v>
      </c>
      <c r="K11" s="9">
        <v>34</v>
      </c>
      <c r="L11" s="9">
        <v>394</v>
      </c>
      <c r="M11" s="9">
        <v>46</v>
      </c>
      <c r="N11" s="9">
        <v>124</v>
      </c>
      <c r="O11" s="9">
        <v>19</v>
      </c>
      <c r="P11" s="9">
        <v>15</v>
      </c>
      <c r="Q11" s="9">
        <v>2</v>
      </c>
      <c r="R11" s="9">
        <v>42</v>
      </c>
      <c r="S11" s="9">
        <v>18</v>
      </c>
      <c r="T11" s="9"/>
      <c r="U11" s="9">
        <v>41</v>
      </c>
    </row>
    <row r="12" spans="1:21" x14ac:dyDescent="0.2">
      <c r="A12" s="17" t="s">
        <v>23</v>
      </c>
      <c r="B12" s="9"/>
      <c r="C12" s="9"/>
      <c r="D12" s="9"/>
      <c r="E12" s="9"/>
      <c r="F12" s="9"/>
      <c r="G12" s="9"/>
      <c r="H12" s="9"/>
      <c r="I12" s="9"/>
      <c r="J12" s="9">
        <v>11</v>
      </c>
      <c r="K12" s="9">
        <v>41</v>
      </c>
      <c r="L12" s="9"/>
      <c r="M12" s="9"/>
      <c r="N12" s="9">
        <v>8</v>
      </c>
      <c r="O12" s="9">
        <v>46</v>
      </c>
      <c r="P12" s="9"/>
      <c r="Q12" s="9"/>
      <c r="R12" s="9">
        <v>6</v>
      </c>
      <c r="S12" s="9">
        <v>25</v>
      </c>
      <c r="T12" s="9">
        <v>4</v>
      </c>
      <c r="U12" s="9">
        <v>43</v>
      </c>
    </row>
    <row r="13" spans="1:21" x14ac:dyDescent="0.2">
      <c r="A13" s="17" t="s">
        <v>24</v>
      </c>
      <c r="B13" s="9">
        <v>36</v>
      </c>
      <c r="C13" s="9">
        <v>36</v>
      </c>
      <c r="D13" s="9">
        <v>19</v>
      </c>
      <c r="E13" s="9">
        <v>10</v>
      </c>
      <c r="F13" s="9">
        <v>41</v>
      </c>
      <c r="G13" s="9">
        <v>21</v>
      </c>
      <c r="H13" s="9">
        <v>23</v>
      </c>
      <c r="I13" s="9">
        <v>56</v>
      </c>
      <c r="J13" s="9"/>
      <c r="K13" s="9">
        <v>40</v>
      </c>
      <c r="L13" s="9">
        <v>57</v>
      </c>
      <c r="M13" s="9">
        <v>30</v>
      </c>
      <c r="N13" s="9">
        <v>230</v>
      </c>
      <c r="O13" s="9">
        <v>19</v>
      </c>
      <c r="P13" s="9">
        <v>525</v>
      </c>
      <c r="Q13" s="9">
        <v>8</v>
      </c>
      <c r="R13" s="9">
        <v>31</v>
      </c>
      <c r="S13" s="9">
        <v>15</v>
      </c>
      <c r="T13" s="9">
        <v>1</v>
      </c>
      <c r="U13" s="9">
        <v>34</v>
      </c>
    </row>
    <row r="14" spans="1:21" x14ac:dyDescent="0.2">
      <c r="A14" s="17" t="s">
        <v>34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x14ac:dyDescent="0.2">
      <c r="A15" s="17" t="s">
        <v>25</v>
      </c>
      <c r="B15" s="9"/>
      <c r="C15" s="9"/>
      <c r="D15" s="9"/>
      <c r="E15" s="9"/>
      <c r="F15" s="9">
        <v>321</v>
      </c>
      <c r="G15" s="9">
        <v>26</v>
      </c>
      <c r="H15" s="9"/>
      <c r="I15" s="9"/>
      <c r="J15" s="9"/>
      <c r="K15" s="9"/>
      <c r="L15" s="9">
        <v>609</v>
      </c>
      <c r="M15" s="9">
        <v>23</v>
      </c>
      <c r="N15" s="9"/>
      <c r="O15" s="9"/>
      <c r="P15" s="9">
        <v>494</v>
      </c>
      <c r="Q15" s="9">
        <v>58</v>
      </c>
      <c r="R15" s="9">
        <v>124</v>
      </c>
      <c r="S15" s="9">
        <v>12</v>
      </c>
      <c r="T15" s="9"/>
      <c r="U15" s="9"/>
    </row>
    <row r="16" spans="1:21" x14ac:dyDescent="0.2">
      <c r="A16" s="17" t="s">
        <v>26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v>56</v>
      </c>
      <c r="Q16" s="9">
        <v>16</v>
      </c>
      <c r="R16" s="9"/>
      <c r="S16" s="9"/>
      <c r="T16" s="9"/>
      <c r="U16" s="9"/>
    </row>
    <row r="17" spans="1:21" x14ac:dyDescent="0.2">
      <c r="A17" s="17" t="s">
        <v>35</v>
      </c>
      <c r="B17" s="9"/>
      <c r="C17" s="9"/>
      <c r="D17" s="9"/>
      <c r="E17" s="9"/>
      <c r="F17" s="9"/>
      <c r="G17" s="9"/>
      <c r="H17" s="9"/>
      <c r="I17" s="9"/>
      <c r="J17" s="9">
        <v>7</v>
      </c>
      <c r="K17" s="9">
        <v>44</v>
      </c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outlineLevel="1" x14ac:dyDescent="0.2">
      <c r="A18" s="18" t="s">
        <v>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outlineLevel="1" x14ac:dyDescent="0.2">
      <c r="A19" s="17" t="s">
        <v>18</v>
      </c>
      <c r="B19" s="9">
        <v>152</v>
      </c>
      <c r="C19" s="9">
        <v>24</v>
      </c>
      <c r="D19" s="9">
        <v>128</v>
      </c>
      <c r="E19" s="9">
        <v>24</v>
      </c>
      <c r="F19" s="9">
        <v>552</v>
      </c>
      <c r="G19" s="9">
        <v>57</v>
      </c>
      <c r="H19" s="9">
        <v>422</v>
      </c>
      <c r="I19" s="9">
        <v>27</v>
      </c>
      <c r="J19" s="9">
        <v>953</v>
      </c>
      <c r="K19" s="9">
        <v>57</v>
      </c>
      <c r="L19" s="9">
        <v>170</v>
      </c>
      <c r="M19" s="9">
        <v>44</v>
      </c>
      <c r="N19" s="9">
        <v>595</v>
      </c>
      <c r="O19" s="9">
        <v>3</v>
      </c>
      <c r="P19" s="9">
        <v>47</v>
      </c>
      <c r="Q19" s="9">
        <v>42</v>
      </c>
      <c r="R19" s="9">
        <v>177</v>
      </c>
      <c r="S19" s="9">
        <v>13</v>
      </c>
      <c r="T19" s="9">
        <v>298</v>
      </c>
      <c r="U19" s="9">
        <v>9</v>
      </c>
    </row>
    <row r="20" spans="1:21" outlineLevel="1" x14ac:dyDescent="0.2">
      <c r="A20" s="17" t="s">
        <v>19</v>
      </c>
      <c r="B20" s="9"/>
      <c r="C20" s="9"/>
      <c r="D20" s="9"/>
      <c r="E20" s="9"/>
      <c r="F20" s="9"/>
      <c r="G20" s="9"/>
      <c r="H20" s="9"/>
      <c r="I20" s="9"/>
      <c r="J20" s="9">
        <v>219</v>
      </c>
      <c r="K20" s="9">
        <v>38</v>
      </c>
      <c r="L20" s="9"/>
      <c r="M20" s="9"/>
      <c r="N20" s="9"/>
      <c r="O20" s="9"/>
      <c r="P20" s="9"/>
      <c r="Q20" s="9"/>
      <c r="R20" s="9"/>
      <c r="S20" s="9"/>
      <c r="T20" s="9">
        <v>94</v>
      </c>
      <c r="U20" s="9">
        <v>31</v>
      </c>
    </row>
    <row r="21" spans="1:21" outlineLevel="1" x14ac:dyDescent="0.2">
      <c r="A21" s="17" t="s">
        <v>20</v>
      </c>
      <c r="B21" s="9">
        <v>720</v>
      </c>
      <c r="C21" s="9">
        <v>0</v>
      </c>
      <c r="D21" s="9">
        <v>1196</v>
      </c>
      <c r="E21" s="9">
        <v>29</v>
      </c>
      <c r="F21" s="9">
        <v>1973</v>
      </c>
      <c r="G21" s="9">
        <v>29</v>
      </c>
      <c r="H21" s="9"/>
      <c r="I21" s="9"/>
      <c r="J21" s="9">
        <v>864</v>
      </c>
      <c r="K21" s="9">
        <v>0</v>
      </c>
      <c r="L21" s="9"/>
      <c r="M21" s="9"/>
      <c r="N21" s="9">
        <v>1966</v>
      </c>
      <c r="O21" s="9">
        <v>0</v>
      </c>
      <c r="P21" s="9">
        <v>2635</v>
      </c>
      <c r="Q21" s="9">
        <v>39</v>
      </c>
      <c r="R21" s="9"/>
      <c r="S21" s="9"/>
      <c r="T21" s="9">
        <v>815</v>
      </c>
      <c r="U21" s="9">
        <v>1</v>
      </c>
    </row>
    <row r="22" spans="1:21" outlineLevel="1" x14ac:dyDescent="0.2">
      <c r="A22" s="17" t="s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outlineLevel="1" x14ac:dyDescent="0.2">
      <c r="A23" s="17" t="s">
        <v>22</v>
      </c>
      <c r="B23" s="9">
        <v>49</v>
      </c>
      <c r="C23" s="9">
        <v>46</v>
      </c>
      <c r="D23" s="9">
        <v>118</v>
      </c>
      <c r="E23" s="9">
        <v>31</v>
      </c>
      <c r="F23" s="9">
        <v>9</v>
      </c>
      <c r="G23" s="9">
        <v>54</v>
      </c>
      <c r="H23" s="9">
        <v>34</v>
      </c>
      <c r="I23" s="9">
        <v>26</v>
      </c>
      <c r="J23" s="9">
        <v>116</v>
      </c>
      <c r="K23" s="9">
        <v>4</v>
      </c>
      <c r="L23" s="9">
        <v>25</v>
      </c>
      <c r="M23" s="9">
        <v>49</v>
      </c>
      <c r="N23" s="9">
        <v>61</v>
      </c>
      <c r="O23" s="9">
        <v>51</v>
      </c>
      <c r="P23" s="9">
        <v>85</v>
      </c>
      <c r="Q23" s="9">
        <v>24</v>
      </c>
      <c r="R23" s="9">
        <v>27</v>
      </c>
      <c r="S23" s="9">
        <v>17</v>
      </c>
      <c r="T23" s="9">
        <v>20</v>
      </c>
      <c r="U23" s="9">
        <v>45</v>
      </c>
    </row>
    <row r="24" spans="1:21" outlineLevel="1" x14ac:dyDescent="0.2">
      <c r="A24" s="17" t="s">
        <v>23</v>
      </c>
      <c r="B24" s="9"/>
      <c r="C24" s="9"/>
      <c r="D24" s="9"/>
      <c r="E24" s="9"/>
      <c r="F24" s="9"/>
      <c r="G24" s="9"/>
      <c r="H24" s="9"/>
      <c r="I24" s="9"/>
      <c r="J24" s="9">
        <v>18</v>
      </c>
      <c r="K24" s="9">
        <v>25</v>
      </c>
      <c r="L24" s="9">
        <v>19</v>
      </c>
      <c r="M24" s="9">
        <v>22</v>
      </c>
      <c r="N24" s="9">
        <v>41</v>
      </c>
      <c r="O24" s="9">
        <v>26</v>
      </c>
      <c r="P24" s="9"/>
      <c r="Q24" s="9"/>
      <c r="R24" s="9"/>
      <c r="S24" s="9"/>
      <c r="T24" s="9">
        <v>8</v>
      </c>
      <c r="U24" s="9">
        <v>2</v>
      </c>
    </row>
    <row r="25" spans="1:21" outlineLevel="1" x14ac:dyDescent="0.2">
      <c r="A25" s="17" t="s">
        <v>24</v>
      </c>
      <c r="B25" s="9">
        <v>36</v>
      </c>
      <c r="C25" s="9">
        <v>37</v>
      </c>
      <c r="D25" s="9">
        <v>31</v>
      </c>
      <c r="E25" s="9">
        <v>57</v>
      </c>
      <c r="F25" s="9">
        <v>6</v>
      </c>
      <c r="G25" s="9">
        <v>51</v>
      </c>
      <c r="H25" s="9">
        <v>29</v>
      </c>
      <c r="I25" s="9">
        <v>28</v>
      </c>
      <c r="J25" s="9">
        <v>29</v>
      </c>
      <c r="K25" s="9">
        <v>30</v>
      </c>
      <c r="L25" s="9"/>
      <c r="M25" s="9">
        <v>55</v>
      </c>
      <c r="N25" s="9">
        <v>31</v>
      </c>
      <c r="O25" s="9">
        <v>44</v>
      </c>
      <c r="P25" s="9">
        <v>117</v>
      </c>
      <c r="Q25" s="9">
        <v>41</v>
      </c>
      <c r="R25" s="9"/>
      <c r="S25" s="9">
        <v>40</v>
      </c>
      <c r="T25" s="9">
        <v>26</v>
      </c>
      <c r="U25" s="9">
        <v>4</v>
      </c>
    </row>
    <row r="26" spans="1:21" outlineLevel="1" x14ac:dyDescent="0.2">
      <c r="A26" s="17" t="s">
        <v>34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outlineLevel="1" x14ac:dyDescent="0.2">
      <c r="A27" s="17" t="s">
        <v>25</v>
      </c>
      <c r="B27" s="9">
        <v>266</v>
      </c>
      <c r="C27" s="9">
        <v>59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536</v>
      </c>
      <c r="O27" s="9">
        <v>36</v>
      </c>
      <c r="P27" s="9"/>
      <c r="Q27" s="9"/>
      <c r="R27" s="9"/>
      <c r="S27" s="9"/>
      <c r="T27" s="9">
        <v>430</v>
      </c>
      <c r="U27" s="9">
        <v>34</v>
      </c>
    </row>
    <row r="28" spans="1:21" outlineLevel="1" x14ac:dyDescent="0.2">
      <c r="A28" s="17" t="s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outlineLevel="1" x14ac:dyDescent="0.2">
      <c r="A29" s="17" t="s">
        <v>35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outlineLevel="1" x14ac:dyDescent="0.2">
      <c r="A30" s="18" t="s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outlineLevel="1" x14ac:dyDescent="0.2">
      <c r="A31" s="17" t="s">
        <v>18</v>
      </c>
      <c r="B31" s="9">
        <v>396</v>
      </c>
      <c r="C31" s="9">
        <v>28</v>
      </c>
      <c r="D31" s="9">
        <v>135</v>
      </c>
      <c r="E31" s="9">
        <v>46</v>
      </c>
      <c r="F31" s="9">
        <v>598</v>
      </c>
      <c r="G31" s="9">
        <v>56</v>
      </c>
      <c r="H31" s="9">
        <v>165</v>
      </c>
      <c r="I31" s="9">
        <v>27</v>
      </c>
      <c r="J31" s="9">
        <v>468</v>
      </c>
      <c r="K31" s="9">
        <v>59</v>
      </c>
      <c r="L31" s="9">
        <v>229</v>
      </c>
      <c r="M31" s="9">
        <v>5</v>
      </c>
      <c r="N31" s="9">
        <v>191</v>
      </c>
      <c r="O31" s="9">
        <v>3</v>
      </c>
      <c r="P31" s="9">
        <v>34</v>
      </c>
      <c r="Q31" s="9">
        <v>54</v>
      </c>
      <c r="R31" s="9">
        <v>814</v>
      </c>
      <c r="S31" s="9">
        <v>30</v>
      </c>
      <c r="T31" s="9">
        <v>60</v>
      </c>
      <c r="U31" s="9">
        <v>53</v>
      </c>
    </row>
    <row r="32" spans="1:21" outlineLevel="1" x14ac:dyDescent="0.2">
      <c r="A32" s="17" t="s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276</v>
      </c>
      <c r="O32" s="9">
        <v>7</v>
      </c>
      <c r="P32" s="9"/>
      <c r="Q32" s="9"/>
      <c r="R32" s="9"/>
      <c r="S32" s="9"/>
      <c r="T32" s="9"/>
      <c r="U32" s="9"/>
    </row>
    <row r="33" spans="1:21" outlineLevel="1" x14ac:dyDescent="0.2">
      <c r="A33" s="17" t="s">
        <v>20</v>
      </c>
      <c r="B33" s="9"/>
      <c r="C33" s="9"/>
      <c r="D33" s="9">
        <v>718</v>
      </c>
      <c r="E33" s="9">
        <v>57</v>
      </c>
      <c r="F33" s="9">
        <v>840</v>
      </c>
      <c r="G33" s="9">
        <v>0</v>
      </c>
      <c r="H33" s="9"/>
      <c r="I33" s="9"/>
      <c r="J33" s="9">
        <v>840</v>
      </c>
      <c r="K33" s="9">
        <v>0</v>
      </c>
      <c r="L33" s="9">
        <v>936</v>
      </c>
      <c r="M33" s="9"/>
      <c r="N33" s="9"/>
      <c r="O33" s="9"/>
      <c r="P33" s="9">
        <v>3839</v>
      </c>
      <c r="Q33" s="9">
        <v>8</v>
      </c>
      <c r="R33" s="9"/>
      <c r="S33" s="9"/>
      <c r="T33" s="9">
        <v>792</v>
      </c>
      <c r="U33" s="9"/>
    </row>
    <row r="34" spans="1:21" outlineLevel="1" x14ac:dyDescent="0.2">
      <c r="A34" s="17" t="s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outlineLevel="1" x14ac:dyDescent="0.2">
      <c r="A35" s="17" t="s">
        <v>22</v>
      </c>
      <c r="B35" s="9">
        <v>181</v>
      </c>
      <c r="C35" s="9">
        <v>51</v>
      </c>
      <c r="D35" s="9">
        <v>26</v>
      </c>
      <c r="E35" s="9">
        <v>53</v>
      </c>
      <c r="F35" s="9">
        <v>32</v>
      </c>
      <c r="G35" s="9">
        <v>7</v>
      </c>
      <c r="H35" s="9">
        <v>23</v>
      </c>
      <c r="I35" s="9">
        <v>51</v>
      </c>
      <c r="J35" s="9">
        <v>29</v>
      </c>
      <c r="K35" s="9">
        <v>13</v>
      </c>
      <c r="L35" s="9">
        <v>24</v>
      </c>
      <c r="M35" s="9">
        <v>4</v>
      </c>
      <c r="N35" s="9">
        <v>10</v>
      </c>
      <c r="O35" s="9">
        <v>27</v>
      </c>
      <c r="P35" s="9"/>
      <c r="Q35" s="9"/>
      <c r="R35" s="9">
        <v>232</v>
      </c>
      <c r="S35" s="9">
        <v>29</v>
      </c>
      <c r="T35" s="9">
        <v>278</v>
      </c>
      <c r="U35" s="9">
        <v>8</v>
      </c>
    </row>
    <row r="36" spans="1:21" outlineLevel="1" x14ac:dyDescent="0.2">
      <c r="A36" s="17" t="s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v>102</v>
      </c>
      <c r="O36" s="9">
        <v>42</v>
      </c>
      <c r="P36" s="9"/>
      <c r="Q36" s="9"/>
      <c r="R36" s="9"/>
      <c r="S36" s="9"/>
      <c r="T36" s="9"/>
      <c r="U36" s="9"/>
    </row>
    <row r="37" spans="1:21" outlineLevel="1" x14ac:dyDescent="0.2">
      <c r="A37" s="17" t="s">
        <v>24</v>
      </c>
      <c r="B37" s="9">
        <v>22</v>
      </c>
      <c r="C37" s="9">
        <v>5</v>
      </c>
      <c r="D37" s="9">
        <v>51</v>
      </c>
      <c r="E37" s="9">
        <v>15</v>
      </c>
      <c r="F37" s="9">
        <v>60</v>
      </c>
      <c r="G37" s="9">
        <v>50</v>
      </c>
      <c r="H37" s="9"/>
      <c r="I37" s="9"/>
      <c r="J37" s="9">
        <v>42</v>
      </c>
      <c r="K37" s="9">
        <v>44</v>
      </c>
      <c r="L37" s="9">
        <v>52</v>
      </c>
      <c r="M37" s="9">
        <v>9</v>
      </c>
      <c r="N37" s="9"/>
      <c r="O37" s="9"/>
      <c r="P37" s="9">
        <v>926</v>
      </c>
      <c r="Q37" s="9">
        <v>2</v>
      </c>
      <c r="R37" s="9">
        <v>29</v>
      </c>
      <c r="S37" s="9">
        <v>57</v>
      </c>
      <c r="T37" s="9">
        <v>86</v>
      </c>
      <c r="U37" s="9">
        <v>21</v>
      </c>
    </row>
    <row r="38" spans="1:21" outlineLevel="1" x14ac:dyDescent="0.2">
      <c r="A38" s="17" t="s">
        <v>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outlineLevel="1" x14ac:dyDescent="0.2">
      <c r="A39" s="17" t="s">
        <v>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>
        <v>788</v>
      </c>
      <c r="Q39" s="9">
        <v>31</v>
      </c>
      <c r="R39" s="9"/>
      <c r="S39" s="9"/>
      <c r="T39" s="9">
        <v>181</v>
      </c>
      <c r="U39" s="9">
        <v>18</v>
      </c>
    </row>
    <row r="40" spans="1:21" outlineLevel="1" x14ac:dyDescent="0.2">
      <c r="A40" s="17" t="s">
        <v>26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outlineLevel="1" x14ac:dyDescent="0.2">
      <c r="A41" s="17" t="s">
        <v>35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outlineLevel="1" x14ac:dyDescent="0.2">
      <c r="A42" s="18" t="s">
        <v>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outlineLevel="1" x14ac:dyDescent="0.2">
      <c r="A43" s="17" t="s">
        <v>18</v>
      </c>
      <c r="B43" s="9">
        <v>979</v>
      </c>
      <c r="C43" s="9">
        <v>32</v>
      </c>
      <c r="D43" s="9">
        <v>250</v>
      </c>
      <c r="E43" s="9">
        <v>13</v>
      </c>
      <c r="F43" s="9">
        <v>1</v>
      </c>
      <c r="G43" s="9">
        <v>26</v>
      </c>
      <c r="H43" s="9">
        <v>213</v>
      </c>
      <c r="I43" s="9">
        <v>49</v>
      </c>
      <c r="J43" s="9"/>
      <c r="K43" s="9"/>
      <c r="L43" s="9">
        <v>361</v>
      </c>
      <c r="M43" s="9">
        <v>30</v>
      </c>
      <c r="N43" s="9">
        <v>237</v>
      </c>
      <c r="O43" s="9">
        <v>30</v>
      </c>
      <c r="P43" s="9"/>
      <c r="Q43" s="9"/>
      <c r="R43" s="9">
        <v>46</v>
      </c>
      <c r="S43" s="9">
        <v>58</v>
      </c>
      <c r="T43" s="9">
        <v>100</v>
      </c>
      <c r="U43" s="9">
        <v>29</v>
      </c>
    </row>
    <row r="44" spans="1:21" outlineLevel="1" x14ac:dyDescent="0.2">
      <c r="A44" s="17" t="s">
        <v>19</v>
      </c>
      <c r="B44" s="9"/>
      <c r="C44" s="9"/>
      <c r="D44" s="9"/>
      <c r="E44" s="9"/>
      <c r="F44" s="9"/>
      <c r="G44" s="9"/>
      <c r="H44" s="9">
        <v>193</v>
      </c>
      <c r="I44" s="9">
        <v>47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outlineLevel="1" x14ac:dyDescent="0.2">
      <c r="A45" s="17" t="s">
        <v>20</v>
      </c>
      <c r="B45" s="9">
        <v>1534</v>
      </c>
      <c r="C45" s="9">
        <v>53</v>
      </c>
      <c r="D45" s="9">
        <v>840</v>
      </c>
      <c r="E45" s="9">
        <v>0</v>
      </c>
      <c r="F45" s="9">
        <v>205</v>
      </c>
      <c r="G45" s="9">
        <v>50</v>
      </c>
      <c r="H45" s="9">
        <v>960</v>
      </c>
      <c r="I45" s="9">
        <v>0</v>
      </c>
      <c r="J45" s="9">
        <v>948</v>
      </c>
      <c r="K45" s="9">
        <v>4</v>
      </c>
      <c r="L45" s="9"/>
      <c r="M45" s="9"/>
      <c r="N45" s="9">
        <v>1320</v>
      </c>
      <c r="O45" s="9"/>
      <c r="P45" s="9">
        <v>1368</v>
      </c>
      <c r="Q45" s="9">
        <v>58</v>
      </c>
      <c r="R45" s="9">
        <v>2424</v>
      </c>
      <c r="S45" s="9">
        <v>2</v>
      </c>
      <c r="T45" s="9">
        <v>832</v>
      </c>
      <c r="U45" s="9">
        <v>13</v>
      </c>
    </row>
    <row r="46" spans="1:21" outlineLevel="1" x14ac:dyDescent="0.2">
      <c r="A46" s="17" t="s">
        <v>21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outlineLevel="1" x14ac:dyDescent="0.2">
      <c r="A47" s="17" t="s">
        <v>22</v>
      </c>
      <c r="B47" s="9">
        <v>225</v>
      </c>
      <c r="C47" s="9">
        <v>36</v>
      </c>
      <c r="D47" s="9">
        <v>44</v>
      </c>
      <c r="E47" s="9">
        <v>22</v>
      </c>
      <c r="F47" s="9">
        <v>10</v>
      </c>
      <c r="G47" s="9">
        <v>59</v>
      </c>
      <c r="H47" s="9">
        <v>12</v>
      </c>
      <c r="I47" s="9">
        <v>15</v>
      </c>
      <c r="J47" s="9">
        <v>20</v>
      </c>
      <c r="K47" s="9">
        <v>53</v>
      </c>
      <c r="L47" s="9">
        <v>32</v>
      </c>
      <c r="M47" s="9">
        <v>16</v>
      </c>
      <c r="N47" s="9">
        <v>10</v>
      </c>
      <c r="O47" s="9">
        <v>27</v>
      </c>
      <c r="P47" s="9"/>
      <c r="Q47" s="9"/>
      <c r="R47" s="9">
        <v>135</v>
      </c>
      <c r="S47" s="9">
        <v>35</v>
      </c>
      <c r="T47" s="9">
        <v>106</v>
      </c>
      <c r="U47" s="9">
        <v>22</v>
      </c>
    </row>
    <row r="48" spans="1:21" outlineLevel="1" x14ac:dyDescent="0.2">
      <c r="A48" s="17" t="s">
        <v>23</v>
      </c>
      <c r="B48" s="9"/>
      <c r="C48" s="9"/>
      <c r="D48" s="9"/>
      <c r="E48" s="9"/>
      <c r="F48" s="9"/>
      <c r="G48" s="9"/>
      <c r="H48" s="9">
        <v>7</v>
      </c>
      <c r="I48" s="9">
        <v>14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32" outlineLevel="1" x14ac:dyDescent="0.2">
      <c r="A49" s="17" t="s">
        <v>24</v>
      </c>
      <c r="B49" s="9">
        <v>36</v>
      </c>
      <c r="C49" s="9">
        <v>46</v>
      </c>
      <c r="D49" s="9">
        <v>69</v>
      </c>
      <c r="E49" s="9">
        <v>52</v>
      </c>
      <c r="F49" s="9">
        <v>22</v>
      </c>
      <c r="G49" s="9">
        <v>48</v>
      </c>
      <c r="H49" s="9">
        <v>67</v>
      </c>
      <c r="I49" s="9">
        <v>55</v>
      </c>
      <c r="J49" s="9">
        <v>116</v>
      </c>
      <c r="K49" s="9">
        <v>47</v>
      </c>
      <c r="L49" s="9">
        <v>40</v>
      </c>
      <c r="M49" s="9">
        <v>22</v>
      </c>
      <c r="N49" s="9">
        <v>51</v>
      </c>
      <c r="O49" s="9">
        <v>20</v>
      </c>
      <c r="P49" s="9">
        <v>36</v>
      </c>
      <c r="Q49" s="9">
        <v>41</v>
      </c>
      <c r="R49" s="9">
        <v>315</v>
      </c>
      <c r="S49" s="9">
        <v>9</v>
      </c>
      <c r="T49" s="9">
        <v>128</v>
      </c>
      <c r="U49" s="9">
        <v>14</v>
      </c>
    </row>
    <row r="50" spans="1:32" outlineLevel="1" x14ac:dyDescent="0.2">
      <c r="A50" s="17" t="s">
        <v>34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32" outlineLevel="1" x14ac:dyDescent="0.2">
      <c r="A51" s="17" t="s">
        <v>25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>
        <v>132</v>
      </c>
      <c r="S51" s="9">
        <v>40</v>
      </c>
      <c r="T51" s="9"/>
      <c r="U51" s="9"/>
    </row>
    <row r="52" spans="1:32" outlineLevel="1" x14ac:dyDescent="0.2">
      <c r="A52" s="17" t="s">
        <v>26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32" outlineLevel="1" x14ac:dyDescent="0.2">
      <c r="A53" s="17" t="s">
        <v>35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32" x14ac:dyDescent="0.2">
      <c r="A54" s="17" t="s">
        <v>27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32" x14ac:dyDescent="0.2">
      <c r="A55" s="19" t="s">
        <v>0</v>
      </c>
      <c r="B55" s="6">
        <v>2.12</v>
      </c>
      <c r="C55" s="6"/>
      <c r="D55" s="6">
        <v>0.14000000000000001</v>
      </c>
      <c r="E55" s="6"/>
      <c r="F55" s="6">
        <v>0.68</v>
      </c>
      <c r="G55" s="6"/>
      <c r="H55" s="6">
        <v>2.0699999999999998</v>
      </c>
      <c r="I55" s="6"/>
      <c r="J55" s="6">
        <v>0.33</v>
      </c>
      <c r="K55" s="6"/>
      <c r="L55" s="6">
        <v>9.2100000000000009</v>
      </c>
      <c r="M55" s="6"/>
      <c r="N55" s="6">
        <v>4.24</v>
      </c>
      <c r="O55" s="6"/>
      <c r="P55" s="6">
        <v>2.1</v>
      </c>
      <c r="Q55" s="6"/>
      <c r="R55" s="6">
        <v>7.24</v>
      </c>
      <c r="S55" s="6"/>
      <c r="T55" s="6">
        <v>0.01</v>
      </c>
      <c r="U55" s="6"/>
      <c r="W55" s="11"/>
    </row>
    <row r="56" spans="1:32" x14ac:dyDescent="0.2">
      <c r="A56" s="19" t="s">
        <v>3</v>
      </c>
      <c r="B56" s="6">
        <v>2.6</v>
      </c>
      <c r="C56" s="6"/>
      <c r="D56" s="6">
        <v>3.27</v>
      </c>
      <c r="E56" s="6"/>
      <c r="F56" s="6">
        <v>8.2899999999999991</v>
      </c>
      <c r="G56" s="6"/>
      <c r="H56" s="6">
        <v>5.2</v>
      </c>
      <c r="I56" s="6"/>
      <c r="J56" s="6">
        <v>13.94</v>
      </c>
      <c r="K56" s="6"/>
      <c r="L56" s="6">
        <v>2.2400000000000002</v>
      </c>
      <c r="M56" s="6"/>
      <c r="N56" s="6">
        <v>10.5</v>
      </c>
      <c r="O56" s="6"/>
      <c r="P56" s="6">
        <v>2.16</v>
      </c>
      <c r="Q56" s="6"/>
      <c r="R56" s="6">
        <v>2.33</v>
      </c>
      <c r="S56" s="6"/>
      <c r="T56" s="6">
        <v>4.3</v>
      </c>
      <c r="U56" s="6"/>
      <c r="W56" s="11"/>
    </row>
    <row r="57" spans="1:32" x14ac:dyDescent="0.2">
      <c r="A57" s="19" t="s">
        <v>4</v>
      </c>
      <c r="B57" s="6">
        <v>6.6</v>
      </c>
      <c r="C57" s="6"/>
      <c r="D57" s="6">
        <v>2.02</v>
      </c>
      <c r="E57" s="6"/>
      <c r="F57" s="6">
        <v>7.97</v>
      </c>
      <c r="G57" s="6"/>
      <c r="H57" s="6">
        <v>2.16</v>
      </c>
      <c r="I57" s="6"/>
      <c r="J57" s="6">
        <v>6.29</v>
      </c>
      <c r="K57" s="6"/>
      <c r="L57" s="6">
        <v>3.24</v>
      </c>
      <c r="M57" s="6"/>
      <c r="N57" s="6">
        <v>2.38</v>
      </c>
      <c r="O57" s="6"/>
      <c r="P57" s="6">
        <v>0.84</v>
      </c>
      <c r="Q57" s="6"/>
      <c r="R57" s="6">
        <v>11.95</v>
      </c>
      <c r="S57" s="6"/>
      <c r="T57" s="6">
        <v>4.3499999999999996</v>
      </c>
      <c r="U57" s="6"/>
    </row>
    <row r="58" spans="1:32" x14ac:dyDescent="0.2">
      <c r="A58" s="19" t="s">
        <v>5</v>
      </c>
      <c r="B58" s="6">
        <v>16.68</v>
      </c>
      <c r="C58" s="6"/>
      <c r="D58" s="6">
        <v>3.72</v>
      </c>
      <c r="E58" s="6"/>
      <c r="F58" s="6">
        <v>0.15</v>
      </c>
      <c r="G58" s="6"/>
      <c r="H58" s="6">
        <v>2.96</v>
      </c>
      <c r="I58" s="6"/>
      <c r="J58" s="6">
        <v>0.27</v>
      </c>
      <c r="K58" s="6"/>
      <c r="L58" s="6">
        <v>4.49</v>
      </c>
      <c r="M58" s="6"/>
      <c r="N58" s="6">
        <v>3.33</v>
      </c>
      <c r="O58" s="6"/>
      <c r="P58" s="6">
        <v>0</v>
      </c>
      <c r="Q58" s="6"/>
      <c r="R58" s="6">
        <v>2.94</v>
      </c>
      <c r="S58" s="6"/>
      <c r="T58" s="6">
        <v>2.61</v>
      </c>
      <c r="U58" s="6"/>
    </row>
    <row r="59" spans="1:32" x14ac:dyDescent="0.2">
      <c r="A59" s="17" t="s">
        <v>28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32" x14ac:dyDescent="0.2">
      <c r="A60" s="19" t="s">
        <v>0</v>
      </c>
      <c r="B60" s="6">
        <v>81.94</v>
      </c>
      <c r="C60" s="6"/>
      <c r="D60" s="6">
        <v>99.64</v>
      </c>
      <c r="E60" s="6"/>
      <c r="F60" s="6">
        <v>83.72</v>
      </c>
      <c r="G60" s="6"/>
      <c r="H60" s="6">
        <v>88.94</v>
      </c>
      <c r="I60" s="6"/>
      <c r="J60" s="6">
        <v>99.44</v>
      </c>
      <c r="K60" s="6"/>
      <c r="L60" s="6">
        <v>72.62</v>
      </c>
      <c r="M60" s="6"/>
      <c r="N60" s="6">
        <v>83.98</v>
      </c>
      <c r="O60" s="6"/>
      <c r="P60" s="6">
        <v>59.5</v>
      </c>
      <c r="Q60" s="6"/>
      <c r="R60" s="6">
        <v>80.17</v>
      </c>
      <c r="S60" s="6"/>
      <c r="T60" s="6">
        <v>99.92</v>
      </c>
      <c r="U60" s="6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x14ac:dyDescent="0.2">
      <c r="A61" s="19" t="s">
        <v>3</v>
      </c>
      <c r="B61" s="6">
        <v>86.01</v>
      </c>
      <c r="C61" s="6"/>
      <c r="D61" s="6">
        <v>83.16</v>
      </c>
      <c r="E61" s="6"/>
      <c r="F61" s="6">
        <v>70.97</v>
      </c>
      <c r="G61" s="6"/>
      <c r="H61" s="6">
        <v>94.46</v>
      </c>
      <c r="I61" s="6"/>
      <c r="J61" s="6">
        <v>74.87</v>
      </c>
      <c r="K61" s="6"/>
      <c r="L61" s="6">
        <v>97.52</v>
      </c>
      <c r="M61" s="6"/>
      <c r="N61" s="6">
        <v>63.1</v>
      </c>
      <c r="O61" s="6"/>
      <c r="P61" s="6">
        <v>67.14</v>
      </c>
      <c r="Q61" s="6"/>
      <c r="R61" s="6">
        <v>97.66</v>
      </c>
      <c r="S61" s="6"/>
      <c r="T61" s="6">
        <v>80.67</v>
      </c>
      <c r="U61" s="6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x14ac:dyDescent="0.2">
      <c r="A62" s="19" t="s">
        <v>4</v>
      </c>
      <c r="B62" s="6">
        <v>93.15</v>
      </c>
      <c r="C62" s="6"/>
      <c r="D62" s="6">
        <v>89.35</v>
      </c>
      <c r="E62" s="6"/>
      <c r="F62" s="6">
        <v>82.51</v>
      </c>
      <c r="G62" s="6"/>
      <c r="H62" s="6">
        <v>97.84</v>
      </c>
      <c r="I62" s="6"/>
      <c r="J62" s="6">
        <v>84.24</v>
      </c>
      <c r="K62" s="6"/>
      <c r="L62" s="6">
        <v>85.83</v>
      </c>
      <c r="M62" s="6"/>
      <c r="N62" s="6">
        <v>93.38</v>
      </c>
      <c r="O62" s="6"/>
      <c r="P62" s="6">
        <v>36.380000000000003</v>
      </c>
      <c r="Q62" s="6"/>
      <c r="R62" s="6">
        <v>87.71</v>
      </c>
      <c r="S62" s="6"/>
      <c r="T62" s="6">
        <v>84.03</v>
      </c>
      <c r="U62" s="6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x14ac:dyDescent="0.2">
      <c r="A63" s="19" t="s">
        <v>5</v>
      </c>
      <c r="B63" s="6">
        <v>68.3</v>
      </c>
      <c r="C63" s="6"/>
      <c r="D63" s="6">
        <v>86.25</v>
      </c>
      <c r="E63" s="6"/>
      <c r="F63" s="6">
        <v>97.25</v>
      </c>
      <c r="G63" s="6"/>
      <c r="H63" s="6">
        <v>83.44</v>
      </c>
      <c r="I63" s="6"/>
      <c r="J63" s="6">
        <v>87.61</v>
      </c>
      <c r="K63" s="6"/>
      <c r="L63" s="6">
        <v>95.04</v>
      </c>
      <c r="M63" s="6"/>
      <c r="N63" s="6">
        <v>81.52</v>
      </c>
      <c r="O63" s="6"/>
      <c r="P63" s="6">
        <v>84.01</v>
      </c>
      <c r="Q63" s="6"/>
      <c r="R63" s="6">
        <v>65.13</v>
      </c>
      <c r="S63" s="6"/>
      <c r="T63" s="6">
        <v>86.67</v>
      </c>
      <c r="U63" s="6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x14ac:dyDescent="0.2">
      <c r="A64" s="17" t="s">
        <v>29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32" x14ac:dyDescent="0.2">
      <c r="A65" s="19" t="s">
        <v>0</v>
      </c>
      <c r="B65" s="6">
        <v>1.78</v>
      </c>
      <c r="C65" s="6"/>
      <c r="D65" s="6">
        <v>0.14000000000000001</v>
      </c>
      <c r="E65" s="6"/>
      <c r="F65" s="6">
        <v>0.57999999999999996</v>
      </c>
      <c r="G65" s="6"/>
      <c r="H65" s="6">
        <v>1.88</v>
      </c>
      <c r="I65" s="6"/>
      <c r="J65" s="6">
        <v>0.33</v>
      </c>
      <c r="K65" s="6"/>
      <c r="L65" s="6">
        <v>7.44</v>
      </c>
      <c r="M65" s="6"/>
      <c r="N65" s="6">
        <v>3.84</v>
      </c>
      <c r="O65" s="6"/>
      <c r="P65" s="6">
        <v>1.42</v>
      </c>
      <c r="Q65" s="6"/>
      <c r="R65" s="6">
        <v>6.29</v>
      </c>
      <c r="S65" s="6"/>
      <c r="T65" s="6">
        <v>0.01</v>
      </c>
      <c r="U65" s="6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x14ac:dyDescent="0.2">
      <c r="A66" s="19" t="s">
        <v>3</v>
      </c>
      <c r="B66" s="6">
        <v>2.31</v>
      </c>
      <c r="C66" s="6"/>
      <c r="D66" s="6">
        <v>2.82</v>
      </c>
      <c r="E66" s="6"/>
      <c r="F66" s="6">
        <v>6.43</v>
      </c>
      <c r="G66" s="6"/>
      <c r="H66" s="6">
        <v>5.2</v>
      </c>
      <c r="I66" s="6"/>
      <c r="J66" s="6">
        <v>12.21</v>
      </c>
      <c r="K66" s="6"/>
      <c r="L66" s="6">
        <v>2.2400000000000002</v>
      </c>
      <c r="M66" s="6"/>
      <c r="N66" s="6">
        <v>7.5</v>
      </c>
      <c r="O66" s="6"/>
      <c r="P66" s="6">
        <v>1.52</v>
      </c>
      <c r="Q66" s="6"/>
      <c r="R66" s="6">
        <v>2.33</v>
      </c>
      <c r="S66" s="6"/>
      <c r="T66" s="6">
        <v>3.64</v>
      </c>
      <c r="U66" s="6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x14ac:dyDescent="0.2">
      <c r="A67" s="19" t="s">
        <v>4</v>
      </c>
      <c r="B67" s="6">
        <v>6.6</v>
      </c>
      <c r="C67" s="6"/>
      <c r="D67" s="6">
        <v>1.86</v>
      </c>
      <c r="E67" s="6"/>
      <c r="F67" s="6">
        <v>7.2</v>
      </c>
      <c r="G67" s="6"/>
      <c r="H67" s="6">
        <v>2.16</v>
      </c>
      <c r="I67" s="6"/>
      <c r="J67" s="6">
        <v>5.69</v>
      </c>
      <c r="K67" s="6"/>
      <c r="L67" s="6">
        <v>2.89</v>
      </c>
      <c r="M67" s="6"/>
      <c r="N67" s="6">
        <v>2.2999999999999998</v>
      </c>
      <c r="O67" s="6"/>
      <c r="P67" s="6">
        <v>0.4</v>
      </c>
      <c r="Q67" s="6"/>
      <c r="R67" s="6">
        <v>11.95</v>
      </c>
      <c r="S67" s="6"/>
      <c r="T67" s="6">
        <v>3.87</v>
      </c>
      <c r="U67" s="6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x14ac:dyDescent="0.2">
      <c r="A68" s="19" t="s">
        <v>5</v>
      </c>
      <c r="B68" s="6">
        <v>13.76</v>
      </c>
      <c r="C68" s="6"/>
      <c r="D68" s="6">
        <v>3.36</v>
      </c>
      <c r="E68" s="6"/>
      <c r="F68" s="6">
        <v>0.14000000000000001</v>
      </c>
      <c r="G68" s="6"/>
      <c r="H68" s="6">
        <v>2.57</v>
      </c>
      <c r="I68" s="6"/>
      <c r="J68" s="6">
        <v>0.24</v>
      </c>
      <c r="K68" s="6"/>
      <c r="L68" s="6">
        <v>4.49</v>
      </c>
      <c r="M68" s="6"/>
      <c r="N68" s="6">
        <v>2.83</v>
      </c>
      <c r="O68" s="6"/>
      <c r="P68" s="6">
        <v>0</v>
      </c>
      <c r="Q68" s="6"/>
      <c r="R68" s="6">
        <v>2.08</v>
      </c>
      <c r="S68" s="6"/>
      <c r="T68" s="6">
        <v>2.36</v>
      </c>
      <c r="U68" s="6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x14ac:dyDescent="0.2">
      <c r="A69" s="17" t="s">
        <v>30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32" x14ac:dyDescent="0.2">
      <c r="A70" s="19" t="s">
        <v>0</v>
      </c>
      <c r="B70" s="6">
        <v>0</v>
      </c>
      <c r="C70" s="6"/>
      <c r="D70" s="6">
        <v>0</v>
      </c>
      <c r="E70" s="6"/>
      <c r="F70" s="6">
        <v>0</v>
      </c>
      <c r="G70" s="6"/>
      <c r="H70" s="6">
        <v>0</v>
      </c>
      <c r="I70" s="6"/>
      <c r="J70" s="6">
        <v>0.22</v>
      </c>
      <c r="K70" s="6"/>
      <c r="L70" s="6">
        <v>0</v>
      </c>
      <c r="M70" s="6"/>
      <c r="N70" s="6">
        <v>0.1</v>
      </c>
      <c r="O70" s="6"/>
      <c r="P70" s="6">
        <v>0</v>
      </c>
      <c r="Q70" s="6"/>
      <c r="R70" s="6">
        <v>2.1800000000000002</v>
      </c>
      <c r="S70" s="6"/>
      <c r="T70" s="6">
        <v>0.05</v>
      </c>
      <c r="U70" s="6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x14ac:dyDescent="0.2">
      <c r="A71" s="19" t="s">
        <v>3</v>
      </c>
      <c r="B71" s="6">
        <v>0</v>
      </c>
      <c r="C71" s="6"/>
      <c r="D71" s="6">
        <v>0</v>
      </c>
      <c r="E71" s="6"/>
      <c r="F71" s="6">
        <v>0</v>
      </c>
      <c r="G71" s="6"/>
      <c r="H71" s="6">
        <v>0</v>
      </c>
      <c r="I71" s="6"/>
      <c r="J71" s="6">
        <v>2.72</v>
      </c>
      <c r="K71" s="6"/>
      <c r="L71" s="6">
        <v>0.22</v>
      </c>
      <c r="M71" s="6"/>
      <c r="N71" s="6">
        <v>0.47</v>
      </c>
      <c r="O71" s="6"/>
      <c r="P71" s="6">
        <v>0</v>
      </c>
      <c r="Q71" s="6"/>
      <c r="R71" s="6">
        <v>0</v>
      </c>
      <c r="S71" s="6"/>
      <c r="T71" s="6">
        <v>1.17</v>
      </c>
      <c r="U71" s="6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x14ac:dyDescent="0.2">
      <c r="A72" s="19" t="s">
        <v>4</v>
      </c>
      <c r="B72" s="6">
        <v>0</v>
      </c>
      <c r="C72" s="6"/>
      <c r="D72" s="6">
        <v>0</v>
      </c>
      <c r="E72" s="6"/>
      <c r="F72" s="6">
        <v>0</v>
      </c>
      <c r="G72" s="6"/>
      <c r="H72" s="6">
        <v>0</v>
      </c>
      <c r="I72" s="6"/>
      <c r="J72" s="6">
        <v>0</v>
      </c>
      <c r="K72" s="6"/>
      <c r="L72" s="6">
        <v>0</v>
      </c>
      <c r="M72" s="6"/>
      <c r="N72" s="6">
        <v>4.32</v>
      </c>
      <c r="O72" s="6"/>
      <c r="P72" s="6">
        <v>0</v>
      </c>
      <c r="Q72" s="6"/>
      <c r="R72" s="6">
        <v>0</v>
      </c>
      <c r="S72" s="6"/>
      <c r="T72" s="6">
        <v>0</v>
      </c>
      <c r="U72" s="6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x14ac:dyDescent="0.2">
      <c r="A73" s="19" t="s">
        <v>5</v>
      </c>
      <c r="B73" s="6">
        <v>0</v>
      </c>
      <c r="C73" s="6"/>
      <c r="D73" s="6">
        <v>0</v>
      </c>
      <c r="E73" s="6"/>
      <c r="F73" s="6">
        <v>0</v>
      </c>
      <c r="G73" s="6"/>
      <c r="H73" s="6">
        <v>2.29</v>
      </c>
      <c r="I73" s="6"/>
      <c r="J73" s="6">
        <v>0</v>
      </c>
      <c r="K73" s="6"/>
      <c r="L73" s="6">
        <v>0</v>
      </c>
      <c r="M73" s="6"/>
      <c r="N73" s="6">
        <v>0</v>
      </c>
      <c r="O73" s="6"/>
      <c r="P73" s="6">
        <v>0</v>
      </c>
      <c r="Q73" s="6"/>
      <c r="R73" s="6">
        <v>0</v>
      </c>
      <c r="S73" s="6"/>
      <c r="T73" s="6">
        <v>0</v>
      </c>
      <c r="U73" s="6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x14ac:dyDescent="0.2">
      <c r="A74" s="17" t="s">
        <v>31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32" x14ac:dyDescent="0.2">
      <c r="A75" s="19" t="s">
        <v>0</v>
      </c>
      <c r="B75" s="6">
        <v>16.28</v>
      </c>
      <c r="C75" s="6"/>
      <c r="D75" s="6">
        <v>0.22</v>
      </c>
      <c r="E75" s="6"/>
      <c r="F75" s="6">
        <v>15.71</v>
      </c>
      <c r="G75" s="6"/>
      <c r="H75" s="6">
        <v>9.17</v>
      </c>
      <c r="I75" s="6"/>
      <c r="J75" s="6">
        <v>0.01</v>
      </c>
      <c r="K75" s="6"/>
      <c r="L75" s="6">
        <v>19.940000000000001</v>
      </c>
      <c r="M75" s="6"/>
      <c r="N75" s="6">
        <v>12.08</v>
      </c>
      <c r="O75" s="6"/>
      <c r="P75" s="6">
        <v>39.08</v>
      </c>
      <c r="Q75" s="6"/>
      <c r="R75" s="6">
        <v>11.36</v>
      </c>
      <c r="S75" s="6"/>
      <c r="T75" s="6">
        <v>0.02</v>
      </c>
      <c r="U75" s="6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x14ac:dyDescent="0.2">
      <c r="A76" s="19" t="s">
        <v>3</v>
      </c>
      <c r="B76" s="6">
        <v>11.68</v>
      </c>
      <c r="C76" s="6"/>
      <c r="D76" s="6">
        <v>14.02</v>
      </c>
      <c r="E76" s="6"/>
      <c r="F76" s="6">
        <v>22.61</v>
      </c>
      <c r="G76" s="6"/>
      <c r="H76" s="6">
        <v>0.34</v>
      </c>
      <c r="I76" s="6"/>
      <c r="J76" s="6">
        <v>10.199999999999999</v>
      </c>
      <c r="K76" s="6"/>
      <c r="L76" s="6">
        <v>0.01</v>
      </c>
      <c r="M76" s="6"/>
      <c r="N76" s="6">
        <v>28.93</v>
      </c>
      <c r="O76" s="6"/>
      <c r="P76" s="6">
        <v>31.34</v>
      </c>
      <c r="Q76" s="6"/>
      <c r="R76" s="6">
        <v>0.01</v>
      </c>
      <c r="S76" s="6"/>
      <c r="T76" s="6">
        <v>14.52</v>
      </c>
      <c r="U76" s="6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x14ac:dyDescent="0.2">
      <c r="A77" s="19" t="s">
        <v>4</v>
      </c>
      <c r="B77" s="6">
        <v>0.25</v>
      </c>
      <c r="C77" s="6"/>
      <c r="D77" s="6">
        <v>8.7899999999999991</v>
      </c>
      <c r="E77" s="6"/>
      <c r="F77" s="6">
        <v>10.28</v>
      </c>
      <c r="G77" s="6"/>
      <c r="H77" s="6">
        <v>0</v>
      </c>
      <c r="I77" s="6"/>
      <c r="J77" s="6">
        <v>10.08</v>
      </c>
      <c r="K77" s="6"/>
      <c r="L77" s="6">
        <v>11.28</v>
      </c>
      <c r="M77" s="6"/>
      <c r="N77" s="6">
        <v>0</v>
      </c>
      <c r="O77" s="6"/>
      <c r="P77" s="6">
        <v>63.22</v>
      </c>
      <c r="Q77" s="6"/>
      <c r="R77" s="6">
        <v>0.34</v>
      </c>
      <c r="S77" s="6"/>
      <c r="T77" s="6">
        <v>12.1</v>
      </c>
      <c r="U77" s="6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x14ac:dyDescent="0.2">
      <c r="A78" s="19" t="s">
        <v>5</v>
      </c>
      <c r="B78" s="6">
        <v>17.940000000000001</v>
      </c>
      <c r="C78" s="6"/>
      <c r="D78" s="6">
        <v>10.39</v>
      </c>
      <c r="E78" s="6"/>
      <c r="F78" s="6">
        <v>2.61</v>
      </c>
      <c r="G78" s="6"/>
      <c r="H78" s="6">
        <v>11.7</v>
      </c>
      <c r="I78" s="6"/>
      <c r="J78" s="6">
        <v>12.16</v>
      </c>
      <c r="K78" s="6"/>
      <c r="L78" s="6">
        <v>0.46</v>
      </c>
      <c r="M78" s="6"/>
      <c r="N78" s="6">
        <v>15.65</v>
      </c>
      <c r="O78" s="6"/>
      <c r="P78" s="6">
        <v>15.99</v>
      </c>
      <c r="Q78" s="6"/>
      <c r="R78" s="6">
        <v>32.78</v>
      </c>
      <c r="S78" s="6"/>
      <c r="T78" s="6">
        <v>10.96</v>
      </c>
      <c r="U78" s="6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x14ac:dyDescent="0.2">
      <c r="A79" s="17" t="s">
        <v>32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32" x14ac:dyDescent="0.2">
      <c r="A80" s="19" t="s">
        <v>0</v>
      </c>
      <c r="B80" s="7">
        <f>B60+B65+B70+B75</f>
        <v>100</v>
      </c>
      <c r="C80" s="6"/>
      <c r="D80" s="7">
        <f>D60+D65+D70+D75</f>
        <v>100</v>
      </c>
      <c r="E80" s="6"/>
      <c r="F80" s="7">
        <f>F60+F65+F70+F75</f>
        <v>100.00999999999999</v>
      </c>
      <c r="G80" s="6"/>
      <c r="H80" s="7">
        <f>H60+H65+H70+H75</f>
        <v>99.99</v>
      </c>
      <c r="I80" s="6"/>
      <c r="J80" s="7">
        <f>J60+J65+J70+J75</f>
        <v>100</v>
      </c>
      <c r="K80" s="6"/>
      <c r="L80" s="7">
        <f>L60+L65+L70+L75</f>
        <v>100</v>
      </c>
      <c r="M80" s="6"/>
      <c r="N80" s="7">
        <f>N60+N65+N70+N75</f>
        <v>100</v>
      </c>
      <c r="O80" s="6"/>
      <c r="P80" s="7">
        <f>P60+P65+P70+P75</f>
        <v>100</v>
      </c>
      <c r="Q80" s="6"/>
      <c r="R80" s="7">
        <f>R60+R65+R70+R75</f>
        <v>100.00000000000001</v>
      </c>
      <c r="S80" s="6"/>
      <c r="T80" s="7">
        <f>T60+T65+T70+T75</f>
        <v>100</v>
      </c>
      <c r="U80" s="6"/>
    </row>
    <row r="81" spans="1:21" x14ac:dyDescent="0.2">
      <c r="A81" s="19" t="s">
        <v>3</v>
      </c>
      <c r="B81" s="7">
        <f>B61+B66+B71+B76</f>
        <v>100</v>
      </c>
      <c r="C81" s="6"/>
      <c r="D81" s="7">
        <f>D61+D66+D71+D76</f>
        <v>99.999999999999986</v>
      </c>
      <c r="E81" s="6"/>
      <c r="F81" s="7">
        <f>F61+F66+F71+F76</f>
        <v>100.01</v>
      </c>
      <c r="G81" s="6"/>
      <c r="H81" s="7">
        <f>H61+H66+H71+H76</f>
        <v>100</v>
      </c>
      <c r="I81" s="6"/>
      <c r="J81" s="7">
        <f>J61+J66+J71+J76</f>
        <v>100.00000000000001</v>
      </c>
      <c r="K81" s="6"/>
      <c r="L81" s="7">
        <f>L61+L66+L71+L76</f>
        <v>99.99</v>
      </c>
      <c r="M81" s="6"/>
      <c r="N81" s="7">
        <f>N61+N66+N71+N76</f>
        <v>100</v>
      </c>
      <c r="O81" s="6"/>
      <c r="P81" s="7">
        <f>P61+P66+P71+P76</f>
        <v>100</v>
      </c>
      <c r="Q81" s="6"/>
      <c r="R81" s="7">
        <f>R61+R66+R71+R76</f>
        <v>100</v>
      </c>
      <c r="S81" s="6"/>
      <c r="T81" s="7">
        <f>T61+T66+T71+T76</f>
        <v>100</v>
      </c>
      <c r="U81" s="6"/>
    </row>
    <row r="82" spans="1:21" x14ac:dyDescent="0.2">
      <c r="A82" s="19" t="s">
        <v>4</v>
      </c>
      <c r="B82" s="7">
        <f>B62+B67+B72+B77</f>
        <v>100</v>
      </c>
      <c r="C82" s="6"/>
      <c r="D82" s="7">
        <f>D62+D67+D72+D77</f>
        <v>100</v>
      </c>
      <c r="E82" s="6"/>
      <c r="F82" s="7">
        <f>F62+F67+F72+F77</f>
        <v>99.990000000000009</v>
      </c>
      <c r="G82" s="6"/>
      <c r="H82" s="7">
        <f>H62+H67+H72+H77</f>
        <v>100</v>
      </c>
      <c r="I82" s="6"/>
      <c r="J82" s="7">
        <f>J62+J67+J72+J77</f>
        <v>100.00999999999999</v>
      </c>
      <c r="K82" s="6"/>
      <c r="L82" s="7">
        <f>L62+L67+L72+L77</f>
        <v>100</v>
      </c>
      <c r="M82" s="6"/>
      <c r="N82" s="7">
        <f>N62+N67+N72+N77</f>
        <v>100</v>
      </c>
      <c r="O82" s="6"/>
      <c r="P82" s="7">
        <f>P62+P67+P72+P77</f>
        <v>100</v>
      </c>
      <c r="Q82" s="6"/>
      <c r="R82" s="7">
        <f>R62+R67+R72+R77</f>
        <v>100</v>
      </c>
      <c r="S82" s="6"/>
      <c r="T82" s="7">
        <f>T62+T67+T72+T77</f>
        <v>100</v>
      </c>
      <c r="U82" s="6"/>
    </row>
    <row r="83" spans="1:21" x14ac:dyDescent="0.2">
      <c r="A83" s="19" t="s">
        <v>5</v>
      </c>
      <c r="B83" s="7">
        <f>B63+B68+B73+B78</f>
        <v>100</v>
      </c>
      <c r="C83" s="6"/>
      <c r="D83" s="7">
        <f>D63+D68+D73+D78</f>
        <v>100</v>
      </c>
      <c r="E83" s="6"/>
      <c r="F83" s="7">
        <f>F63+F68+F73+F78</f>
        <v>100</v>
      </c>
      <c r="G83" s="6"/>
      <c r="H83" s="7">
        <f>H63+H68+H73+H78</f>
        <v>100</v>
      </c>
      <c r="I83" s="6"/>
      <c r="J83" s="7">
        <f>J63+J68+J73+J78</f>
        <v>100.00999999999999</v>
      </c>
      <c r="K83" s="6"/>
      <c r="L83" s="7">
        <f>L63+L68+L73+L78</f>
        <v>99.99</v>
      </c>
      <c r="M83" s="6"/>
      <c r="N83" s="7">
        <f>N63+N68+N73+N78</f>
        <v>100</v>
      </c>
      <c r="O83" s="6"/>
      <c r="P83" s="7">
        <f>P63+P68+P73+P78</f>
        <v>100</v>
      </c>
      <c r="Q83" s="6"/>
      <c r="R83" s="7">
        <f>R63+R68+R73+R78</f>
        <v>99.99</v>
      </c>
      <c r="S83" s="6"/>
      <c r="T83" s="7">
        <f>T63+T68+T73+T78</f>
        <v>99.990000000000009</v>
      </c>
      <c r="U83" s="6"/>
    </row>
    <row r="84" spans="1:21" x14ac:dyDescent="0.2">
      <c r="A84" s="8" t="s">
        <v>0</v>
      </c>
      <c r="B84" s="16" t="s">
        <v>33</v>
      </c>
      <c r="C84" s="9"/>
      <c r="D84" s="16" t="s">
        <v>33</v>
      </c>
      <c r="E84" s="9"/>
      <c r="F84" s="16" t="s">
        <v>33</v>
      </c>
      <c r="G84" s="9"/>
      <c r="H84" s="16" t="s">
        <v>33</v>
      </c>
      <c r="I84" s="9"/>
      <c r="J84" s="16" t="s">
        <v>33</v>
      </c>
      <c r="K84" s="9"/>
      <c r="L84" s="16" t="s">
        <v>33</v>
      </c>
      <c r="M84" s="9"/>
      <c r="N84" s="16" t="s">
        <v>33</v>
      </c>
      <c r="O84" s="9"/>
      <c r="P84" s="16" t="s">
        <v>33</v>
      </c>
      <c r="Q84" s="9"/>
      <c r="R84" s="16" t="s">
        <v>33</v>
      </c>
      <c r="S84" s="9"/>
      <c r="T84" s="16" t="s">
        <v>33</v>
      </c>
      <c r="U84" s="9"/>
    </row>
    <row r="85" spans="1:21" x14ac:dyDescent="0.2">
      <c r="A85" s="8" t="s">
        <v>6</v>
      </c>
      <c r="B85" s="6">
        <f t="shared" ref="B85:B95" si="0">B7+(C7/60)</f>
        <v>153</v>
      </c>
      <c r="C85" s="9"/>
      <c r="D85" s="6">
        <f t="shared" ref="D85:D95" si="1">D7+(E7/60)</f>
        <v>0</v>
      </c>
      <c r="E85" s="9"/>
      <c r="F85" s="6">
        <f t="shared" ref="F85:F95" si="2">F7+(G7/60)</f>
        <v>8.3166666666666664</v>
      </c>
      <c r="G85" s="9"/>
      <c r="H85" s="6">
        <f t="shared" ref="H85:H95" si="3">H7+(I7/60)</f>
        <v>129.26666666666668</v>
      </c>
      <c r="I85" s="9"/>
      <c r="J85" s="6">
        <f t="shared" ref="J85:J95" si="4">J7+(K7/60)</f>
        <v>0</v>
      </c>
      <c r="K85" s="9"/>
      <c r="L85" s="6">
        <f t="shared" ref="L85:L95" si="5">L7+(M7/60)</f>
        <v>256.66666666666669</v>
      </c>
      <c r="M85" s="9"/>
      <c r="N85" s="6">
        <f t="shared" ref="N85:N95" si="6">N7+(O7/60)</f>
        <v>211.71666666666667</v>
      </c>
      <c r="O85" s="9"/>
      <c r="P85" s="6">
        <f t="shared" ref="P85:P95" si="7">P7+(Q7/60)</f>
        <v>109.73333333333333</v>
      </c>
      <c r="Q85" s="9"/>
      <c r="R85" s="6">
        <f t="shared" ref="R85:R95" si="8">R7+(S7/60)</f>
        <v>508.43333333333334</v>
      </c>
      <c r="S85" s="9"/>
      <c r="T85" s="6">
        <f t="shared" ref="T85:T95" si="9">T7+(U7/60)</f>
        <v>0</v>
      </c>
      <c r="U85" s="9"/>
    </row>
    <row r="86" spans="1:21" x14ac:dyDescent="0.2">
      <c r="A86" s="8" t="s">
        <v>7</v>
      </c>
      <c r="B86" s="6">
        <f t="shared" si="0"/>
        <v>0</v>
      </c>
      <c r="C86" s="9"/>
      <c r="D86" s="6">
        <f t="shared" si="1"/>
        <v>0</v>
      </c>
      <c r="E86" s="9"/>
      <c r="F86" s="6">
        <f t="shared" si="2"/>
        <v>0</v>
      </c>
      <c r="G86" s="9"/>
      <c r="H86" s="6">
        <f t="shared" si="3"/>
        <v>0</v>
      </c>
      <c r="I86" s="9"/>
      <c r="J86" s="6">
        <f t="shared" si="4"/>
        <v>0</v>
      </c>
      <c r="K86" s="9"/>
      <c r="L86" s="6">
        <f t="shared" si="5"/>
        <v>0</v>
      </c>
      <c r="M86" s="9"/>
      <c r="N86" s="6">
        <f t="shared" si="6"/>
        <v>0</v>
      </c>
      <c r="O86" s="9"/>
      <c r="P86" s="6">
        <f t="shared" si="7"/>
        <v>0</v>
      </c>
      <c r="Q86" s="9"/>
      <c r="R86" s="6">
        <f t="shared" si="8"/>
        <v>184.21666666666667</v>
      </c>
      <c r="S86" s="9"/>
      <c r="T86" s="6">
        <f t="shared" si="9"/>
        <v>0</v>
      </c>
      <c r="U86" s="9"/>
    </row>
    <row r="87" spans="1:21" x14ac:dyDescent="0.2">
      <c r="A87" s="8" t="s">
        <v>8</v>
      </c>
      <c r="B87" s="6">
        <f t="shared" si="0"/>
        <v>1389.9166666666667</v>
      </c>
      <c r="C87" s="9"/>
      <c r="D87" s="6">
        <f t="shared" si="1"/>
        <v>0</v>
      </c>
      <c r="E87" s="9"/>
      <c r="F87" s="6">
        <f t="shared" si="2"/>
        <v>1013</v>
      </c>
      <c r="G87" s="9"/>
      <c r="H87" s="6">
        <f t="shared" si="3"/>
        <v>781.86666666666667</v>
      </c>
      <c r="I87" s="9"/>
      <c r="J87" s="6">
        <f t="shared" si="4"/>
        <v>0</v>
      </c>
      <c r="K87" s="9"/>
      <c r="L87" s="6">
        <f t="shared" si="5"/>
        <v>1080</v>
      </c>
      <c r="M87" s="9"/>
      <c r="N87" s="6">
        <f t="shared" si="6"/>
        <v>827.98333333333335</v>
      </c>
      <c r="O87" s="9"/>
      <c r="P87" s="6">
        <f t="shared" si="7"/>
        <v>2356.1833333333334</v>
      </c>
      <c r="Q87" s="9"/>
      <c r="R87" s="6">
        <f t="shared" si="8"/>
        <v>840</v>
      </c>
      <c r="S87" s="9"/>
      <c r="T87" s="6">
        <f t="shared" si="9"/>
        <v>0</v>
      </c>
      <c r="U87" s="9"/>
    </row>
    <row r="88" spans="1:21" x14ac:dyDescent="0.2">
      <c r="A88" s="8" t="s">
        <v>9</v>
      </c>
      <c r="B88" s="6">
        <f t="shared" si="0"/>
        <v>0</v>
      </c>
      <c r="C88" s="9"/>
      <c r="D88" s="6">
        <f t="shared" si="1"/>
        <v>0</v>
      </c>
      <c r="E88" s="9"/>
      <c r="F88" s="6">
        <f t="shared" si="2"/>
        <v>0</v>
      </c>
      <c r="G88" s="9"/>
      <c r="H88" s="6">
        <f t="shared" si="3"/>
        <v>0</v>
      </c>
      <c r="I88" s="9"/>
      <c r="J88" s="6">
        <f t="shared" si="4"/>
        <v>0</v>
      </c>
      <c r="K88" s="9"/>
      <c r="L88" s="6">
        <f t="shared" si="5"/>
        <v>0</v>
      </c>
      <c r="M88" s="9"/>
      <c r="N88" s="6">
        <f t="shared" si="6"/>
        <v>0</v>
      </c>
      <c r="O88" s="9"/>
      <c r="P88" s="6">
        <f t="shared" si="7"/>
        <v>0</v>
      </c>
      <c r="Q88" s="9"/>
      <c r="R88" s="6">
        <f t="shared" si="8"/>
        <v>0</v>
      </c>
      <c r="S88" s="9"/>
      <c r="T88" s="6">
        <f t="shared" si="9"/>
        <v>0</v>
      </c>
      <c r="U88" s="9"/>
    </row>
    <row r="89" spans="1:21" x14ac:dyDescent="0.2">
      <c r="A89" s="8" t="s">
        <v>10</v>
      </c>
      <c r="B89" s="6">
        <f t="shared" si="0"/>
        <v>3</v>
      </c>
      <c r="C89" s="9"/>
      <c r="D89" s="6">
        <f t="shared" si="1"/>
        <v>12.25</v>
      </c>
      <c r="E89" s="9"/>
      <c r="F89" s="6">
        <f t="shared" si="2"/>
        <v>42.2</v>
      </c>
      <c r="G89" s="9"/>
      <c r="H89" s="6">
        <f t="shared" si="3"/>
        <v>36.166666666666664</v>
      </c>
      <c r="I89" s="9"/>
      <c r="J89" s="6">
        <f t="shared" si="4"/>
        <v>28.566666666666666</v>
      </c>
      <c r="K89" s="9"/>
      <c r="L89" s="6">
        <f t="shared" si="5"/>
        <v>394.76666666666665</v>
      </c>
      <c r="M89" s="9"/>
      <c r="N89" s="6">
        <f t="shared" si="6"/>
        <v>124.31666666666666</v>
      </c>
      <c r="O89" s="9"/>
      <c r="P89" s="6">
        <f t="shared" si="7"/>
        <v>15.033333333333333</v>
      </c>
      <c r="Q89" s="9"/>
      <c r="R89" s="6">
        <f t="shared" si="8"/>
        <v>42.3</v>
      </c>
      <c r="S89" s="9"/>
      <c r="T89" s="6">
        <f t="shared" si="9"/>
        <v>0.68333333333333335</v>
      </c>
      <c r="U89" s="9"/>
    </row>
    <row r="90" spans="1:21" x14ac:dyDescent="0.2">
      <c r="A90" s="8" t="s">
        <v>11</v>
      </c>
      <c r="B90" s="6">
        <f t="shared" si="0"/>
        <v>0</v>
      </c>
      <c r="C90" s="9"/>
      <c r="D90" s="6">
        <f t="shared" si="1"/>
        <v>0</v>
      </c>
      <c r="E90" s="9"/>
      <c r="F90" s="6">
        <f t="shared" si="2"/>
        <v>0</v>
      </c>
      <c r="G90" s="9"/>
      <c r="H90" s="6">
        <f t="shared" si="3"/>
        <v>0</v>
      </c>
      <c r="I90" s="9"/>
      <c r="J90" s="6">
        <f t="shared" si="4"/>
        <v>11.683333333333334</v>
      </c>
      <c r="K90" s="9"/>
      <c r="L90" s="6">
        <f t="shared" si="5"/>
        <v>0</v>
      </c>
      <c r="M90" s="9"/>
      <c r="N90" s="6">
        <f t="shared" si="6"/>
        <v>8.7666666666666675</v>
      </c>
      <c r="O90" s="9"/>
      <c r="P90" s="6">
        <f t="shared" si="7"/>
        <v>0</v>
      </c>
      <c r="Q90" s="9"/>
      <c r="R90" s="6">
        <f t="shared" si="8"/>
        <v>6.416666666666667</v>
      </c>
      <c r="S90" s="9"/>
      <c r="T90" s="6">
        <f t="shared" si="9"/>
        <v>4.7166666666666668</v>
      </c>
      <c r="U90" s="9"/>
    </row>
    <row r="91" spans="1:21" x14ac:dyDescent="0.2">
      <c r="A91" s="8" t="s">
        <v>12</v>
      </c>
      <c r="B91" s="6">
        <f t="shared" si="0"/>
        <v>36.6</v>
      </c>
      <c r="C91" s="9"/>
      <c r="D91" s="6">
        <f t="shared" si="1"/>
        <v>19.166666666666668</v>
      </c>
      <c r="E91" s="9"/>
      <c r="F91" s="6">
        <f t="shared" si="2"/>
        <v>41.35</v>
      </c>
      <c r="G91" s="9"/>
      <c r="H91" s="6">
        <f t="shared" si="3"/>
        <v>23.933333333333334</v>
      </c>
      <c r="I91" s="9"/>
      <c r="J91" s="6">
        <f t="shared" si="4"/>
        <v>0.66666666666666663</v>
      </c>
      <c r="K91" s="9"/>
      <c r="L91" s="6">
        <f t="shared" si="5"/>
        <v>57.5</v>
      </c>
      <c r="M91" s="9"/>
      <c r="N91" s="6">
        <f t="shared" si="6"/>
        <v>230.31666666666666</v>
      </c>
      <c r="O91" s="9"/>
      <c r="P91" s="6">
        <f t="shared" si="7"/>
        <v>525.13333333333333</v>
      </c>
      <c r="Q91" s="9"/>
      <c r="R91" s="6">
        <f t="shared" si="8"/>
        <v>31.25</v>
      </c>
      <c r="S91" s="9"/>
      <c r="T91" s="6">
        <f t="shared" si="9"/>
        <v>1.5666666666666667</v>
      </c>
      <c r="U91" s="9"/>
    </row>
    <row r="92" spans="1:21" x14ac:dyDescent="0.2">
      <c r="A92" s="8" t="s">
        <v>13</v>
      </c>
      <c r="B92" s="6">
        <f t="shared" si="0"/>
        <v>0</v>
      </c>
      <c r="C92" s="9"/>
      <c r="D92" s="6">
        <f t="shared" si="1"/>
        <v>0</v>
      </c>
      <c r="E92" s="9"/>
      <c r="F92" s="6">
        <f t="shared" si="2"/>
        <v>0</v>
      </c>
      <c r="G92" s="9"/>
      <c r="H92" s="6">
        <f t="shared" si="3"/>
        <v>0</v>
      </c>
      <c r="I92" s="9"/>
      <c r="J92" s="6">
        <f t="shared" si="4"/>
        <v>0</v>
      </c>
      <c r="K92" s="9"/>
      <c r="L92" s="6">
        <f t="shared" si="5"/>
        <v>0</v>
      </c>
      <c r="M92" s="9"/>
      <c r="N92" s="6">
        <f t="shared" si="6"/>
        <v>0</v>
      </c>
      <c r="O92" s="9"/>
      <c r="P92" s="6">
        <f t="shared" si="7"/>
        <v>0</v>
      </c>
      <c r="Q92" s="9"/>
      <c r="R92" s="6">
        <f t="shared" si="8"/>
        <v>0</v>
      </c>
      <c r="S92" s="9"/>
      <c r="T92" s="6">
        <f t="shared" si="9"/>
        <v>0</v>
      </c>
      <c r="U92" s="9"/>
    </row>
    <row r="93" spans="1:21" x14ac:dyDescent="0.2">
      <c r="A93" s="8" t="s">
        <v>14</v>
      </c>
      <c r="B93" s="6">
        <f t="shared" si="0"/>
        <v>0</v>
      </c>
      <c r="C93" s="9"/>
      <c r="D93" s="6">
        <f t="shared" si="1"/>
        <v>0</v>
      </c>
      <c r="E93" s="9"/>
      <c r="F93" s="6">
        <f t="shared" si="2"/>
        <v>321.43333333333334</v>
      </c>
      <c r="G93" s="9"/>
      <c r="H93" s="6">
        <f t="shared" si="3"/>
        <v>0</v>
      </c>
      <c r="I93" s="9"/>
      <c r="J93" s="6">
        <f t="shared" si="4"/>
        <v>0</v>
      </c>
      <c r="K93" s="9"/>
      <c r="L93" s="6">
        <f t="shared" si="5"/>
        <v>609.38333333333333</v>
      </c>
      <c r="M93" s="9"/>
      <c r="N93" s="6">
        <f t="shared" si="6"/>
        <v>0</v>
      </c>
      <c r="O93" s="9"/>
      <c r="P93" s="6">
        <f t="shared" si="7"/>
        <v>494.96666666666664</v>
      </c>
      <c r="Q93" s="9"/>
      <c r="R93" s="6">
        <f t="shared" si="8"/>
        <v>124.2</v>
      </c>
      <c r="S93" s="9"/>
      <c r="T93" s="6">
        <f t="shared" si="9"/>
        <v>0</v>
      </c>
      <c r="U93" s="9"/>
    </row>
    <row r="94" spans="1:21" x14ac:dyDescent="0.2">
      <c r="A94" s="8" t="s">
        <v>15</v>
      </c>
      <c r="B94" s="6">
        <f t="shared" si="0"/>
        <v>0</v>
      </c>
      <c r="C94" s="9"/>
      <c r="D94" s="6">
        <f t="shared" si="1"/>
        <v>0</v>
      </c>
      <c r="E94" s="9"/>
      <c r="F94" s="6">
        <f t="shared" si="2"/>
        <v>0</v>
      </c>
      <c r="G94" s="9"/>
      <c r="H94" s="6">
        <f t="shared" si="3"/>
        <v>0</v>
      </c>
      <c r="I94" s="9"/>
      <c r="J94" s="6">
        <f t="shared" si="4"/>
        <v>0</v>
      </c>
      <c r="K94" s="9"/>
      <c r="L94" s="6">
        <f t="shared" si="5"/>
        <v>0</v>
      </c>
      <c r="M94" s="9"/>
      <c r="N94" s="6">
        <f t="shared" si="6"/>
        <v>0</v>
      </c>
      <c r="O94" s="9"/>
      <c r="P94" s="6">
        <f t="shared" si="7"/>
        <v>56.266666666666666</v>
      </c>
      <c r="Q94" s="9"/>
      <c r="R94" s="6">
        <f t="shared" si="8"/>
        <v>0</v>
      </c>
      <c r="S94" s="9"/>
      <c r="T94" s="6">
        <f t="shared" si="9"/>
        <v>0</v>
      </c>
      <c r="U94" s="9"/>
    </row>
    <row r="95" spans="1:21" x14ac:dyDescent="0.2">
      <c r="A95" s="8" t="s">
        <v>10</v>
      </c>
      <c r="B95" s="6">
        <f t="shared" si="0"/>
        <v>0</v>
      </c>
      <c r="C95" s="9"/>
      <c r="D95" s="6">
        <f t="shared" si="1"/>
        <v>0</v>
      </c>
      <c r="E95" s="9"/>
      <c r="F95" s="6">
        <f t="shared" si="2"/>
        <v>0</v>
      </c>
      <c r="G95" s="9"/>
      <c r="H95" s="6">
        <f t="shared" si="3"/>
        <v>0</v>
      </c>
      <c r="I95" s="9"/>
      <c r="J95" s="6">
        <f t="shared" si="4"/>
        <v>7.7333333333333334</v>
      </c>
      <c r="K95" s="9"/>
      <c r="L95" s="6">
        <f t="shared" si="5"/>
        <v>0</v>
      </c>
      <c r="M95" s="9"/>
      <c r="N95" s="6">
        <f t="shared" si="6"/>
        <v>0</v>
      </c>
      <c r="O95" s="9"/>
      <c r="P95" s="6">
        <f t="shared" si="7"/>
        <v>0</v>
      </c>
      <c r="Q95" s="9"/>
      <c r="R95" s="6">
        <f t="shared" si="8"/>
        <v>0</v>
      </c>
      <c r="S95" s="9"/>
      <c r="T95" s="6">
        <f t="shared" si="9"/>
        <v>0</v>
      </c>
      <c r="U95" s="9"/>
    </row>
    <row r="96" spans="1:21" x14ac:dyDescent="0.2">
      <c r="A96" s="18" t="s">
        <v>3</v>
      </c>
      <c r="B96" s="16" t="s">
        <v>33</v>
      </c>
      <c r="C96" s="9"/>
      <c r="D96" s="16" t="s">
        <v>33</v>
      </c>
      <c r="E96" s="9"/>
      <c r="F96" s="16" t="s">
        <v>33</v>
      </c>
      <c r="G96" s="9"/>
      <c r="H96" s="16" t="s">
        <v>33</v>
      </c>
      <c r="I96" s="9"/>
      <c r="J96" s="16" t="s">
        <v>33</v>
      </c>
      <c r="K96" s="9"/>
      <c r="L96" s="16" t="s">
        <v>33</v>
      </c>
      <c r="M96" s="9"/>
      <c r="N96" s="16" t="s">
        <v>33</v>
      </c>
      <c r="O96" s="9"/>
      <c r="P96" s="16" t="s">
        <v>33</v>
      </c>
      <c r="Q96" s="9"/>
      <c r="R96" s="16" t="s">
        <v>33</v>
      </c>
      <c r="S96" s="9"/>
      <c r="T96" s="16" t="s">
        <v>33</v>
      </c>
      <c r="U96" s="9"/>
    </row>
    <row r="97" spans="1:21" x14ac:dyDescent="0.2">
      <c r="A97" s="8" t="s">
        <v>6</v>
      </c>
      <c r="B97" s="6">
        <f t="shared" ref="B97:B107" si="10">B19+(C19/60)</f>
        <v>152.4</v>
      </c>
      <c r="C97" s="9"/>
      <c r="D97" s="6">
        <f t="shared" ref="D97:D107" si="11">D19+(E19/60)</f>
        <v>128.4</v>
      </c>
      <c r="E97" s="9"/>
      <c r="F97" s="6">
        <f t="shared" ref="F97:F107" si="12">F19+(G19/60)</f>
        <v>552.95000000000005</v>
      </c>
      <c r="G97" s="9"/>
      <c r="H97" s="6">
        <f t="shared" ref="H97:H107" si="13">H19+(I19/60)</f>
        <v>422.45</v>
      </c>
      <c r="I97" s="9"/>
      <c r="J97" s="6">
        <f t="shared" ref="J97:J107" si="14">J19+(K19/60)</f>
        <v>953.95</v>
      </c>
      <c r="K97" s="9"/>
      <c r="L97" s="6">
        <f t="shared" ref="L97:L107" si="15">L19+(M19/60)</f>
        <v>170.73333333333332</v>
      </c>
      <c r="M97" s="9"/>
      <c r="N97" s="6">
        <f t="shared" ref="N97:N107" si="16">N19+(O19/60)</f>
        <v>595.04999999999995</v>
      </c>
      <c r="O97" s="9"/>
      <c r="P97" s="6">
        <f t="shared" ref="P97:P107" si="17">P19+(Q19/60)</f>
        <v>47.7</v>
      </c>
      <c r="Q97" s="9"/>
      <c r="R97" s="6">
        <f t="shared" ref="R97:R107" si="18">R19+(S19/60)</f>
        <v>177.21666666666667</v>
      </c>
      <c r="S97" s="9"/>
      <c r="T97" s="6">
        <f t="shared" ref="T97:T107" si="19">T19+(U19/60)</f>
        <v>298.14999999999998</v>
      </c>
      <c r="U97" s="9"/>
    </row>
    <row r="98" spans="1:21" x14ac:dyDescent="0.2">
      <c r="A98" s="8" t="s">
        <v>7</v>
      </c>
      <c r="B98" s="6">
        <f t="shared" si="10"/>
        <v>0</v>
      </c>
      <c r="C98" s="9"/>
      <c r="D98" s="6">
        <f t="shared" si="11"/>
        <v>0</v>
      </c>
      <c r="E98" s="9"/>
      <c r="F98" s="6">
        <f t="shared" si="12"/>
        <v>0</v>
      </c>
      <c r="G98" s="9"/>
      <c r="H98" s="6">
        <f t="shared" si="13"/>
        <v>0</v>
      </c>
      <c r="I98" s="9"/>
      <c r="J98" s="6">
        <f t="shared" si="14"/>
        <v>219.63333333333333</v>
      </c>
      <c r="K98" s="9"/>
      <c r="L98" s="6">
        <f t="shared" si="15"/>
        <v>0</v>
      </c>
      <c r="M98" s="9"/>
      <c r="N98" s="6">
        <f t="shared" si="16"/>
        <v>0</v>
      </c>
      <c r="O98" s="9"/>
      <c r="P98" s="6">
        <f t="shared" si="17"/>
        <v>0</v>
      </c>
      <c r="Q98" s="9"/>
      <c r="R98" s="6">
        <f t="shared" si="18"/>
        <v>0</v>
      </c>
      <c r="S98" s="9"/>
      <c r="T98" s="6">
        <f t="shared" si="19"/>
        <v>94.516666666666666</v>
      </c>
      <c r="U98" s="9"/>
    </row>
    <row r="99" spans="1:21" x14ac:dyDescent="0.2">
      <c r="A99" s="8" t="s">
        <v>8</v>
      </c>
      <c r="B99" s="6">
        <f t="shared" si="10"/>
        <v>720</v>
      </c>
      <c r="C99" s="9"/>
      <c r="D99" s="6">
        <f t="shared" si="11"/>
        <v>1196.4833333333333</v>
      </c>
      <c r="E99" s="9"/>
      <c r="F99" s="6">
        <f t="shared" si="12"/>
        <v>1973.4833333333333</v>
      </c>
      <c r="G99" s="9"/>
      <c r="H99" s="6">
        <f t="shared" si="13"/>
        <v>0</v>
      </c>
      <c r="I99" s="9"/>
      <c r="J99" s="6">
        <f t="shared" si="14"/>
        <v>864</v>
      </c>
      <c r="K99" s="9"/>
      <c r="L99" s="6">
        <f t="shared" si="15"/>
        <v>0</v>
      </c>
      <c r="M99" s="9"/>
      <c r="N99" s="6">
        <f t="shared" si="16"/>
        <v>1966</v>
      </c>
      <c r="O99" s="9"/>
      <c r="P99" s="6">
        <f t="shared" si="17"/>
        <v>2635.65</v>
      </c>
      <c r="Q99" s="9"/>
      <c r="R99" s="6">
        <f t="shared" si="18"/>
        <v>0</v>
      </c>
      <c r="S99" s="9"/>
      <c r="T99" s="6">
        <f t="shared" si="19"/>
        <v>815.01666666666665</v>
      </c>
      <c r="U99" s="9"/>
    </row>
    <row r="100" spans="1:21" x14ac:dyDescent="0.2">
      <c r="A100" s="8" t="s">
        <v>9</v>
      </c>
      <c r="B100" s="6">
        <f t="shared" si="10"/>
        <v>0</v>
      </c>
      <c r="C100" s="9"/>
      <c r="D100" s="6">
        <f t="shared" si="11"/>
        <v>0</v>
      </c>
      <c r="E100" s="9"/>
      <c r="F100" s="6">
        <f t="shared" si="12"/>
        <v>0</v>
      </c>
      <c r="G100" s="9"/>
      <c r="H100" s="6">
        <f t="shared" si="13"/>
        <v>0</v>
      </c>
      <c r="I100" s="9"/>
      <c r="J100" s="6">
        <f t="shared" si="14"/>
        <v>0</v>
      </c>
      <c r="K100" s="9"/>
      <c r="L100" s="6">
        <f t="shared" si="15"/>
        <v>0</v>
      </c>
      <c r="M100" s="9"/>
      <c r="N100" s="6">
        <f t="shared" si="16"/>
        <v>0</v>
      </c>
      <c r="O100" s="9"/>
      <c r="P100" s="6">
        <f t="shared" si="17"/>
        <v>0</v>
      </c>
      <c r="Q100" s="9"/>
      <c r="R100" s="6">
        <f t="shared" si="18"/>
        <v>0</v>
      </c>
      <c r="S100" s="9"/>
      <c r="T100" s="6">
        <f t="shared" si="19"/>
        <v>0</v>
      </c>
      <c r="U100" s="9"/>
    </row>
    <row r="101" spans="1:21" x14ac:dyDescent="0.2">
      <c r="A101" s="8" t="s">
        <v>10</v>
      </c>
      <c r="B101" s="6">
        <f t="shared" si="10"/>
        <v>49.766666666666666</v>
      </c>
      <c r="C101" s="9"/>
      <c r="D101" s="6">
        <f t="shared" si="11"/>
        <v>118.51666666666667</v>
      </c>
      <c r="E101" s="9"/>
      <c r="F101" s="6">
        <f t="shared" si="12"/>
        <v>9.9</v>
      </c>
      <c r="G101" s="9"/>
      <c r="H101" s="6">
        <f t="shared" si="13"/>
        <v>34.43333333333333</v>
      </c>
      <c r="I101" s="9"/>
      <c r="J101" s="6">
        <f t="shared" si="14"/>
        <v>116.06666666666666</v>
      </c>
      <c r="K101" s="9"/>
      <c r="L101" s="6">
        <f t="shared" si="15"/>
        <v>25.816666666666666</v>
      </c>
      <c r="M101" s="9"/>
      <c r="N101" s="6">
        <f t="shared" si="16"/>
        <v>61.85</v>
      </c>
      <c r="O101" s="9"/>
      <c r="P101" s="6">
        <f t="shared" si="17"/>
        <v>85.4</v>
      </c>
      <c r="Q101" s="9"/>
      <c r="R101" s="6">
        <f t="shared" si="18"/>
        <v>27.283333333333335</v>
      </c>
      <c r="S101" s="9"/>
      <c r="T101" s="6">
        <f t="shared" si="19"/>
        <v>20.75</v>
      </c>
      <c r="U101" s="9"/>
    </row>
    <row r="102" spans="1:21" x14ac:dyDescent="0.2">
      <c r="A102" s="8" t="s">
        <v>11</v>
      </c>
      <c r="B102" s="6">
        <f t="shared" si="10"/>
        <v>0</v>
      </c>
      <c r="C102" s="9"/>
      <c r="D102" s="6">
        <f t="shared" si="11"/>
        <v>0</v>
      </c>
      <c r="E102" s="9"/>
      <c r="F102" s="6">
        <f t="shared" si="12"/>
        <v>0</v>
      </c>
      <c r="G102" s="9"/>
      <c r="H102" s="6">
        <f t="shared" si="13"/>
        <v>0</v>
      </c>
      <c r="I102" s="9"/>
      <c r="J102" s="6">
        <f t="shared" si="14"/>
        <v>18.416666666666668</v>
      </c>
      <c r="K102" s="9"/>
      <c r="L102" s="6">
        <f t="shared" si="15"/>
        <v>19.366666666666667</v>
      </c>
      <c r="M102" s="9"/>
      <c r="N102" s="6">
        <f t="shared" si="16"/>
        <v>41.43333333333333</v>
      </c>
      <c r="O102" s="9"/>
      <c r="P102" s="6">
        <f t="shared" si="17"/>
        <v>0</v>
      </c>
      <c r="Q102" s="9"/>
      <c r="R102" s="6">
        <f t="shared" si="18"/>
        <v>0</v>
      </c>
      <c r="S102" s="9"/>
      <c r="T102" s="6">
        <f t="shared" si="19"/>
        <v>8.0333333333333332</v>
      </c>
      <c r="U102" s="9"/>
    </row>
    <row r="103" spans="1:21" x14ac:dyDescent="0.2">
      <c r="A103" s="8" t="s">
        <v>12</v>
      </c>
      <c r="B103" s="6">
        <f t="shared" si="10"/>
        <v>36.616666666666667</v>
      </c>
      <c r="C103" s="9"/>
      <c r="D103" s="6">
        <f t="shared" si="11"/>
        <v>31.95</v>
      </c>
      <c r="E103" s="9"/>
      <c r="F103" s="6">
        <f t="shared" si="12"/>
        <v>6.85</v>
      </c>
      <c r="G103" s="9"/>
      <c r="H103" s="6">
        <f t="shared" si="13"/>
        <v>29.466666666666665</v>
      </c>
      <c r="I103" s="9"/>
      <c r="J103" s="6">
        <f t="shared" si="14"/>
        <v>29.5</v>
      </c>
      <c r="K103" s="9"/>
      <c r="L103" s="6">
        <f t="shared" si="15"/>
        <v>0.91666666666666663</v>
      </c>
      <c r="M103" s="9"/>
      <c r="N103" s="6">
        <f t="shared" si="16"/>
        <v>31.733333333333334</v>
      </c>
      <c r="O103" s="9"/>
      <c r="P103" s="6">
        <f t="shared" si="17"/>
        <v>117.68333333333334</v>
      </c>
      <c r="Q103" s="9"/>
      <c r="R103" s="6">
        <f t="shared" si="18"/>
        <v>0.66666666666666663</v>
      </c>
      <c r="S103" s="9"/>
      <c r="T103" s="6">
        <f t="shared" si="19"/>
        <v>26.066666666666666</v>
      </c>
      <c r="U103" s="9"/>
    </row>
    <row r="104" spans="1:21" x14ac:dyDescent="0.2">
      <c r="A104" s="8" t="s">
        <v>13</v>
      </c>
      <c r="B104" s="6">
        <f t="shared" si="10"/>
        <v>0</v>
      </c>
      <c r="C104" s="9"/>
      <c r="D104" s="6">
        <f t="shared" si="11"/>
        <v>0</v>
      </c>
      <c r="E104" s="9"/>
      <c r="F104" s="6">
        <f t="shared" si="12"/>
        <v>0</v>
      </c>
      <c r="G104" s="9"/>
      <c r="H104" s="6">
        <f t="shared" si="13"/>
        <v>0</v>
      </c>
      <c r="I104" s="9"/>
      <c r="J104" s="6">
        <f t="shared" si="14"/>
        <v>0</v>
      </c>
      <c r="K104" s="9"/>
      <c r="L104" s="6">
        <f t="shared" si="15"/>
        <v>0</v>
      </c>
      <c r="M104" s="9"/>
      <c r="N104" s="6">
        <f t="shared" si="16"/>
        <v>0</v>
      </c>
      <c r="O104" s="9"/>
      <c r="P104" s="6">
        <f t="shared" si="17"/>
        <v>0</v>
      </c>
      <c r="Q104" s="9"/>
      <c r="R104" s="6">
        <f t="shared" si="18"/>
        <v>0</v>
      </c>
      <c r="S104" s="9"/>
      <c r="T104" s="6">
        <f t="shared" si="19"/>
        <v>0</v>
      </c>
      <c r="U104" s="9"/>
    </row>
    <row r="105" spans="1:21" x14ac:dyDescent="0.2">
      <c r="A105" s="8" t="s">
        <v>14</v>
      </c>
      <c r="B105" s="6">
        <f t="shared" si="10"/>
        <v>266.98333333333335</v>
      </c>
      <c r="C105" s="9"/>
      <c r="D105" s="6">
        <f t="shared" si="11"/>
        <v>0</v>
      </c>
      <c r="E105" s="9"/>
      <c r="F105" s="6">
        <f t="shared" si="12"/>
        <v>0</v>
      </c>
      <c r="G105" s="9"/>
      <c r="H105" s="6">
        <f t="shared" si="13"/>
        <v>0</v>
      </c>
      <c r="I105" s="9"/>
      <c r="J105" s="6">
        <f t="shared" si="14"/>
        <v>0</v>
      </c>
      <c r="K105" s="9"/>
      <c r="L105" s="6">
        <f t="shared" si="15"/>
        <v>0</v>
      </c>
      <c r="M105" s="9"/>
      <c r="N105" s="6">
        <f t="shared" si="16"/>
        <v>536.6</v>
      </c>
      <c r="O105" s="9"/>
      <c r="P105" s="6">
        <f t="shared" si="17"/>
        <v>0</v>
      </c>
      <c r="Q105" s="9"/>
      <c r="R105" s="6">
        <f t="shared" si="18"/>
        <v>0</v>
      </c>
      <c r="S105" s="9"/>
      <c r="T105" s="6">
        <f t="shared" si="19"/>
        <v>430.56666666666666</v>
      </c>
      <c r="U105" s="9"/>
    </row>
    <row r="106" spans="1:21" x14ac:dyDescent="0.2">
      <c r="A106" s="8" t="s">
        <v>15</v>
      </c>
      <c r="B106" s="6">
        <f t="shared" si="10"/>
        <v>0</v>
      </c>
      <c r="C106" s="9"/>
      <c r="D106" s="6">
        <f t="shared" si="11"/>
        <v>0</v>
      </c>
      <c r="E106" s="9"/>
      <c r="F106" s="6">
        <f t="shared" si="12"/>
        <v>0</v>
      </c>
      <c r="G106" s="9"/>
      <c r="H106" s="6">
        <f t="shared" si="13"/>
        <v>0</v>
      </c>
      <c r="I106" s="9"/>
      <c r="J106" s="6">
        <f t="shared" si="14"/>
        <v>0</v>
      </c>
      <c r="K106" s="9"/>
      <c r="L106" s="6">
        <f t="shared" si="15"/>
        <v>0</v>
      </c>
      <c r="M106" s="9"/>
      <c r="N106" s="6">
        <f t="shared" si="16"/>
        <v>0</v>
      </c>
      <c r="O106" s="9"/>
      <c r="P106" s="6">
        <f t="shared" si="17"/>
        <v>0</v>
      </c>
      <c r="Q106" s="9"/>
      <c r="R106" s="6">
        <f t="shared" si="18"/>
        <v>0</v>
      </c>
      <c r="S106" s="9"/>
      <c r="T106" s="6">
        <f t="shared" si="19"/>
        <v>0</v>
      </c>
      <c r="U106" s="9"/>
    </row>
    <row r="107" spans="1:21" x14ac:dyDescent="0.2">
      <c r="A107" s="8" t="s">
        <v>10</v>
      </c>
      <c r="B107" s="6">
        <f t="shared" si="10"/>
        <v>0</v>
      </c>
      <c r="C107" s="9"/>
      <c r="D107" s="6">
        <f t="shared" si="11"/>
        <v>0</v>
      </c>
      <c r="E107" s="9"/>
      <c r="F107" s="6">
        <f t="shared" si="12"/>
        <v>0</v>
      </c>
      <c r="G107" s="9"/>
      <c r="H107" s="6">
        <f t="shared" si="13"/>
        <v>0</v>
      </c>
      <c r="I107" s="9"/>
      <c r="J107" s="6">
        <f t="shared" si="14"/>
        <v>0</v>
      </c>
      <c r="K107" s="9"/>
      <c r="L107" s="6">
        <f t="shared" si="15"/>
        <v>0</v>
      </c>
      <c r="M107" s="9"/>
      <c r="N107" s="6">
        <f t="shared" si="16"/>
        <v>0</v>
      </c>
      <c r="O107" s="9"/>
      <c r="P107" s="6">
        <f t="shared" si="17"/>
        <v>0</v>
      </c>
      <c r="Q107" s="9"/>
      <c r="R107" s="6">
        <f t="shared" si="18"/>
        <v>0</v>
      </c>
      <c r="S107" s="9"/>
      <c r="T107" s="6">
        <f t="shared" si="19"/>
        <v>0</v>
      </c>
      <c r="U107" s="9"/>
    </row>
    <row r="108" spans="1:21" x14ac:dyDescent="0.2">
      <c r="A108" s="18" t="s">
        <v>4</v>
      </c>
      <c r="B108" s="16" t="s">
        <v>33</v>
      </c>
      <c r="C108" s="9"/>
      <c r="D108" s="16" t="s">
        <v>33</v>
      </c>
      <c r="E108" s="9"/>
      <c r="F108" s="16" t="s">
        <v>33</v>
      </c>
      <c r="G108" s="9"/>
      <c r="H108" s="16" t="s">
        <v>33</v>
      </c>
      <c r="I108" s="9"/>
      <c r="J108" s="16" t="s">
        <v>33</v>
      </c>
      <c r="K108" s="9"/>
      <c r="L108" s="16" t="s">
        <v>33</v>
      </c>
      <c r="M108" s="9"/>
      <c r="N108" s="16" t="s">
        <v>33</v>
      </c>
      <c r="O108" s="9"/>
      <c r="P108" s="16" t="s">
        <v>33</v>
      </c>
      <c r="Q108" s="9"/>
      <c r="R108" s="16" t="s">
        <v>33</v>
      </c>
      <c r="S108" s="9"/>
      <c r="T108" s="16" t="s">
        <v>33</v>
      </c>
      <c r="U108" s="9"/>
    </row>
    <row r="109" spans="1:21" x14ac:dyDescent="0.2">
      <c r="A109" s="8" t="s">
        <v>6</v>
      </c>
      <c r="B109" s="6">
        <f t="shared" ref="B109:B119" si="20">B31+(C31/60)</f>
        <v>396.46666666666664</v>
      </c>
      <c r="C109" s="9"/>
      <c r="D109" s="6">
        <f t="shared" ref="D109:D119" si="21">D31+(E31/60)</f>
        <v>135.76666666666668</v>
      </c>
      <c r="E109" s="9"/>
      <c r="F109" s="6">
        <f t="shared" ref="F109:F119" si="22">F31+(G31/60)</f>
        <v>598.93333333333328</v>
      </c>
      <c r="G109" s="9"/>
      <c r="H109" s="6">
        <f t="shared" ref="H109:H119" si="23">H31+(I31/60)</f>
        <v>165.45</v>
      </c>
      <c r="I109" s="9"/>
      <c r="J109" s="6">
        <f t="shared" ref="J109:J119" si="24">J31+(K31/60)</f>
        <v>468.98333333333335</v>
      </c>
      <c r="K109" s="9"/>
      <c r="L109" s="6">
        <f t="shared" ref="L109:L119" si="25">L31+(M31/60)</f>
        <v>229.08333333333334</v>
      </c>
      <c r="M109" s="9"/>
      <c r="N109" s="6">
        <f t="shared" ref="N109:N119" si="26">N31+(O31/60)</f>
        <v>191.05</v>
      </c>
      <c r="O109" s="9"/>
      <c r="P109" s="6">
        <f t="shared" ref="P109:P119" si="27">P31+(Q31/60)</f>
        <v>34.9</v>
      </c>
      <c r="Q109" s="9"/>
      <c r="R109" s="6">
        <f t="shared" ref="R109:R119" si="28">R31+(S31/60)</f>
        <v>814.5</v>
      </c>
      <c r="S109" s="9"/>
      <c r="T109" s="6">
        <f t="shared" ref="T109:T119" si="29">T31+(U31/60)</f>
        <v>60.883333333333333</v>
      </c>
      <c r="U109" s="9"/>
    </row>
    <row r="110" spans="1:21" x14ac:dyDescent="0.2">
      <c r="A110" s="8" t="s">
        <v>7</v>
      </c>
      <c r="B110" s="6">
        <f t="shared" si="20"/>
        <v>0</v>
      </c>
      <c r="C110" s="9"/>
      <c r="D110" s="6">
        <f t="shared" si="21"/>
        <v>0</v>
      </c>
      <c r="E110" s="9"/>
      <c r="F110" s="6">
        <f t="shared" si="22"/>
        <v>0</v>
      </c>
      <c r="G110" s="9"/>
      <c r="H110" s="6">
        <f t="shared" si="23"/>
        <v>0</v>
      </c>
      <c r="I110" s="9"/>
      <c r="J110" s="6">
        <f t="shared" si="24"/>
        <v>0</v>
      </c>
      <c r="K110" s="9"/>
      <c r="L110" s="6">
        <f t="shared" si="25"/>
        <v>0</v>
      </c>
      <c r="M110" s="9"/>
      <c r="N110" s="6">
        <f t="shared" si="26"/>
        <v>276.11666666666667</v>
      </c>
      <c r="O110" s="9"/>
      <c r="P110" s="6">
        <f t="shared" si="27"/>
        <v>0</v>
      </c>
      <c r="Q110" s="9"/>
      <c r="R110" s="6">
        <f t="shared" si="28"/>
        <v>0</v>
      </c>
      <c r="S110" s="9"/>
      <c r="T110" s="6">
        <f t="shared" si="29"/>
        <v>0</v>
      </c>
      <c r="U110" s="9"/>
    </row>
    <row r="111" spans="1:21" x14ac:dyDescent="0.2">
      <c r="A111" s="8" t="s">
        <v>8</v>
      </c>
      <c r="B111" s="6">
        <f t="shared" si="20"/>
        <v>0</v>
      </c>
      <c r="C111" s="9"/>
      <c r="D111" s="6">
        <f t="shared" si="21"/>
        <v>718.95</v>
      </c>
      <c r="E111" s="9"/>
      <c r="F111" s="6">
        <f t="shared" si="22"/>
        <v>840</v>
      </c>
      <c r="G111" s="9"/>
      <c r="H111" s="6">
        <f t="shared" si="23"/>
        <v>0</v>
      </c>
      <c r="I111" s="9"/>
      <c r="J111" s="6">
        <f t="shared" si="24"/>
        <v>840</v>
      </c>
      <c r="K111" s="9"/>
      <c r="L111" s="6">
        <f t="shared" si="25"/>
        <v>936</v>
      </c>
      <c r="M111" s="9"/>
      <c r="N111" s="6">
        <f t="shared" si="26"/>
        <v>0</v>
      </c>
      <c r="O111" s="9"/>
      <c r="P111" s="6">
        <f t="shared" si="27"/>
        <v>3839.1333333333332</v>
      </c>
      <c r="Q111" s="9"/>
      <c r="R111" s="6">
        <f t="shared" si="28"/>
        <v>0</v>
      </c>
      <c r="S111" s="9"/>
      <c r="T111" s="6">
        <f t="shared" si="29"/>
        <v>792</v>
      </c>
      <c r="U111" s="9"/>
    </row>
    <row r="112" spans="1:21" x14ac:dyDescent="0.2">
      <c r="A112" s="8" t="s">
        <v>9</v>
      </c>
      <c r="B112" s="6">
        <f t="shared" si="20"/>
        <v>0</v>
      </c>
      <c r="C112" s="9"/>
      <c r="D112" s="6">
        <f t="shared" si="21"/>
        <v>0</v>
      </c>
      <c r="E112" s="9"/>
      <c r="F112" s="6">
        <f t="shared" si="22"/>
        <v>0</v>
      </c>
      <c r="G112" s="9"/>
      <c r="H112" s="6">
        <f t="shared" si="23"/>
        <v>0</v>
      </c>
      <c r="I112" s="9"/>
      <c r="J112" s="6">
        <f t="shared" si="24"/>
        <v>0</v>
      </c>
      <c r="K112" s="9"/>
      <c r="L112" s="6">
        <f t="shared" si="25"/>
        <v>0</v>
      </c>
      <c r="M112" s="9"/>
      <c r="N112" s="6">
        <f t="shared" si="26"/>
        <v>0</v>
      </c>
      <c r="O112" s="9"/>
      <c r="P112" s="6">
        <f t="shared" si="27"/>
        <v>0</v>
      </c>
      <c r="Q112" s="9"/>
      <c r="R112" s="6">
        <f t="shared" si="28"/>
        <v>0</v>
      </c>
      <c r="S112" s="9"/>
      <c r="T112" s="6">
        <f t="shared" si="29"/>
        <v>0</v>
      </c>
      <c r="U112" s="9"/>
    </row>
    <row r="113" spans="1:21" x14ac:dyDescent="0.2">
      <c r="A113" s="8" t="s">
        <v>10</v>
      </c>
      <c r="B113" s="6">
        <f t="shared" si="20"/>
        <v>181.85</v>
      </c>
      <c r="C113" s="9"/>
      <c r="D113" s="6">
        <f t="shared" si="21"/>
        <v>26.883333333333333</v>
      </c>
      <c r="E113" s="9"/>
      <c r="F113" s="6">
        <f t="shared" si="22"/>
        <v>32.116666666666667</v>
      </c>
      <c r="G113" s="9"/>
      <c r="H113" s="6">
        <f t="shared" si="23"/>
        <v>23.85</v>
      </c>
      <c r="I113" s="9"/>
      <c r="J113" s="6">
        <f t="shared" si="24"/>
        <v>29.216666666666665</v>
      </c>
      <c r="K113" s="9"/>
      <c r="L113" s="6">
        <f t="shared" si="25"/>
        <v>24.066666666666666</v>
      </c>
      <c r="M113" s="9"/>
      <c r="N113" s="6">
        <f t="shared" si="26"/>
        <v>10.45</v>
      </c>
      <c r="O113" s="9"/>
      <c r="P113" s="6">
        <f t="shared" si="27"/>
        <v>0</v>
      </c>
      <c r="Q113" s="9"/>
      <c r="R113" s="6">
        <f t="shared" si="28"/>
        <v>232.48333333333332</v>
      </c>
      <c r="S113" s="9"/>
      <c r="T113" s="6">
        <f t="shared" si="29"/>
        <v>278.13333333333333</v>
      </c>
      <c r="U113" s="9"/>
    </row>
    <row r="114" spans="1:21" x14ac:dyDescent="0.2">
      <c r="A114" s="8" t="s">
        <v>11</v>
      </c>
      <c r="B114" s="6">
        <f t="shared" si="20"/>
        <v>0</v>
      </c>
      <c r="C114" s="9"/>
      <c r="D114" s="6">
        <f t="shared" si="21"/>
        <v>0</v>
      </c>
      <c r="E114" s="9"/>
      <c r="F114" s="6">
        <f t="shared" si="22"/>
        <v>0</v>
      </c>
      <c r="G114" s="9"/>
      <c r="H114" s="6">
        <f t="shared" si="23"/>
        <v>0</v>
      </c>
      <c r="I114" s="9"/>
      <c r="J114" s="6">
        <f t="shared" si="24"/>
        <v>0</v>
      </c>
      <c r="K114" s="9"/>
      <c r="L114" s="6">
        <f t="shared" si="25"/>
        <v>0</v>
      </c>
      <c r="M114" s="9"/>
      <c r="N114" s="6">
        <f t="shared" si="26"/>
        <v>102.7</v>
      </c>
      <c r="O114" s="9"/>
      <c r="P114" s="6">
        <f t="shared" si="27"/>
        <v>0</v>
      </c>
      <c r="Q114" s="9"/>
      <c r="R114" s="6">
        <f t="shared" si="28"/>
        <v>0</v>
      </c>
      <c r="S114" s="9"/>
      <c r="T114" s="6">
        <f t="shared" si="29"/>
        <v>0</v>
      </c>
      <c r="U114" s="9"/>
    </row>
    <row r="115" spans="1:21" x14ac:dyDescent="0.2">
      <c r="A115" s="8" t="s">
        <v>12</v>
      </c>
      <c r="B115" s="6">
        <f t="shared" si="20"/>
        <v>22.083333333333332</v>
      </c>
      <c r="C115" s="9"/>
      <c r="D115" s="6">
        <f t="shared" si="21"/>
        <v>51.25</v>
      </c>
      <c r="E115" s="9"/>
      <c r="F115" s="6">
        <f t="shared" si="22"/>
        <v>60.833333333333336</v>
      </c>
      <c r="G115" s="9"/>
      <c r="H115" s="6">
        <f t="shared" si="23"/>
        <v>0</v>
      </c>
      <c r="I115" s="9"/>
      <c r="J115" s="6">
        <f t="shared" si="24"/>
        <v>42.733333333333334</v>
      </c>
      <c r="K115" s="9"/>
      <c r="L115" s="6">
        <f t="shared" si="25"/>
        <v>52.15</v>
      </c>
      <c r="M115" s="9"/>
      <c r="N115" s="6">
        <f t="shared" si="26"/>
        <v>0</v>
      </c>
      <c r="O115" s="9"/>
      <c r="P115" s="6">
        <f t="shared" si="27"/>
        <v>926.0333333333333</v>
      </c>
      <c r="Q115" s="9"/>
      <c r="R115" s="6">
        <f t="shared" si="28"/>
        <v>29.95</v>
      </c>
      <c r="S115" s="9"/>
      <c r="T115" s="6">
        <f t="shared" si="29"/>
        <v>86.35</v>
      </c>
      <c r="U115" s="9"/>
    </row>
    <row r="116" spans="1:21" x14ac:dyDescent="0.2">
      <c r="A116" s="8" t="s">
        <v>13</v>
      </c>
      <c r="B116" s="6">
        <f t="shared" si="20"/>
        <v>0</v>
      </c>
      <c r="C116" s="9"/>
      <c r="D116" s="6">
        <f t="shared" si="21"/>
        <v>0</v>
      </c>
      <c r="E116" s="9"/>
      <c r="F116" s="6">
        <f t="shared" si="22"/>
        <v>0</v>
      </c>
      <c r="G116" s="9"/>
      <c r="H116" s="6">
        <f t="shared" si="23"/>
        <v>0</v>
      </c>
      <c r="I116" s="9"/>
      <c r="J116" s="6">
        <f t="shared" si="24"/>
        <v>0</v>
      </c>
      <c r="K116" s="9"/>
      <c r="L116" s="6">
        <f t="shared" si="25"/>
        <v>0</v>
      </c>
      <c r="M116" s="9"/>
      <c r="N116" s="6">
        <f t="shared" si="26"/>
        <v>0</v>
      </c>
      <c r="O116" s="9"/>
      <c r="P116" s="6">
        <f t="shared" si="27"/>
        <v>0</v>
      </c>
      <c r="Q116" s="9"/>
      <c r="R116" s="6">
        <f t="shared" si="28"/>
        <v>0</v>
      </c>
      <c r="S116" s="9"/>
      <c r="T116" s="6">
        <f t="shared" si="29"/>
        <v>0</v>
      </c>
      <c r="U116" s="9"/>
    </row>
    <row r="117" spans="1:21" x14ac:dyDescent="0.2">
      <c r="A117" s="8" t="s">
        <v>14</v>
      </c>
      <c r="B117" s="6">
        <f t="shared" si="20"/>
        <v>0</v>
      </c>
      <c r="C117" s="9"/>
      <c r="D117" s="6">
        <f t="shared" si="21"/>
        <v>0</v>
      </c>
      <c r="E117" s="9"/>
      <c r="F117" s="6">
        <f t="shared" si="22"/>
        <v>0</v>
      </c>
      <c r="G117" s="9"/>
      <c r="H117" s="6">
        <f t="shared" si="23"/>
        <v>0</v>
      </c>
      <c r="I117" s="9"/>
      <c r="J117" s="6">
        <f t="shared" si="24"/>
        <v>0</v>
      </c>
      <c r="K117" s="9"/>
      <c r="L117" s="6">
        <f t="shared" si="25"/>
        <v>0</v>
      </c>
      <c r="M117" s="9"/>
      <c r="N117" s="6">
        <f t="shared" si="26"/>
        <v>0</v>
      </c>
      <c r="O117" s="9"/>
      <c r="P117" s="6">
        <f t="shared" si="27"/>
        <v>788.51666666666665</v>
      </c>
      <c r="Q117" s="9"/>
      <c r="R117" s="6">
        <f t="shared" si="28"/>
        <v>0</v>
      </c>
      <c r="S117" s="9"/>
      <c r="T117" s="6">
        <f t="shared" si="29"/>
        <v>181.3</v>
      </c>
      <c r="U117" s="9"/>
    </row>
    <row r="118" spans="1:21" x14ac:dyDescent="0.2">
      <c r="A118" s="8" t="s">
        <v>15</v>
      </c>
      <c r="B118" s="6">
        <f t="shared" si="20"/>
        <v>0</v>
      </c>
      <c r="C118" s="9"/>
      <c r="D118" s="6">
        <f t="shared" si="21"/>
        <v>0</v>
      </c>
      <c r="E118" s="9"/>
      <c r="F118" s="6">
        <f t="shared" si="22"/>
        <v>0</v>
      </c>
      <c r="G118" s="9"/>
      <c r="H118" s="6">
        <f t="shared" si="23"/>
        <v>0</v>
      </c>
      <c r="I118" s="9"/>
      <c r="J118" s="6">
        <f t="shared" si="24"/>
        <v>0</v>
      </c>
      <c r="K118" s="9"/>
      <c r="L118" s="6">
        <f t="shared" si="25"/>
        <v>0</v>
      </c>
      <c r="M118" s="9"/>
      <c r="N118" s="6">
        <f t="shared" si="26"/>
        <v>0</v>
      </c>
      <c r="O118" s="9"/>
      <c r="P118" s="6">
        <f t="shared" si="27"/>
        <v>0</v>
      </c>
      <c r="Q118" s="9"/>
      <c r="R118" s="6">
        <f t="shared" si="28"/>
        <v>0</v>
      </c>
      <c r="S118" s="9"/>
      <c r="T118" s="6">
        <f t="shared" si="29"/>
        <v>0</v>
      </c>
      <c r="U118" s="9"/>
    </row>
    <row r="119" spans="1:21" x14ac:dyDescent="0.2">
      <c r="A119" s="8" t="s">
        <v>10</v>
      </c>
      <c r="B119" s="6">
        <f t="shared" si="20"/>
        <v>0</v>
      </c>
      <c r="C119" s="9"/>
      <c r="D119" s="6">
        <f t="shared" si="21"/>
        <v>0</v>
      </c>
      <c r="E119" s="9"/>
      <c r="F119" s="6">
        <f t="shared" si="22"/>
        <v>0</v>
      </c>
      <c r="G119" s="9"/>
      <c r="H119" s="6">
        <f t="shared" si="23"/>
        <v>0</v>
      </c>
      <c r="I119" s="9"/>
      <c r="J119" s="6">
        <f t="shared" si="24"/>
        <v>0</v>
      </c>
      <c r="K119" s="9"/>
      <c r="L119" s="6">
        <f t="shared" si="25"/>
        <v>0</v>
      </c>
      <c r="M119" s="9"/>
      <c r="N119" s="6">
        <f t="shared" si="26"/>
        <v>0</v>
      </c>
      <c r="O119" s="9"/>
      <c r="P119" s="6">
        <f t="shared" si="27"/>
        <v>0</v>
      </c>
      <c r="Q119" s="9"/>
      <c r="R119" s="6">
        <f t="shared" si="28"/>
        <v>0</v>
      </c>
      <c r="S119" s="9"/>
      <c r="T119" s="6">
        <f t="shared" si="29"/>
        <v>0</v>
      </c>
      <c r="U119" s="9"/>
    </row>
    <row r="120" spans="1:21" x14ac:dyDescent="0.2">
      <c r="A120" s="18" t="s">
        <v>5</v>
      </c>
      <c r="B120" s="16" t="s">
        <v>33</v>
      </c>
      <c r="C120" s="9"/>
      <c r="D120" s="16" t="s">
        <v>33</v>
      </c>
      <c r="E120" s="9"/>
      <c r="F120" s="16" t="s">
        <v>33</v>
      </c>
      <c r="G120" s="9"/>
      <c r="H120" s="16" t="s">
        <v>33</v>
      </c>
      <c r="I120" s="9"/>
      <c r="J120" s="16" t="s">
        <v>33</v>
      </c>
      <c r="K120" s="9"/>
      <c r="L120" s="16" t="s">
        <v>33</v>
      </c>
      <c r="M120" s="9"/>
      <c r="N120" s="16" t="s">
        <v>33</v>
      </c>
      <c r="O120" s="9"/>
      <c r="P120" s="16" t="s">
        <v>33</v>
      </c>
      <c r="Q120" s="9"/>
      <c r="R120" s="16" t="s">
        <v>33</v>
      </c>
      <c r="S120" s="9"/>
      <c r="T120" s="16" t="s">
        <v>33</v>
      </c>
      <c r="U120" s="9"/>
    </row>
    <row r="121" spans="1:21" x14ac:dyDescent="0.2">
      <c r="A121" s="8" t="s">
        <v>6</v>
      </c>
      <c r="B121" s="6">
        <f t="shared" ref="B121:B131" si="30">B43+(C43/60)</f>
        <v>979.5333333333333</v>
      </c>
      <c r="C121" s="9"/>
      <c r="D121" s="6">
        <f t="shared" ref="D121:D131" si="31">D43+(E43/60)</f>
        <v>250.21666666666667</v>
      </c>
      <c r="E121" s="9"/>
      <c r="F121" s="6">
        <f t="shared" ref="F121:F131" si="32">F43+(G43/60)</f>
        <v>1.4333333333333333</v>
      </c>
      <c r="G121" s="9"/>
      <c r="H121" s="6">
        <f t="shared" ref="H121:H131" si="33">H43+(I43/60)</f>
        <v>213.81666666666666</v>
      </c>
      <c r="I121" s="9"/>
      <c r="J121" s="6">
        <f t="shared" ref="J121:J131" si="34">J43+(K43/60)</f>
        <v>0</v>
      </c>
      <c r="K121" s="9"/>
      <c r="L121" s="6">
        <f t="shared" ref="L121:L131" si="35">L43+(M43/60)</f>
        <v>361.5</v>
      </c>
      <c r="M121" s="9"/>
      <c r="N121" s="6">
        <f t="shared" ref="N121:N131" si="36">N43+(O43/60)</f>
        <v>237.5</v>
      </c>
      <c r="O121" s="9"/>
      <c r="P121" s="6">
        <f t="shared" ref="P121:P131" si="37">P43+(Q43/60)</f>
        <v>0</v>
      </c>
      <c r="Q121" s="9"/>
      <c r="R121" s="6">
        <f t="shared" ref="R121:R131" si="38">R43+(S43/60)</f>
        <v>46.966666666666669</v>
      </c>
      <c r="S121" s="9"/>
      <c r="T121" s="6">
        <f t="shared" ref="T121:T131" si="39">T43+(U43/60)</f>
        <v>100.48333333333333</v>
      </c>
      <c r="U121" s="9"/>
    </row>
    <row r="122" spans="1:21" x14ac:dyDescent="0.2">
      <c r="A122" s="8" t="s">
        <v>7</v>
      </c>
      <c r="B122" s="6">
        <f t="shared" si="30"/>
        <v>0</v>
      </c>
      <c r="C122" s="9"/>
      <c r="D122" s="6">
        <f t="shared" si="31"/>
        <v>0</v>
      </c>
      <c r="E122" s="9"/>
      <c r="F122" s="6">
        <f t="shared" si="32"/>
        <v>0</v>
      </c>
      <c r="G122" s="9"/>
      <c r="H122" s="6">
        <f t="shared" si="33"/>
        <v>193.78333333333333</v>
      </c>
      <c r="I122" s="9"/>
      <c r="J122" s="6">
        <f t="shared" si="34"/>
        <v>0</v>
      </c>
      <c r="K122" s="9"/>
      <c r="L122" s="6">
        <f t="shared" si="35"/>
        <v>0</v>
      </c>
      <c r="M122" s="9"/>
      <c r="N122" s="6">
        <f t="shared" si="36"/>
        <v>0</v>
      </c>
      <c r="O122" s="9"/>
      <c r="P122" s="6">
        <f t="shared" si="37"/>
        <v>0</v>
      </c>
      <c r="Q122" s="9"/>
      <c r="R122" s="6">
        <f t="shared" si="38"/>
        <v>0</v>
      </c>
      <c r="S122" s="9"/>
      <c r="T122" s="6">
        <f t="shared" si="39"/>
        <v>0</v>
      </c>
      <c r="U122" s="9"/>
    </row>
    <row r="123" spans="1:21" x14ac:dyDescent="0.2">
      <c r="A123" s="8" t="s">
        <v>8</v>
      </c>
      <c r="B123" s="6">
        <f t="shared" si="30"/>
        <v>1534.8833333333334</v>
      </c>
      <c r="C123" s="9"/>
      <c r="D123" s="6">
        <f t="shared" si="31"/>
        <v>840</v>
      </c>
      <c r="E123" s="9"/>
      <c r="F123" s="6">
        <f t="shared" si="32"/>
        <v>205.83333333333334</v>
      </c>
      <c r="G123" s="9"/>
      <c r="H123" s="6">
        <f t="shared" si="33"/>
        <v>960</v>
      </c>
      <c r="I123" s="9"/>
      <c r="J123" s="6">
        <f t="shared" si="34"/>
        <v>948.06666666666672</v>
      </c>
      <c r="K123" s="9"/>
      <c r="L123" s="6">
        <f t="shared" si="35"/>
        <v>0</v>
      </c>
      <c r="M123" s="9"/>
      <c r="N123" s="6">
        <f t="shared" si="36"/>
        <v>1320</v>
      </c>
      <c r="O123" s="9"/>
      <c r="P123" s="6">
        <f t="shared" si="37"/>
        <v>1368.9666666666667</v>
      </c>
      <c r="Q123" s="9"/>
      <c r="R123" s="6">
        <f t="shared" si="38"/>
        <v>2424.0333333333333</v>
      </c>
      <c r="S123" s="9"/>
      <c r="T123" s="6">
        <f t="shared" si="39"/>
        <v>832.2166666666667</v>
      </c>
      <c r="U123" s="9"/>
    </row>
    <row r="124" spans="1:21" x14ac:dyDescent="0.2">
      <c r="A124" s="8" t="s">
        <v>9</v>
      </c>
      <c r="B124" s="6">
        <f t="shared" si="30"/>
        <v>0</v>
      </c>
      <c r="C124" s="9"/>
      <c r="D124" s="6">
        <f t="shared" si="31"/>
        <v>0</v>
      </c>
      <c r="E124" s="9"/>
      <c r="F124" s="6">
        <f t="shared" si="32"/>
        <v>0</v>
      </c>
      <c r="G124" s="9"/>
      <c r="H124" s="6">
        <f t="shared" si="33"/>
        <v>0</v>
      </c>
      <c r="I124" s="9"/>
      <c r="J124" s="6">
        <f t="shared" si="34"/>
        <v>0</v>
      </c>
      <c r="K124" s="9"/>
      <c r="L124" s="6">
        <f t="shared" si="35"/>
        <v>0</v>
      </c>
      <c r="M124" s="9"/>
      <c r="N124" s="6">
        <f t="shared" si="36"/>
        <v>0</v>
      </c>
      <c r="O124" s="9"/>
      <c r="P124" s="6">
        <f t="shared" si="37"/>
        <v>0</v>
      </c>
      <c r="Q124" s="9"/>
      <c r="R124" s="6">
        <f t="shared" si="38"/>
        <v>0</v>
      </c>
      <c r="S124" s="9"/>
      <c r="T124" s="6">
        <f t="shared" si="39"/>
        <v>0</v>
      </c>
      <c r="U124" s="9"/>
    </row>
    <row r="125" spans="1:21" x14ac:dyDescent="0.2">
      <c r="A125" s="8" t="s">
        <v>10</v>
      </c>
      <c r="B125" s="6">
        <f t="shared" si="30"/>
        <v>225.6</v>
      </c>
      <c r="C125" s="9"/>
      <c r="D125" s="6">
        <f t="shared" si="31"/>
        <v>44.366666666666667</v>
      </c>
      <c r="E125" s="9"/>
      <c r="F125" s="6">
        <f t="shared" si="32"/>
        <v>10.983333333333333</v>
      </c>
      <c r="G125" s="9"/>
      <c r="H125" s="6">
        <f t="shared" si="33"/>
        <v>12.25</v>
      </c>
      <c r="I125" s="9"/>
      <c r="J125" s="6">
        <f t="shared" si="34"/>
        <v>20.883333333333333</v>
      </c>
      <c r="K125" s="9"/>
      <c r="L125" s="6">
        <f t="shared" si="35"/>
        <v>32.266666666666666</v>
      </c>
      <c r="M125" s="9"/>
      <c r="N125" s="6">
        <f t="shared" si="36"/>
        <v>10.45</v>
      </c>
      <c r="O125" s="9"/>
      <c r="P125" s="6">
        <f t="shared" si="37"/>
        <v>0</v>
      </c>
      <c r="Q125" s="9"/>
      <c r="R125" s="6">
        <f t="shared" si="38"/>
        <v>135.58333333333334</v>
      </c>
      <c r="S125" s="9"/>
      <c r="T125" s="6">
        <f t="shared" si="39"/>
        <v>106.36666666666666</v>
      </c>
      <c r="U125" s="9"/>
    </row>
    <row r="126" spans="1:21" x14ac:dyDescent="0.2">
      <c r="A126" s="8" t="s">
        <v>11</v>
      </c>
      <c r="B126" s="6">
        <f t="shared" si="30"/>
        <v>0</v>
      </c>
      <c r="C126" s="9"/>
      <c r="D126" s="6">
        <f t="shared" si="31"/>
        <v>0</v>
      </c>
      <c r="E126" s="9"/>
      <c r="F126" s="6">
        <f t="shared" si="32"/>
        <v>0</v>
      </c>
      <c r="G126" s="9"/>
      <c r="H126" s="6">
        <f t="shared" si="33"/>
        <v>7.2333333333333334</v>
      </c>
      <c r="I126" s="9"/>
      <c r="J126" s="6">
        <f t="shared" si="34"/>
        <v>0</v>
      </c>
      <c r="K126" s="9"/>
      <c r="L126" s="6">
        <f t="shared" si="35"/>
        <v>0</v>
      </c>
      <c r="M126" s="9"/>
      <c r="N126" s="6">
        <f t="shared" si="36"/>
        <v>0</v>
      </c>
      <c r="O126" s="9"/>
      <c r="P126" s="6">
        <f t="shared" si="37"/>
        <v>0</v>
      </c>
      <c r="Q126" s="9"/>
      <c r="R126" s="6">
        <f t="shared" si="38"/>
        <v>0</v>
      </c>
      <c r="S126" s="9"/>
      <c r="T126" s="6">
        <f t="shared" si="39"/>
        <v>0</v>
      </c>
      <c r="U126" s="9"/>
    </row>
    <row r="127" spans="1:21" x14ac:dyDescent="0.2">
      <c r="A127" s="8" t="s">
        <v>12</v>
      </c>
      <c r="B127" s="6">
        <f t="shared" si="30"/>
        <v>36.766666666666666</v>
      </c>
      <c r="C127" s="9"/>
      <c r="D127" s="6">
        <f t="shared" si="31"/>
        <v>69.86666666666666</v>
      </c>
      <c r="E127" s="9"/>
      <c r="F127" s="6">
        <f t="shared" si="32"/>
        <v>22.8</v>
      </c>
      <c r="G127" s="9"/>
      <c r="H127" s="6">
        <f t="shared" si="33"/>
        <v>67.916666666666671</v>
      </c>
      <c r="I127" s="9"/>
      <c r="J127" s="6">
        <f t="shared" si="34"/>
        <v>116.78333333333333</v>
      </c>
      <c r="K127" s="9"/>
      <c r="L127" s="6">
        <f t="shared" si="35"/>
        <v>40.366666666666667</v>
      </c>
      <c r="M127" s="9"/>
      <c r="N127" s="6">
        <f t="shared" si="36"/>
        <v>51.333333333333336</v>
      </c>
      <c r="O127" s="9"/>
      <c r="P127" s="6">
        <f t="shared" si="37"/>
        <v>36.68333333333333</v>
      </c>
      <c r="Q127" s="9"/>
      <c r="R127" s="6">
        <f t="shared" si="38"/>
        <v>315.14999999999998</v>
      </c>
      <c r="S127" s="9"/>
      <c r="T127" s="6">
        <f t="shared" si="39"/>
        <v>128.23333333333332</v>
      </c>
      <c r="U127" s="9"/>
    </row>
    <row r="128" spans="1:21" x14ac:dyDescent="0.2">
      <c r="A128" s="8" t="s">
        <v>13</v>
      </c>
      <c r="B128" s="6">
        <f t="shared" si="30"/>
        <v>0</v>
      </c>
      <c r="C128" s="9"/>
      <c r="D128" s="6">
        <f t="shared" si="31"/>
        <v>0</v>
      </c>
      <c r="E128" s="9"/>
      <c r="F128" s="6">
        <f t="shared" si="32"/>
        <v>0</v>
      </c>
      <c r="G128" s="9"/>
      <c r="H128" s="6">
        <f t="shared" si="33"/>
        <v>0</v>
      </c>
      <c r="I128" s="9"/>
      <c r="J128" s="6">
        <f t="shared" si="34"/>
        <v>0</v>
      </c>
      <c r="K128" s="9"/>
      <c r="L128" s="6">
        <f t="shared" si="35"/>
        <v>0</v>
      </c>
      <c r="M128" s="9"/>
      <c r="N128" s="6">
        <f t="shared" si="36"/>
        <v>0</v>
      </c>
      <c r="O128" s="9"/>
      <c r="P128" s="6">
        <f t="shared" si="37"/>
        <v>0</v>
      </c>
      <c r="Q128" s="9"/>
      <c r="R128" s="6">
        <f t="shared" si="38"/>
        <v>0</v>
      </c>
      <c r="S128" s="9"/>
      <c r="T128" s="6">
        <f t="shared" si="39"/>
        <v>0</v>
      </c>
      <c r="U128" s="9"/>
    </row>
    <row r="129" spans="1:21" x14ac:dyDescent="0.2">
      <c r="A129" s="8" t="s">
        <v>14</v>
      </c>
      <c r="B129" s="6">
        <f t="shared" si="30"/>
        <v>0</v>
      </c>
      <c r="C129" s="9"/>
      <c r="D129" s="6">
        <f t="shared" si="31"/>
        <v>0</v>
      </c>
      <c r="E129" s="9"/>
      <c r="F129" s="6">
        <f t="shared" si="32"/>
        <v>0</v>
      </c>
      <c r="G129" s="9"/>
      <c r="H129" s="6">
        <f t="shared" si="33"/>
        <v>0</v>
      </c>
      <c r="I129" s="9"/>
      <c r="J129" s="6">
        <f t="shared" si="34"/>
        <v>0</v>
      </c>
      <c r="K129" s="9"/>
      <c r="L129" s="6">
        <f t="shared" si="35"/>
        <v>0</v>
      </c>
      <c r="M129" s="9"/>
      <c r="N129" s="6">
        <f t="shared" si="36"/>
        <v>0</v>
      </c>
      <c r="O129" s="9"/>
      <c r="P129" s="6">
        <f t="shared" si="37"/>
        <v>0</v>
      </c>
      <c r="Q129" s="9"/>
      <c r="R129" s="6">
        <f t="shared" si="38"/>
        <v>132.66666666666666</v>
      </c>
      <c r="S129" s="9"/>
      <c r="T129" s="6">
        <f t="shared" si="39"/>
        <v>0</v>
      </c>
      <c r="U129" s="9"/>
    </row>
    <row r="130" spans="1:21" x14ac:dyDescent="0.2">
      <c r="A130" s="8" t="s">
        <v>15</v>
      </c>
      <c r="B130" s="6">
        <f t="shared" si="30"/>
        <v>0</v>
      </c>
      <c r="C130" s="9"/>
      <c r="D130" s="6">
        <f t="shared" si="31"/>
        <v>0</v>
      </c>
      <c r="E130" s="9"/>
      <c r="F130" s="6">
        <f t="shared" si="32"/>
        <v>0</v>
      </c>
      <c r="G130" s="9"/>
      <c r="H130" s="6">
        <f t="shared" si="33"/>
        <v>0</v>
      </c>
      <c r="I130" s="9"/>
      <c r="J130" s="6">
        <f t="shared" si="34"/>
        <v>0</v>
      </c>
      <c r="K130" s="9"/>
      <c r="L130" s="6">
        <f t="shared" si="35"/>
        <v>0</v>
      </c>
      <c r="M130" s="9"/>
      <c r="N130" s="6">
        <f t="shared" si="36"/>
        <v>0</v>
      </c>
      <c r="O130" s="9"/>
      <c r="P130" s="6">
        <f t="shared" si="37"/>
        <v>0</v>
      </c>
      <c r="Q130" s="9"/>
      <c r="R130" s="6">
        <f t="shared" si="38"/>
        <v>0</v>
      </c>
      <c r="S130" s="9"/>
      <c r="T130" s="6">
        <f t="shared" si="39"/>
        <v>0</v>
      </c>
      <c r="U130" s="9"/>
    </row>
    <row r="131" spans="1:21" x14ac:dyDescent="0.2">
      <c r="A131" s="8" t="s">
        <v>10</v>
      </c>
      <c r="B131" s="6">
        <f t="shared" si="30"/>
        <v>0</v>
      </c>
      <c r="C131" s="9"/>
      <c r="D131" s="6">
        <f t="shared" si="31"/>
        <v>0</v>
      </c>
      <c r="E131" s="9"/>
      <c r="F131" s="6">
        <f t="shared" si="32"/>
        <v>0</v>
      </c>
      <c r="G131" s="9"/>
      <c r="H131" s="6">
        <f t="shared" si="33"/>
        <v>0</v>
      </c>
      <c r="I131" s="9"/>
      <c r="J131" s="6">
        <f t="shared" si="34"/>
        <v>0</v>
      </c>
      <c r="K131" s="9"/>
      <c r="L131" s="6">
        <f t="shared" si="35"/>
        <v>0</v>
      </c>
      <c r="M131" s="9"/>
      <c r="N131" s="6">
        <f t="shared" si="36"/>
        <v>0</v>
      </c>
      <c r="O131" s="9"/>
      <c r="P131" s="6">
        <f t="shared" si="37"/>
        <v>0</v>
      </c>
      <c r="Q131" s="9"/>
      <c r="R131" s="6">
        <f t="shared" si="38"/>
        <v>0</v>
      </c>
      <c r="S131" s="9"/>
      <c r="T131" s="6">
        <f t="shared" si="39"/>
        <v>0</v>
      </c>
      <c r="U131" s="9"/>
    </row>
    <row r="132" spans="1:21" x14ac:dyDescent="0.2">
      <c r="A132" s="8" t="s">
        <v>16</v>
      </c>
      <c r="B132" s="16" t="s">
        <v>33</v>
      </c>
      <c r="C132" s="9"/>
      <c r="D132" s="16" t="s">
        <v>33</v>
      </c>
      <c r="E132" s="9"/>
      <c r="F132" s="16" t="s">
        <v>33</v>
      </c>
      <c r="G132" s="9"/>
      <c r="H132" s="16" t="s">
        <v>33</v>
      </c>
      <c r="I132" s="9"/>
      <c r="J132" s="16" t="s">
        <v>33</v>
      </c>
      <c r="K132" s="9"/>
      <c r="L132" s="16" t="s">
        <v>33</v>
      </c>
      <c r="M132" s="9"/>
      <c r="N132" s="16" t="s">
        <v>33</v>
      </c>
      <c r="O132" s="9"/>
      <c r="P132" s="16" t="s">
        <v>33</v>
      </c>
      <c r="Q132" s="9"/>
      <c r="R132" s="16" t="s">
        <v>33</v>
      </c>
      <c r="S132" s="9"/>
      <c r="T132" s="16" t="s">
        <v>33</v>
      </c>
      <c r="U132" s="9"/>
    </row>
    <row r="133" spans="1:21" x14ac:dyDescent="0.2">
      <c r="A133" s="8" t="s">
        <v>6</v>
      </c>
      <c r="B133" s="6">
        <f t="shared" ref="B133:B143" si="40">B85+B97+B109+B121</f>
        <v>1681.3999999999999</v>
      </c>
      <c r="C133" s="9"/>
      <c r="D133" s="6">
        <f t="shared" ref="D133:F143" si="41">D85+D97+D109+D121</f>
        <v>514.38333333333333</v>
      </c>
      <c r="E133" s="9"/>
      <c r="F133" s="6">
        <f t="shared" si="41"/>
        <v>1161.6333333333334</v>
      </c>
      <c r="G133" s="9"/>
      <c r="H133" s="6">
        <f t="shared" ref="H133:J143" si="42">H85+H97+H109+H121</f>
        <v>930.98333333333335</v>
      </c>
      <c r="I133" s="9"/>
      <c r="J133" s="6">
        <f t="shared" si="42"/>
        <v>1422.9333333333334</v>
      </c>
      <c r="K133" s="9"/>
      <c r="L133" s="6">
        <f t="shared" ref="L133:N143" si="43">L85+L97+L109+L121</f>
        <v>1017.9833333333333</v>
      </c>
      <c r="M133" s="9"/>
      <c r="N133" s="6">
        <f t="shared" si="43"/>
        <v>1235.3166666666666</v>
      </c>
      <c r="O133" s="9"/>
      <c r="P133" s="6">
        <f t="shared" ref="P133:R143" si="44">P85+P97+P109+P121</f>
        <v>192.33333333333334</v>
      </c>
      <c r="Q133" s="9"/>
      <c r="R133" s="6">
        <f t="shared" si="44"/>
        <v>1547.1166666666668</v>
      </c>
      <c r="S133" s="9"/>
      <c r="T133" s="6">
        <f t="shared" ref="T133:T143" si="45">T85+T97+T109+T121</f>
        <v>459.51666666666665</v>
      </c>
      <c r="U133" s="9"/>
    </row>
    <row r="134" spans="1:21" x14ac:dyDescent="0.2">
      <c r="A134" s="8" t="s">
        <v>7</v>
      </c>
      <c r="B134" s="6">
        <f t="shared" si="40"/>
        <v>0</v>
      </c>
      <c r="C134" s="9"/>
      <c r="D134" s="6">
        <f t="shared" si="41"/>
        <v>0</v>
      </c>
      <c r="E134" s="9"/>
      <c r="F134" s="6">
        <f t="shared" si="41"/>
        <v>0</v>
      </c>
      <c r="G134" s="9"/>
      <c r="H134" s="6">
        <f t="shared" si="42"/>
        <v>193.78333333333333</v>
      </c>
      <c r="I134" s="9"/>
      <c r="J134" s="6">
        <f t="shared" si="42"/>
        <v>219.63333333333333</v>
      </c>
      <c r="K134" s="9"/>
      <c r="L134" s="6">
        <f t="shared" si="43"/>
        <v>0</v>
      </c>
      <c r="M134" s="9"/>
      <c r="N134" s="6">
        <f t="shared" si="43"/>
        <v>276.11666666666667</v>
      </c>
      <c r="O134" s="9"/>
      <c r="P134" s="6">
        <f t="shared" si="44"/>
        <v>0</v>
      </c>
      <c r="Q134" s="9"/>
      <c r="R134" s="6">
        <f t="shared" si="44"/>
        <v>184.21666666666667</v>
      </c>
      <c r="S134" s="9"/>
      <c r="T134" s="6">
        <f t="shared" si="45"/>
        <v>94.516666666666666</v>
      </c>
      <c r="U134" s="9"/>
    </row>
    <row r="135" spans="1:21" x14ac:dyDescent="0.2">
      <c r="A135" s="8" t="s">
        <v>8</v>
      </c>
      <c r="B135" s="6">
        <f t="shared" si="40"/>
        <v>3644.8</v>
      </c>
      <c r="C135" s="9"/>
      <c r="D135" s="6">
        <f t="shared" si="41"/>
        <v>2755.4333333333334</v>
      </c>
      <c r="E135" s="9"/>
      <c r="F135" s="6">
        <f t="shared" si="41"/>
        <v>4032.3166666666671</v>
      </c>
      <c r="G135" s="9"/>
      <c r="H135" s="6">
        <f t="shared" si="42"/>
        <v>1741.8666666666668</v>
      </c>
      <c r="I135" s="9"/>
      <c r="J135" s="6">
        <f t="shared" si="42"/>
        <v>2652.0666666666666</v>
      </c>
      <c r="K135" s="9"/>
      <c r="L135" s="6">
        <f t="shared" si="43"/>
        <v>2016</v>
      </c>
      <c r="M135" s="9"/>
      <c r="N135" s="6">
        <f t="shared" si="43"/>
        <v>4113.9833333333336</v>
      </c>
      <c r="O135" s="9"/>
      <c r="P135" s="6">
        <f t="shared" si="44"/>
        <v>10199.933333333334</v>
      </c>
      <c r="Q135" s="9"/>
      <c r="R135" s="6">
        <f t="shared" si="44"/>
        <v>3264.0333333333333</v>
      </c>
      <c r="S135" s="9"/>
      <c r="T135" s="6">
        <f t="shared" si="45"/>
        <v>2439.2333333333336</v>
      </c>
      <c r="U135" s="9"/>
    </row>
    <row r="136" spans="1:21" x14ac:dyDescent="0.2">
      <c r="A136" s="8" t="s">
        <v>9</v>
      </c>
      <c r="B136" s="6">
        <f t="shared" si="40"/>
        <v>0</v>
      </c>
      <c r="C136" s="9"/>
      <c r="D136" s="6">
        <f t="shared" si="41"/>
        <v>0</v>
      </c>
      <c r="E136" s="9"/>
      <c r="F136" s="6">
        <f t="shared" si="41"/>
        <v>0</v>
      </c>
      <c r="G136" s="9"/>
      <c r="H136" s="6">
        <f t="shared" si="42"/>
        <v>0</v>
      </c>
      <c r="I136" s="9"/>
      <c r="J136" s="6">
        <f t="shared" si="42"/>
        <v>0</v>
      </c>
      <c r="K136" s="9"/>
      <c r="L136" s="6">
        <f t="shared" si="43"/>
        <v>0</v>
      </c>
      <c r="M136" s="9"/>
      <c r="N136" s="6">
        <f t="shared" si="43"/>
        <v>0</v>
      </c>
      <c r="O136" s="9"/>
      <c r="P136" s="6">
        <f t="shared" si="44"/>
        <v>0</v>
      </c>
      <c r="Q136" s="9"/>
      <c r="R136" s="6">
        <f t="shared" si="44"/>
        <v>0</v>
      </c>
      <c r="S136" s="9"/>
      <c r="T136" s="6">
        <f t="shared" si="45"/>
        <v>0</v>
      </c>
      <c r="U136" s="9"/>
    </row>
    <row r="137" spans="1:21" x14ac:dyDescent="0.2">
      <c r="A137" s="8" t="s">
        <v>10</v>
      </c>
      <c r="B137" s="6">
        <f t="shared" si="40"/>
        <v>460.2166666666667</v>
      </c>
      <c r="C137" s="9"/>
      <c r="D137" s="6">
        <f t="shared" si="41"/>
        <v>202.01666666666665</v>
      </c>
      <c r="E137" s="9"/>
      <c r="F137" s="6">
        <f t="shared" si="41"/>
        <v>95.2</v>
      </c>
      <c r="G137" s="9"/>
      <c r="H137" s="6">
        <f t="shared" si="42"/>
        <v>106.69999999999999</v>
      </c>
      <c r="I137" s="9"/>
      <c r="J137" s="6">
        <f t="shared" si="42"/>
        <v>194.73333333333332</v>
      </c>
      <c r="K137" s="9"/>
      <c r="L137" s="6">
        <f t="shared" si="43"/>
        <v>476.91666666666663</v>
      </c>
      <c r="M137" s="9"/>
      <c r="N137" s="6">
        <f t="shared" si="43"/>
        <v>207.06666666666663</v>
      </c>
      <c r="O137" s="9"/>
      <c r="P137" s="6">
        <f t="shared" si="44"/>
        <v>100.43333333333334</v>
      </c>
      <c r="Q137" s="9"/>
      <c r="R137" s="6">
        <f t="shared" si="44"/>
        <v>437.65</v>
      </c>
      <c r="S137" s="9"/>
      <c r="T137" s="6">
        <f t="shared" si="45"/>
        <v>405.93333333333334</v>
      </c>
      <c r="U137" s="9"/>
    </row>
    <row r="138" spans="1:21" x14ac:dyDescent="0.2">
      <c r="A138" s="8" t="s">
        <v>11</v>
      </c>
      <c r="B138" s="6">
        <f t="shared" si="40"/>
        <v>0</v>
      </c>
      <c r="C138" s="9"/>
      <c r="D138" s="6">
        <f t="shared" si="41"/>
        <v>0</v>
      </c>
      <c r="E138" s="9"/>
      <c r="F138" s="6">
        <f t="shared" si="41"/>
        <v>0</v>
      </c>
      <c r="G138" s="9"/>
      <c r="H138" s="6">
        <f t="shared" si="42"/>
        <v>7.2333333333333334</v>
      </c>
      <c r="I138" s="9"/>
      <c r="J138" s="6">
        <f t="shared" si="42"/>
        <v>30.1</v>
      </c>
      <c r="K138" s="9"/>
      <c r="L138" s="6">
        <f t="shared" si="43"/>
        <v>19.366666666666667</v>
      </c>
      <c r="M138" s="9"/>
      <c r="N138" s="6">
        <f t="shared" si="43"/>
        <v>152.9</v>
      </c>
      <c r="O138" s="9"/>
      <c r="P138" s="6">
        <f t="shared" si="44"/>
        <v>0</v>
      </c>
      <c r="Q138" s="9"/>
      <c r="R138" s="6">
        <f t="shared" si="44"/>
        <v>6.416666666666667</v>
      </c>
      <c r="S138" s="9"/>
      <c r="T138" s="6">
        <f t="shared" si="45"/>
        <v>12.75</v>
      </c>
      <c r="U138" s="9"/>
    </row>
    <row r="139" spans="1:21" x14ac:dyDescent="0.2">
      <c r="A139" s="8" t="s">
        <v>12</v>
      </c>
      <c r="B139" s="6">
        <f t="shared" si="40"/>
        <v>132.06666666666666</v>
      </c>
      <c r="C139" s="9"/>
      <c r="D139" s="6">
        <f t="shared" si="41"/>
        <v>172.23333333333335</v>
      </c>
      <c r="E139" s="9"/>
      <c r="F139" s="6">
        <f t="shared" si="41"/>
        <v>131.83333333333334</v>
      </c>
      <c r="G139" s="9"/>
      <c r="H139" s="6">
        <f t="shared" si="42"/>
        <v>121.31666666666666</v>
      </c>
      <c r="I139" s="9"/>
      <c r="J139" s="6">
        <f t="shared" si="42"/>
        <v>189.68333333333334</v>
      </c>
      <c r="K139" s="9"/>
      <c r="L139" s="6">
        <f t="shared" si="43"/>
        <v>150.93333333333334</v>
      </c>
      <c r="M139" s="9"/>
      <c r="N139" s="6">
        <f t="shared" si="43"/>
        <v>313.38333333333333</v>
      </c>
      <c r="O139" s="9"/>
      <c r="P139" s="6">
        <f t="shared" si="44"/>
        <v>1605.5333333333333</v>
      </c>
      <c r="Q139" s="9"/>
      <c r="R139" s="6">
        <f t="shared" si="44"/>
        <v>377.01666666666665</v>
      </c>
      <c r="S139" s="9"/>
      <c r="T139" s="6">
        <f t="shared" si="45"/>
        <v>242.21666666666664</v>
      </c>
      <c r="U139" s="9"/>
    </row>
    <row r="140" spans="1:21" x14ac:dyDescent="0.2">
      <c r="A140" s="8" t="s">
        <v>13</v>
      </c>
      <c r="B140" s="6">
        <f t="shared" si="40"/>
        <v>0</v>
      </c>
      <c r="C140" s="9"/>
      <c r="D140" s="6">
        <f t="shared" si="41"/>
        <v>0</v>
      </c>
      <c r="E140" s="9"/>
      <c r="F140" s="6">
        <f t="shared" si="41"/>
        <v>0</v>
      </c>
      <c r="G140" s="9"/>
      <c r="H140" s="6">
        <f t="shared" si="42"/>
        <v>0</v>
      </c>
      <c r="I140" s="9"/>
      <c r="J140" s="6">
        <f t="shared" si="42"/>
        <v>0</v>
      </c>
      <c r="K140" s="9"/>
      <c r="L140" s="6">
        <f t="shared" si="43"/>
        <v>0</v>
      </c>
      <c r="M140" s="9"/>
      <c r="N140" s="6">
        <f t="shared" si="43"/>
        <v>0</v>
      </c>
      <c r="O140" s="9"/>
      <c r="P140" s="6">
        <f t="shared" si="44"/>
        <v>0</v>
      </c>
      <c r="Q140" s="9"/>
      <c r="R140" s="6">
        <f t="shared" si="44"/>
        <v>0</v>
      </c>
      <c r="S140" s="9"/>
      <c r="T140" s="6">
        <f t="shared" si="45"/>
        <v>0</v>
      </c>
      <c r="U140" s="9"/>
    </row>
    <row r="141" spans="1:21" x14ac:dyDescent="0.2">
      <c r="A141" s="8" t="s">
        <v>14</v>
      </c>
      <c r="B141" s="6">
        <f t="shared" si="40"/>
        <v>266.98333333333335</v>
      </c>
      <c r="C141" s="9"/>
      <c r="D141" s="6">
        <f t="shared" si="41"/>
        <v>0</v>
      </c>
      <c r="E141" s="9"/>
      <c r="F141" s="6">
        <f t="shared" si="41"/>
        <v>321.43333333333334</v>
      </c>
      <c r="G141" s="9"/>
      <c r="H141" s="6">
        <f t="shared" si="42"/>
        <v>0</v>
      </c>
      <c r="I141" s="9"/>
      <c r="J141" s="6">
        <f t="shared" si="42"/>
        <v>0</v>
      </c>
      <c r="K141" s="9"/>
      <c r="L141" s="6">
        <f t="shared" si="43"/>
        <v>609.38333333333333</v>
      </c>
      <c r="M141" s="9"/>
      <c r="N141" s="6">
        <f t="shared" si="43"/>
        <v>536.6</v>
      </c>
      <c r="O141" s="9"/>
      <c r="P141" s="6">
        <f t="shared" si="44"/>
        <v>1283.4833333333333</v>
      </c>
      <c r="Q141" s="9"/>
      <c r="R141" s="6">
        <f t="shared" si="44"/>
        <v>256.86666666666667</v>
      </c>
      <c r="S141" s="9"/>
      <c r="T141" s="6">
        <f t="shared" si="45"/>
        <v>611.86666666666667</v>
      </c>
      <c r="U141" s="9"/>
    </row>
    <row r="142" spans="1:21" x14ac:dyDescent="0.2">
      <c r="A142" s="8" t="s">
        <v>15</v>
      </c>
      <c r="B142" s="6">
        <f t="shared" si="40"/>
        <v>0</v>
      </c>
      <c r="C142" s="9"/>
      <c r="D142" s="6">
        <f t="shared" si="41"/>
        <v>0</v>
      </c>
      <c r="E142" s="9"/>
      <c r="F142" s="6">
        <f t="shared" si="41"/>
        <v>0</v>
      </c>
      <c r="G142" s="9"/>
      <c r="H142" s="6">
        <f t="shared" si="42"/>
        <v>0</v>
      </c>
      <c r="I142" s="9"/>
      <c r="J142" s="6">
        <f t="shared" si="42"/>
        <v>0</v>
      </c>
      <c r="K142" s="9"/>
      <c r="L142" s="6">
        <f t="shared" si="43"/>
        <v>0</v>
      </c>
      <c r="M142" s="9"/>
      <c r="N142" s="6">
        <f t="shared" si="43"/>
        <v>0</v>
      </c>
      <c r="O142" s="9"/>
      <c r="P142" s="6">
        <f t="shared" si="44"/>
        <v>56.266666666666666</v>
      </c>
      <c r="Q142" s="9"/>
      <c r="R142" s="6">
        <f t="shared" si="44"/>
        <v>0</v>
      </c>
      <c r="S142" s="9"/>
      <c r="T142" s="6">
        <f t="shared" si="45"/>
        <v>0</v>
      </c>
      <c r="U142" s="9"/>
    </row>
    <row r="143" spans="1:21" x14ac:dyDescent="0.2">
      <c r="A143" s="8" t="s">
        <v>10</v>
      </c>
      <c r="B143" s="6">
        <f t="shared" si="40"/>
        <v>0</v>
      </c>
      <c r="C143" s="9"/>
      <c r="D143" s="6">
        <f t="shared" si="41"/>
        <v>0</v>
      </c>
      <c r="E143" s="9"/>
      <c r="F143" s="6">
        <f t="shared" si="41"/>
        <v>0</v>
      </c>
      <c r="G143" s="9"/>
      <c r="H143" s="6">
        <f t="shared" si="42"/>
        <v>0</v>
      </c>
      <c r="I143" s="9"/>
      <c r="J143" s="6">
        <f t="shared" si="42"/>
        <v>7.7333333333333334</v>
      </c>
      <c r="K143" s="9"/>
      <c r="L143" s="6">
        <f t="shared" si="43"/>
        <v>0</v>
      </c>
      <c r="M143" s="9"/>
      <c r="N143" s="6">
        <f t="shared" si="43"/>
        <v>0</v>
      </c>
      <c r="O143" s="9"/>
      <c r="P143" s="6">
        <f t="shared" si="44"/>
        <v>0</v>
      </c>
      <c r="Q143" s="9"/>
      <c r="R143" s="6">
        <f t="shared" si="44"/>
        <v>0</v>
      </c>
      <c r="S143" s="9"/>
      <c r="T143" s="6">
        <f t="shared" si="45"/>
        <v>0</v>
      </c>
      <c r="U143" s="9"/>
    </row>
    <row r="144" spans="1:21" x14ac:dyDescent="0.2">
      <c r="A144" s="17" t="s">
        <v>28</v>
      </c>
      <c r="B144" s="6"/>
      <c r="C144" s="9"/>
      <c r="D144" s="6"/>
      <c r="E144" s="9"/>
      <c r="F144" s="6"/>
      <c r="G144" s="9"/>
      <c r="H144" s="6"/>
      <c r="I144" s="9"/>
      <c r="J144" s="6"/>
      <c r="K144" s="9"/>
      <c r="L144" s="6"/>
      <c r="M144" s="9"/>
      <c r="N144" s="6"/>
      <c r="O144" s="9"/>
      <c r="P144" s="6"/>
      <c r="Q144" s="9"/>
      <c r="R144" s="6"/>
      <c r="S144" s="9"/>
      <c r="T144" s="6"/>
      <c r="U144" s="9"/>
    </row>
    <row r="145" spans="1:21" x14ac:dyDescent="0.2">
      <c r="A145" s="19" t="s">
        <v>0</v>
      </c>
      <c r="B145" s="11">
        <f>(8760-SUM(B85:B95))/8760</f>
        <v>0.8193474124809742</v>
      </c>
      <c r="C145" s="9"/>
      <c r="D145" s="11">
        <f>(8760-SUM(D85:D95))/8760</f>
        <v>0.99641362252663634</v>
      </c>
      <c r="E145" s="9"/>
      <c r="F145" s="11">
        <f>(8760-SUM(F85:F95))/8760</f>
        <v>0.83718036529680362</v>
      </c>
      <c r="G145" s="9"/>
      <c r="H145" s="11">
        <f>(8760-SUM(H85:H95))/8760</f>
        <v>0.88912861491628614</v>
      </c>
      <c r="I145" s="9"/>
      <c r="J145" s="11">
        <f>(8760-SUM(J85:J95))/8760</f>
        <v>0.99444634703196355</v>
      </c>
      <c r="K145" s="9"/>
      <c r="L145" s="11">
        <f>(8760-SUM(L85:L95))/8760</f>
        <v>0.72621955859969556</v>
      </c>
      <c r="M145" s="9"/>
      <c r="N145" s="11">
        <f>(8760-SUM(N85:N95))/8760</f>
        <v>0.83982876712328758</v>
      </c>
      <c r="O145" s="9"/>
      <c r="P145" s="11">
        <f>(8760-SUM(P85:P95))/8760</f>
        <v>0.59391362252663626</v>
      </c>
      <c r="Q145" s="9"/>
      <c r="R145" s="11">
        <f>(8760-SUM(R85:R95))/8760</f>
        <v>0.80173325722983257</v>
      </c>
      <c r="S145" s="9"/>
      <c r="T145" s="11">
        <f>(8760-SUM(T85:T95))/8760</f>
        <v>0.99920471841704717</v>
      </c>
      <c r="U145" s="9"/>
    </row>
    <row r="146" spans="1:21" x14ac:dyDescent="0.2">
      <c r="A146" s="19" t="s">
        <v>3</v>
      </c>
      <c r="B146" s="11">
        <f>(8760-SUM(B97:B107))/8760</f>
        <v>0.86007229832572296</v>
      </c>
      <c r="C146" s="9"/>
      <c r="D146" s="11">
        <f>(8760-SUM(D97:D107))/8760</f>
        <v>0.83158105022831041</v>
      </c>
      <c r="E146" s="9"/>
      <c r="F146" s="11">
        <f>(8760-SUM(F97:F107))/8760</f>
        <v>0.70968226788432265</v>
      </c>
      <c r="G146" s="9"/>
      <c r="H146" s="11">
        <f>(8760-SUM(H97:H107))/8760</f>
        <v>0.94448059360730585</v>
      </c>
      <c r="I146" s="9"/>
      <c r="J146" s="11">
        <f>(8760-SUM(J97:J107))/8760</f>
        <v>0.74867960426179603</v>
      </c>
      <c r="K146" s="9"/>
      <c r="L146" s="11">
        <f>(8760-SUM(L97:L107))/8760</f>
        <v>0.9752473363774733</v>
      </c>
      <c r="M146" s="9"/>
      <c r="N146" s="11">
        <f>(8760-SUM(N97:N107))/8760</f>
        <v>0.63097412480974135</v>
      </c>
      <c r="O146" s="9"/>
      <c r="P146" s="11">
        <f>(8760-SUM(P97:P107))/8760</f>
        <v>0.67049847792998474</v>
      </c>
      <c r="Q146" s="9"/>
      <c r="R146" s="11">
        <f>(8760-SUM(R97:R107))/8760</f>
        <v>0.97657914764079157</v>
      </c>
      <c r="S146" s="9"/>
      <c r="T146" s="11">
        <f>(8760-SUM(T97:T107))/8760</f>
        <v>0.80672374429223737</v>
      </c>
      <c r="U146" s="9"/>
    </row>
    <row r="147" spans="1:21" x14ac:dyDescent="0.2">
      <c r="A147" s="19" t="s">
        <v>4</v>
      </c>
      <c r="B147" s="11">
        <f>(8760-SUM(B109:B119))/8760</f>
        <v>0.93146118721461191</v>
      </c>
      <c r="C147" s="9"/>
      <c r="D147" s="11">
        <f>(8760-SUM(D109:D119))/8760</f>
        <v>0.89351027397260274</v>
      </c>
      <c r="E147" s="9"/>
      <c r="F147" s="11">
        <f>(8760-SUM(F109:F119))/8760</f>
        <v>0.82512747336377479</v>
      </c>
      <c r="G147" s="9"/>
      <c r="H147" s="11">
        <f>(8760-SUM(H109:H119))/8760</f>
        <v>0.97839041095890422</v>
      </c>
      <c r="I147" s="9"/>
      <c r="J147" s="11">
        <f>(8760-SUM(J109:J119))/8760</f>
        <v>0.84235920852359203</v>
      </c>
      <c r="K147" s="9"/>
      <c r="L147" s="11">
        <f>(8760-SUM(L109:L119))/8760</f>
        <v>0.85829908675799083</v>
      </c>
      <c r="M147" s="9"/>
      <c r="N147" s="11">
        <f>(8760-SUM(N109:N119))/8760</f>
        <v>0.93375380517503803</v>
      </c>
      <c r="O147" s="9"/>
      <c r="P147" s="11">
        <f>(8760-SUM(P109:P119))/8760</f>
        <v>0.36203386605783872</v>
      </c>
      <c r="Q147" s="9"/>
      <c r="R147" s="11">
        <f>(8760-SUM(R109:R119))/8760</f>
        <v>0.87706240487062403</v>
      </c>
      <c r="S147" s="9"/>
      <c r="T147" s="11">
        <f>(8760-SUM(T109:T119))/8760</f>
        <v>0.84033485540334862</v>
      </c>
      <c r="U147" s="9"/>
    </row>
    <row r="148" spans="1:21" x14ac:dyDescent="0.2">
      <c r="A148" s="19" t="s">
        <v>5</v>
      </c>
      <c r="B148" s="11">
        <f>(8760-SUM(B121:B131))/8760</f>
        <v>0.68301560121765592</v>
      </c>
      <c r="C148" s="9"/>
      <c r="D148" s="11">
        <f>(8760-SUM(D121:D131))/8760</f>
        <v>0.86250570776255708</v>
      </c>
      <c r="E148" s="9"/>
      <c r="F148" s="11">
        <f>(8760-SUM(F121:F131))/8760</f>
        <v>0.9724828767123288</v>
      </c>
      <c r="G148" s="9"/>
      <c r="H148" s="11">
        <f>(8760-SUM(H121:H131))/8760</f>
        <v>0.83390410958904104</v>
      </c>
      <c r="I148" s="9"/>
      <c r="J148" s="11">
        <f>(8760-SUM(J121:J131))/8760</f>
        <v>0.8760578386605784</v>
      </c>
      <c r="K148" s="9"/>
      <c r="L148" s="11">
        <f>(8760-SUM(L121:L131))/8760</f>
        <v>0.95044140030441404</v>
      </c>
      <c r="M148" s="9"/>
      <c r="N148" s="11">
        <f>(8760-SUM(N121:N131))/8760</f>
        <v>0.81515030441400305</v>
      </c>
      <c r="O148" s="9"/>
      <c r="P148" s="11">
        <f>(8760-SUM(P121:P131))/8760</f>
        <v>0.8395376712328767</v>
      </c>
      <c r="Q148" s="9"/>
      <c r="R148" s="11">
        <f>(8760-SUM(R121:R131))/8760</f>
        <v>0.65132420091324206</v>
      </c>
      <c r="S148" s="9"/>
      <c r="T148" s="11">
        <f>(8760-SUM(T121:T131))/8760</f>
        <v>0.86674657534246569</v>
      </c>
      <c r="U148" s="9"/>
    </row>
    <row r="149" spans="1:21" x14ac:dyDescent="0.2">
      <c r="A149" s="19" t="s">
        <v>17</v>
      </c>
      <c r="B149" s="11">
        <f>((8760*4)-SUM(B133:B143))/(8760*4)</f>
        <v>0.82347412480974125</v>
      </c>
      <c r="C149" s="9"/>
      <c r="D149" s="11">
        <f>((8760*4)-SUM(D133:D143))/(8760*4)</f>
        <v>0.89600266362252667</v>
      </c>
      <c r="E149" s="9"/>
      <c r="F149" s="11">
        <f>((8760*4)-SUM(F133:F143))/(8760*4)</f>
        <v>0.83611824581430738</v>
      </c>
      <c r="G149" s="9"/>
      <c r="H149" s="11">
        <f>((8760*4)-SUM(H133:H143))/(8760*4)</f>
        <v>0.91147593226788437</v>
      </c>
      <c r="I149" s="9"/>
      <c r="J149" s="11">
        <f>((8760*4)-SUM(J133:J143))/(8760*4)</f>
        <v>0.86538574961948245</v>
      </c>
      <c r="K149" s="9"/>
      <c r="L149" s="11">
        <f>((8760*4)-SUM(L133:L143))/(8760*4)</f>
        <v>0.8775518455098934</v>
      </c>
      <c r="M149" s="9"/>
      <c r="N149" s="11">
        <f>((8760*4)-SUM(N133:N143))/(8760*4)</f>
        <v>0.80492675038051742</v>
      </c>
      <c r="O149" s="9"/>
      <c r="P149" s="11">
        <f>((8760*4)-SUM(P133:P143))/(8760*4)</f>
        <v>0.61649590943683408</v>
      </c>
      <c r="Q149" s="9"/>
      <c r="R149" s="11">
        <f>((8760*4)-SUM(R133:R143))/(8760*4)</f>
        <v>0.82667475266362256</v>
      </c>
      <c r="S149" s="9"/>
      <c r="T149" s="11">
        <f>((8760*4)-SUM(T133:T143))/(8760*4)</f>
        <v>0.87825247336377477</v>
      </c>
      <c r="U149" s="9"/>
    </row>
    <row r="150" spans="1:21" ht="22.5" customHeight="1" x14ac:dyDescent="0.2">
      <c r="A150" s="20" t="s">
        <v>36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x14ac:dyDescent="0.2">
      <c r="A151" s="19" t="s">
        <v>0</v>
      </c>
      <c r="B151" s="11">
        <f>(B85+B86+B89+B90)/(8760-(B87+B91+B93+B94))</f>
        <v>2.1272292157660411E-2</v>
      </c>
      <c r="C151" s="9"/>
      <c r="D151" s="11">
        <f>(D85+D86+D89+D90)/(8760-(D87+D91+D93+D94))</f>
        <v>1.4014682047859661E-3</v>
      </c>
      <c r="E151" s="9"/>
      <c r="F151" s="11">
        <f>(F85+F86+F89+F90)/(8760-(F87+F91+F93+F94))</f>
        <v>6.84116798667428E-3</v>
      </c>
      <c r="G151" s="9"/>
      <c r="H151" s="11">
        <f>(H85+H86+H89+H90)/(8760-(H87+H91+H93+H94))</f>
        <v>2.0798236571035848E-2</v>
      </c>
      <c r="I151" s="9"/>
      <c r="J151" s="11">
        <f>(J85+J86+J89+J90)/(8760-(J87+J91+J93+J94))</f>
        <v>4.595098561534363E-3</v>
      </c>
      <c r="K151" s="9"/>
      <c r="L151" s="11">
        <f>(L85+L86+L89+L90)/(8760-(L87+L91+L93+L94))</f>
        <v>9.2887850622761642E-2</v>
      </c>
      <c r="M151" s="9"/>
      <c r="N151" s="11">
        <f>(N85+N86+N89+N90)/(8760-(N87+N91+N93+N94))</f>
        <v>4.4769336639962604E-2</v>
      </c>
      <c r="O151" s="9"/>
      <c r="P151" s="11">
        <f>(P85+P86+P89+P90)/(8760-(P87+P91+P93+P94))</f>
        <v>2.3419584729404624E-2</v>
      </c>
      <c r="Q151" s="9"/>
      <c r="R151" s="11">
        <f>(R85+R86+R89+R90)/(8760-(R87+R91+R93+R94))</f>
        <v>9.5480957256591378E-2</v>
      </c>
      <c r="S151" s="9"/>
      <c r="T151" s="11">
        <f>(T85+T86+T89+T90)/(8760-(T87+T91+T93+T94))</f>
        <v>6.1654862170936213E-4</v>
      </c>
      <c r="U151" s="9"/>
    </row>
    <row r="152" spans="1:21" x14ac:dyDescent="0.2">
      <c r="A152" s="19" t="s">
        <v>3</v>
      </c>
      <c r="B152" s="11">
        <f>(B97+B98+B101+B102)/(8760-(B99+B103+B105+B106))</f>
        <v>2.6131878737741934E-2</v>
      </c>
      <c r="C152" s="9"/>
      <c r="D152" s="11">
        <f>(D97+D98+D101+D102)/(8760-(D99+D103+D105+D106))</f>
        <v>3.2784237011334517E-2</v>
      </c>
      <c r="E152" s="9"/>
      <c r="F152" s="11">
        <f>(F97+F98+F101+F102)/(8760-(F99+F103+F105+F106))</f>
        <v>8.3020305816411816E-2</v>
      </c>
      <c r="G152" s="9"/>
      <c r="H152" s="11">
        <f>(H97+H98+H101+H102)/(8760-(H99+H103+H105+H106))</f>
        <v>5.2331663586798825E-2</v>
      </c>
      <c r="I152" s="9"/>
      <c r="J152" s="11">
        <f>(J97+J98+J101+J102)/(8760-(J99+J103+J105+J106))</f>
        <v>0.166283183965762</v>
      </c>
      <c r="K152" s="9"/>
      <c r="L152" s="11">
        <f>(L97+L98+L101+L102)/(8760-(L99+L103+L105+L106))</f>
        <v>2.4650600804878742E-2</v>
      </c>
      <c r="M152" s="9"/>
      <c r="N152" s="11">
        <f>(N97+N98+N101+N102)/(8760-(N99+N103+N105+N106))</f>
        <v>0.11217004872302833</v>
      </c>
      <c r="O152" s="9"/>
      <c r="P152" s="11">
        <f>(P97+P98+P101+P102)/(8760-(P99+P103+P105+P106))</f>
        <v>2.2158712541620426E-2</v>
      </c>
      <c r="Q152" s="9"/>
      <c r="R152" s="11">
        <f>(R97+R98+R101+R102)/(8760-(R99+R103+R105+R106))</f>
        <v>2.3346525610777075E-2</v>
      </c>
      <c r="S152" s="9"/>
      <c r="T152" s="11">
        <f>(T97+T98+T101+T102)/(8760-(T99+T103+T105+T106))</f>
        <v>5.6280756107820809E-2</v>
      </c>
      <c r="U152" s="9"/>
    </row>
    <row r="153" spans="1:21" x14ac:dyDescent="0.2">
      <c r="A153" s="19" t="s">
        <v>4</v>
      </c>
      <c r="B153" s="11">
        <f>(B109+B110+B113+B114)/(8760-(B111+B115+B117+B118))</f>
        <v>6.6184731295598681E-2</v>
      </c>
      <c r="C153" s="9"/>
      <c r="D153" s="11">
        <f>(D109+D110+D113+D114)/(8760-(D111+D115+D117+D118))</f>
        <v>2.0357205436932087E-2</v>
      </c>
      <c r="E153" s="9"/>
      <c r="F153" s="11">
        <f>(F109+F110+F113+F114)/(8760-(F111+F115+F117+F118))</f>
        <v>8.0294772558583388E-2</v>
      </c>
      <c r="G153" s="9"/>
      <c r="H153" s="11">
        <f>(H109+H110+H113+H114)/(8760-(H111+H115+H117+H118))</f>
        <v>2.1609589041095889E-2</v>
      </c>
      <c r="I153" s="9"/>
      <c r="J153" s="11">
        <f>(J109+J110+J113+J114)/(8760-(J111+J115+J117+J118))</f>
        <v>6.324528812870793E-2</v>
      </c>
      <c r="K153" s="9"/>
      <c r="L153" s="11">
        <f>(L109+L110+L113+L114)/(8760-(L111+L115+L117+L118))</f>
        <v>3.2572682179918551E-2</v>
      </c>
      <c r="M153" s="9"/>
      <c r="N153" s="11">
        <f>(N109+N110+N113+N114)/(8760-(N111+N115+N117+N118))</f>
        <v>6.6246194824961954E-2</v>
      </c>
      <c r="O153" s="9"/>
      <c r="P153" s="11">
        <f>(P109+P110+P113+P114)/(8760-(P111+P115+P117+P118))</f>
        <v>1.0884763929534925E-2</v>
      </c>
      <c r="Q153" s="9"/>
      <c r="R153" s="11">
        <f>(R109+R110+R113+R114)/(8760-(R111+R115+R117+R118))</f>
        <v>0.11992867547532184</v>
      </c>
      <c r="S153" s="9"/>
      <c r="T153" s="11">
        <f>(T109+T110+T113+T114)/(8760-(T111+T115+T117+T118))</f>
        <v>4.4026137340077612E-2</v>
      </c>
      <c r="U153" s="9"/>
    </row>
    <row r="154" spans="1:21" x14ac:dyDescent="0.2">
      <c r="A154" s="19" t="s">
        <v>5</v>
      </c>
      <c r="B154" s="11">
        <f>(B121+B122+B125+B126)/(8760-(B123+B127+B129+B130))</f>
        <v>0.16765089809668882</v>
      </c>
      <c r="C154" s="9"/>
      <c r="D154" s="11">
        <f>(D121+D122+D125+D126)/(8760-(D123+D127+D129+D130))</f>
        <v>3.7525901895509202E-2</v>
      </c>
      <c r="E154" s="9"/>
      <c r="F154" s="11">
        <f>(F121+F122+F125+F126)/(8760-(F123+F127+F129+F130))</f>
        <v>1.4554135523421412E-3</v>
      </c>
      <c r="G154" s="9"/>
      <c r="H154" s="11">
        <f>(H121+H122+H125+H126)/(8760-(H123+H127+H129+H130))</f>
        <v>5.5235221210324953E-2</v>
      </c>
      <c r="I154" s="9"/>
      <c r="J154" s="11">
        <f>(J121+J122+J125+J126)/(8760-(J123+J127+J129+J130))</f>
        <v>2.7138305729366334E-3</v>
      </c>
      <c r="K154" s="9"/>
      <c r="L154" s="11">
        <f>(L121+L122+L125+L126)/(8760-(L123+L127+L129+L130))</f>
        <v>4.515862670066402E-2</v>
      </c>
      <c r="M154" s="9"/>
      <c r="N154" s="11">
        <f>(N121+N122+N125+N126)/(8760-(N123+N127+N129+N130))</f>
        <v>3.355815212487593E-2</v>
      </c>
      <c r="O154" s="9"/>
      <c r="P154" s="11">
        <f>(P121+P122+P125+P126)/(8760-(P123+P127+P129+P130))</f>
        <v>0</v>
      </c>
      <c r="Q154" s="9"/>
      <c r="R154" s="11">
        <f>(R121+R122+R125+R126)/(8760-(R123+R127+R129+R130))</f>
        <v>3.1002946596129517E-2</v>
      </c>
      <c r="S154" s="9"/>
      <c r="T154" s="11">
        <f>(T121+T122+T125+T126)/(8760-(T123+T127+T129+T130))</f>
        <v>2.6520760813123833E-2</v>
      </c>
      <c r="U154" s="9"/>
    </row>
    <row r="155" spans="1:21" s="13" customFormat="1" x14ac:dyDescent="0.2">
      <c r="A155" s="19" t="s">
        <v>17</v>
      </c>
      <c r="B155" s="11">
        <f>(B133+B134+B137+B138)/((8760*4)-B135-B139-B141-B142)</f>
        <v>6.9092989505685917E-2</v>
      </c>
      <c r="C155" s="12"/>
      <c r="D155" s="11">
        <f>(D133+D134+D137+D138)/((8760*4)-D135-D139-D141-D142)</f>
        <v>2.2309185463529072E-2</v>
      </c>
      <c r="E155" s="12"/>
      <c r="F155" s="11">
        <f>(F133+F134+F137+F138)/((8760*4)-F135-F139-F141-F142)</f>
        <v>4.1134260458798921E-2</v>
      </c>
      <c r="G155" s="12"/>
      <c r="H155" s="11">
        <f>(H133+H134+H137+H138)/((8760*4)-H135-H139-H141-H142)</f>
        <v>3.7336312656076613E-2</v>
      </c>
      <c r="I155" s="12"/>
      <c r="J155" s="11">
        <f>(J133+J134+J137+J138)/((8760*4)-J135-J139-J141-J142)</f>
        <v>5.7996940827529445E-2</v>
      </c>
      <c r="K155" s="12"/>
      <c r="L155" s="11">
        <f>(L133+L134+L137+L138)/((8760*4)-L135-L139-L141-L142)</f>
        <v>4.6934091530156978E-2</v>
      </c>
      <c r="M155" s="12"/>
      <c r="N155" s="11">
        <f>(N133+N134+N137+N138)/((8760*4)-N135-N139-N141-N142)</f>
        <v>6.222230103482175E-2</v>
      </c>
      <c r="O155" s="12"/>
      <c r="P155" s="11">
        <f>(P133+P134+P137+P138)/((8760*4)-P135-P139-P141-P142)</f>
        <v>1.3371526094115264E-2</v>
      </c>
      <c r="Q155" s="12"/>
      <c r="R155" s="11">
        <f>(R133+R134+R137+R138)/((8760*4)-R135-R139-R141-R142)</f>
        <v>6.985402924766862E-2</v>
      </c>
      <c r="S155" s="12"/>
      <c r="T155" s="11">
        <f>(T133+T134+T137+T138)/((8760*4)-T135-T139-T141-T142)</f>
        <v>3.0639946115105988E-2</v>
      </c>
      <c r="U155" s="12"/>
    </row>
    <row r="156" spans="1:2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s="12" customFormat="1" x14ac:dyDescent="0.2">
      <c r="A157" s="12" t="s">
        <v>39</v>
      </c>
      <c r="B157" s="12">
        <v>0.81940000000000002</v>
      </c>
      <c r="D157" s="12">
        <v>0.99639999999999995</v>
      </c>
      <c r="F157" s="12">
        <v>0.83720000000000006</v>
      </c>
      <c r="H157" s="12">
        <v>0.88939999999999997</v>
      </c>
      <c r="J157" s="12">
        <f>+J60/100</f>
        <v>0.99439999999999995</v>
      </c>
      <c r="L157" s="12">
        <f>+L60/100</f>
        <v>0.72620000000000007</v>
      </c>
      <c r="N157" s="12">
        <f>+N60/100</f>
        <v>0.83979999999999999</v>
      </c>
      <c r="P157" s="12">
        <f>+P60/100</f>
        <v>0.59499999999999997</v>
      </c>
      <c r="R157" s="12">
        <f>+R60/100</f>
        <v>0.80169999999999997</v>
      </c>
      <c r="T157" s="12">
        <f>+T60/100</f>
        <v>0.99919999999999998</v>
      </c>
    </row>
    <row r="158" spans="1:21" s="12" customFormat="1" x14ac:dyDescent="0.2">
      <c r="A158" s="12" t="s">
        <v>40</v>
      </c>
      <c r="B158" s="12">
        <v>0.86009999999999998</v>
      </c>
      <c r="D158" s="12">
        <v>0.83160000000000001</v>
      </c>
      <c r="F158" s="12">
        <v>0.7097</v>
      </c>
      <c r="H158" s="12">
        <v>0.9446</v>
      </c>
      <c r="J158" s="12">
        <f>+J61/100</f>
        <v>0.74870000000000003</v>
      </c>
      <c r="L158" s="12">
        <f>+L61/100</f>
        <v>0.97519999999999996</v>
      </c>
      <c r="N158" s="12">
        <f>+N61/100</f>
        <v>0.63100000000000001</v>
      </c>
      <c r="P158" s="12">
        <f>+P61/100</f>
        <v>0.6714</v>
      </c>
      <c r="R158" s="12">
        <f>+R61/100</f>
        <v>0.97659999999999991</v>
      </c>
      <c r="T158" s="12">
        <f>+T61/100</f>
        <v>0.80669999999999997</v>
      </c>
    </row>
    <row r="159" spans="1:21" s="12" customFormat="1" x14ac:dyDescent="0.2">
      <c r="A159" s="12" t="s">
        <v>41</v>
      </c>
      <c r="B159" s="12">
        <v>0.93149999999999999</v>
      </c>
      <c r="D159" s="12">
        <v>0.89349999999999996</v>
      </c>
      <c r="F159" s="12">
        <v>0.82509999999999994</v>
      </c>
      <c r="H159" s="12">
        <v>0.97840000000000005</v>
      </c>
      <c r="J159" s="12">
        <f>+J62/100</f>
        <v>0.84239999999999993</v>
      </c>
      <c r="L159" s="12">
        <f>+L62/100</f>
        <v>0.85829999999999995</v>
      </c>
      <c r="N159" s="12">
        <f>+N62/100</f>
        <v>0.93379999999999996</v>
      </c>
      <c r="P159" s="12">
        <f>+P62/100</f>
        <v>0.36380000000000001</v>
      </c>
      <c r="R159" s="12">
        <f>+R62/100</f>
        <v>0.87709999999999999</v>
      </c>
      <c r="T159" s="12">
        <f>+T62/100</f>
        <v>0.84030000000000005</v>
      </c>
    </row>
    <row r="160" spans="1:21" s="12" customFormat="1" ht="10.199999999999999" customHeight="1" x14ac:dyDescent="0.2">
      <c r="A160" s="12" t="s">
        <v>42</v>
      </c>
      <c r="B160" s="12">
        <v>0.68300000000000005</v>
      </c>
      <c r="D160" s="12">
        <v>0.86250000000000004</v>
      </c>
      <c r="F160" s="12">
        <v>0.97250000000000003</v>
      </c>
      <c r="H160" s="12">
        <v>0.83440000000000003</v>
      </c>
      <c r="J160" s="12">
        <f>+J63/100</f>
        <v>0.87609999999999999</v>
      </c>
      <c r="L160" s="12">
        <f>+L63/100</f>
        <v>0.95040000000000002</v>
      </c>
      <c r="N160" s="12">
        <f>+N63/100</f>
        <v>0.81519999999999992</v>
      </c>
      <c r="P160" s="12">
        <f>+P63/100</f>
        <v>0.84010000000000007</v>
      </c>
      <c r="R160" s="12">
        <f>+R63/100</f>
        <v>0.65129999999999999</v>
      </c>
      <c r="T160" s="12">
        <f>+T63/100</f>
        <v>0.86670000000000003</v>
      </c>
    </row>
    <row r="162" spans="1:20" x14ac:dyDescent="0.2">
      <c r="B162" s="12">
        <f>AVERAGE(B157:B160)</f>
        <v>0.8234999999999999</v>
      </c>
      <c r="C162" s="12" t="e">
        <f>AVERAGE(C157:C160)</f>
        <v>#DIV/0!</v>
      </c>
      <c r="D162" s="12">
        <f>AVERAGE(D157:D160)</f>
        <v>0.89599999999999991</v>
      </c>
      <c r="E162" s="12" t="e">
        <f>AVERAGE(E157:E160)</f>
        <v>#DIV/0!</v>
      </c>
      <c r="F162" s="12">
        <f>AVERAGE(F157:F160)</f>
        <v>0.83612500000000001</v>
      </c>
      <c r="H162" s="12">
        <f>AVERAGE(H157:H160)</f>
        <v>0.91170000000000007</v>
      </c>
      <c r="J162" s="12">
        <f t="shared" ref="J162:T162" si="46">AVERAGE(J157:J160)</f>
        <v>0.86540000000000006</v>
      </c>
      <c r="K162" s="12" t="e">
        <f t="shared" si="46"/>
        <v>#DIV/0!</v>
      </c>
      <c r="L162" s="12">
        <f t="shared" si="46"/>
        <v>0.877525</v>
      </c>
      <c r="M162" s="12" t="e">
        <f t="shared" si="46"/>
        <v>#DIV/0!</v>
      </c>
      <c r="N162" s="12">
        <f t="shared" si="46"/>
        <v>0.80495000000000005</v>
      </c>
      <c r="O162" s="12" t="e">
        <f t="shared" si="46"/>
        <v>#DIV/0!</v>
      </c>
      <c r="P162" s="12">
        <f t="shared" si="46"/>
        <v>0.61757499999999999</v>
      </c>
      <c r="Q162" s="12" t="e">
        <f t="shared" si="46"/>
        <v>#DIV/0!</v>
      </c>
      <c r="R162" s="12">
        <f t="shared" si="46"/>
        <v>0.82667499999999994</v>
      </c>
      <c r="S162" s="12" t="e">
        <f t="shared" si="46"/>
        <v>#DIV/0!</v>
      </c>
      <c r="T162" s="12">
        <f t="shared" si="46"/>
        <v>0.87822500000000003</v>
      </c>
    </row>
    <row r="164" spans="1:20" x14ac:dyDescent="0.2">
      <c r="A164" s="8" t="s">
        <v>47</v>
      </c>
    </row>
    <row r="165" spans="1:20" x14ac:dyDescent="0.2">
      <c r="A165" s="8" t="s">
        <v>48</v>
      </c>
      <c r="N165" s="8">
        <v>84.89</v>
      </c>
      <c r="P165" s="8">
        <v>62.22</v>
      </c>
      <c r="R165" s="8">
        <v>81.2</v>
      </c>
      <c r="T165" s="8">
        <v>101.48</v>
      </c>
    </row>
    <row r="166" spans="1:20" x14ac:dyDescent="0.2">
      <c r="A166" s="8" t="s">
        <v>49</v>
      </c>
      <c r="N166" s="8">
        <v>66.239999999999995</v>
      </c>
      <c r="P166" s="8">
        <v>67.97</v>
      </c>
      <c r="R166" s="8">
        <v>99.95</v>
      </c>
      <c r="T166" s="8">
        <v>82.08</v>
      </c>
    </row>
    <row r="167" spans="1:20" x14ac:dyDescent="0.2">
      <c r="A167" s="8" t="s">
        <v>50</v>
      </c>
      <c r="N167" s="8">
        <v>95.92</v>
      </c>
      <c r="P167" s="8">
        <v>38.44</v>
      </c>
      <c r="R167" s="8">
        <v>87.82</v>
      </c>
      <c r="T167" s="8">
        <v>83.06</v>
      </c>
    </row>
    <row r="168" spans="1:20" x14ac:dyDescent="0.2">
      <c r="A168" s="8" t="s">
        <v>51</v>
      </c>
      <c r="N168" s="8">
        <v>83.76</v>
      </c>
      <c r="P168" s="8">
        <v>85.99</v>
      </c>
      <c r="R168" s="8">
        <v>67.959999999999994</v>
      </c>
      <c r="T168" s="8">
        <v>85.51</v>
      </c>
    </row>
    <row r="169" spans="1:20" x14ac:dyDescent="0.2">
      <c r="A169" s="8" t="s">
        <v>52</v>
      </c>
      <c r="N169" s="14">
        <f>AVERAGE(N165:N168)</f>
        <v>82.702500000000001</v>
      </c>
      <c r="O169" s="14"/>
      <c r="P169" s="14">
        <f>AVERAGE(P165:P168)</f>
        <v>63.655000000000001</v>
      </c>
      <c r="Q169" s="14" t="e">
        <f>AVERAGE(Q165:Q168)</f>
        <v>#DIV/0!</v>
      </c>
      <c r="R169" s="14">
        <f>AVERAGE(R165:R168)</f>
        <v>84.232500000000002</v>
      </c>
      <c r="S169" s="14" t="e">
        <f>AVERAGE(S165:S168)</f>
        <v>#DIV/0!</v>
      </c>
      <c r="T169" s="14">
        <f>AVERAGE(T165:T168)</f>
        <v>88.032499999999999</v>
      </c>
    </row>
  </sheetData>
  <phoneticPr fontId="4" type="noConversion"/>
  <pageMargins left="1" right="0.25" top="0.75" bottom="0.5" header="0.5" footer="0.5"/>
  <pageSetup scale="65" orientation="portrait" r:id="rId1"/>
  <headerFooter alignWithMargins="0">
    <oddFooter>&amp;L&amp;F&amp;C&amp;P&amp;R&amp;T&amp;D</oddFooter>
  </headerFooter>
  <rowBreaks count="1" manualBreakCount="1">
    <brk id="83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AE36B0D-2C7C-406E-BD1D-4409A4A26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EA1BB9-5F2F-4C52-926C-D415711727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5E27B-3792-4609-9610-F6B6D0D3074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CF and EAF</vt:lpstr>
      <vt:lpstr>EAF</vt:lpstr>
      <vt:lpstr>EAF!Print_Titles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Bickey Rimal</dc:creator>
  <cp:lastModifiedBy>FPL_User</cp:lastModifiedBy>
  <dcterms:created xsi:type="dcterms:W3CDTF">2015-11-19T19:49:12Z</dcterms:created>
  <dcterms:modified xsi:type="dcterms:W3CDTF">2016-04-12T03:04:56Z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{650D7541-1A64-4099-BE81-16C01F24829E}</vt:lpwstr>
  </property>
  <property fmtid="{D5CDD505-2E9C-101B-9397-08002B2CF9AE}" pid="3" name="ContentTypeId">
    <vt:lpwstr>0x0101001985FF32044CD140A13D653C61F268D5</vt:lpwstr>
  </property>
</Properties>
</file>