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150" windowWidth="20490" windowHeight="7545"/>
  </bookViews>
  <sheets>
    <sheet name="Attachment 1" sheetId="1" r:id="rId1"/>
  </sheets>
  <definedNames>
    <definedName name="_xlnm.Print_Area" localSheetId="0">'Attachment 1'!$A$7:$E$48</definedName>
  </definedNames>
  <calcPr calcId="145621"/>
</workbook>
</file>

<file path=xl/calcChain.xml><?xml version="1.0" encoding="utf-8"?>
<calcChain xmlns="http://schemas.openxmlformats.org/spreadsheetml/2006/main">
  <c r="B20" i="1" l="1"/>
  <c r="B29" i="1" l="1"/>
  <c r="B26" i="1"/>
  <c r="B28" i="1" s="1"/>
  <c r="B11" i="1"/>
  <c r="B30" i="1" l="1"/>
  <c r="B34" i="1" s="1"/>
  <c r="B36" i="1"/>
  <c r="B38" i="1" s="1"/>
</calcChain>
</file>

<file path=xl/sharedStrings.xml><?xml version="1.0" encoding="utf-8"?>
<sst xmlns="http://schemas.openxmlformats.org/spreadsheetml/2006/main" count="52" uniqueCount="49">
  <si>
    <t>Revenue from Sales</t>
  </si>
  <si>
    <t>Other O&amp;M</t>
  </si>
  <si>
    <t>Depreciation &amp; Amortization</t>
  </si>
  <si>
    <t>a</t>
  </si>
  <si>
    <t>b</t>
  </si>
  <si>
    <t>c</t>
  </si>
  <si>
    <t>d</t>
  </si>
  <si>
    <t>Subtotal - Pretax Storm Deficiency Recovery</t>
  </si>
  <si>
    <t>Income Taxes</t>
  </si>
  <si>
    <t>Ties to MFR C-2, line 1, column 17, page 2 of 3</t>
  </si>
  <si>
    <t>Ties to MFR C-2, line 7, column 17, page 2 of 3</t>
  </si>
  <si>
    <t>Ties to MFR C-2, line 15, column 17, page 2 of 3</t>
  </si>
  <si>
    <t>Ref</t>
  </si>
  <si>
    <t>Retail Sales (kwh)</t>
  </si>
  <si>
    <t>Storm Securitization Rate</t>
  </si>
  <si>
    <t>b. Determined by utilizing last year, same month forecasting method (i.e. November 2017 utilizes November 2016 amount).</t>
  </si>
  <si>
    <t>Amortization of Regulatory Asset - Def Taxes</t>
  </si>
  <si>
    <t>Annual Principal Payments</t>
  </si>
  <si>
    <t>Annual Debt Issue Costs</t>
  </si>
  <si>
    <t>Effective Tax Rate</t>
  </si>
  <si>
    <t>Subtotal</t>
  </si>
  <si>
    <t>1) Amortization of Regulatory Asset - Def Taxes</t>
  </si>
  <si>
    <t>2) Amortization of Storm Secur Regulatory Asset</t>
  </si>
  <si>
    <t>d. Determined as the product of the pretax storm deficiency recovery and the effective tax rate of 38.575%.</t>
  </si>
  <si>
    <r>
      <rPr>
        <b/>
        <sz val="10"/>
        <rFont val="Arial"/>
        <family val="2"/>
      </rPr>
      <t>Depreciation &amp; Amortization</t>
    </r>
    <r>
      <rPr>
        <sz val="10"/>
        <rFont val="Arial"/>
        <family val="2"/>
      </rPr>
      <t xml:space="preserve"> (1+2 Above)</t>
    </r>
  </si>
  <si>
    <t>Ties to MFR C-2, line 15, column 19, page 2 of 3</t>
  </si>
  <si>
    <t xml:space="preserve">c. In connection with the 2007 storm-recovery bond financing, the net proceeds to FPL from the sale of the storm-recovery property were used primarily  </t>
  </si>
  <si>
    <t>to reimburse FPL for its estimated net of tax deficiency in its storm and property insurance reserve (storm reserve) and provide for a storm and property</t>
  </si>
  <si>
    <t>insurance reserve fund (storm fund). Upon the issuance of the storm-recovery bonds, the storm reserve deficiency was reclassified to securitized storm-recovery</t>
  </si>
  <si>
    <t xml:space="preserve">costs and recorded as a regulatory asset. As storm-recovery charges are billed to customers, the securitized storm-recovery costs are amortized and included in </t>
  </si>
  <si>
    <t>depreciation and amortization.</t>
  </si>
  <si>
    <t>a. Determined by dividing 2017 total storm costs (principal, interest, O&amp;M, DTA) by 2017 forecasted total annual retail kwh sales.</t>
  </si>
  <si>
    <t>Other O&amp;M  (by FERC account)</t>
  </si>
  <si>
    <t>904151: Uncollectible Accounts</t>
  </si>
  <si>
    <t>924121: Property Insurance-Strm Def</t>
  </si>
  <si>
    <t>922150: FERC-Admin Expenses Transferred-Credit</t>
  </si>
  <si>
    <t>924120: Property Insurance-Storm Fund Contribution</t>
  </si>
  <si>
    <t>f.  Per the financing order FPL remits to the storm reserve account (net of taxes) the servicing and administration fees paid by FREC to FPL for its role of servicer.</t>
  </si>
  <si>
    <t xml:space="preserve">921500: FREC-Office Supplies&amp;Expenses-Admn Fees </t>
  </si>
  <si>
    <t>e</t>
  </si>
  <si>
    <t>f</t>
  </si>
  <si>
    <t>e. The majority of the charges associated with this account relate to the servicing $326K and administration $125K fees that FREC pays FPL as the servicer of the bonds.</t>
  </si>
  <si>
    <t>The balance of the expenses relate to semi annual payments for audit and rating agency fees $64.5K.</t>
  </si>
  <si>
    <t>Florida Power &amp; Light Company</t>
  </si>
  <si>
    <t>Docket No. 160021-EI</t>
  </si>
  <si>
    <t>OPC's Eleventh Set of Interrogatories</t>
  </si>
  <si>
    <t>Interrogatory No. 261</t>
  </si>
  <si>
    <t>Attachment No.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</si>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</sst>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00%"/>
    <numFmt numFmtId="165" formatCode="_(* #,##0_);_(* \(#,##0\);_(* &quot;-&quot;??_);_(@_)"/>
    <numFmt numFmtId="166" formatCode="_(* #,##0.000000_);_(* \(#,##0.000000\);_(* &quot;-&quot;??_);_(@_)"/>
    <numFmt numFmtId="167" formatCode="#,##0_);[Red]\(#,##0\);&quot; &quot;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21" fillId="0" borderId="0" xfId="43" applyFont="1" applyAlignment="1"/>
    <xf numFmtId="0" fontId="21" fillId="0" borderId="0" xfId="43" applyFont="1" applyFill="1" applyAlignment="1"/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5" fillId="0" borderId="0" xfId="0" applyFont="1"/>
    <xf numFmtId="0" fontId="26" fillId="0" borderId="0" xfId="43" applyFont="1" applyAlignment="1"/>
    <xf numFmtId="165" fontId="24" fillId="0" borderId="0" xfId="44" applyNumberFormat="1" applyFont="1"/>
    <xf numFmtId="166" fontId="24" fillId="0" borderId="10" xfId="44" applyNumberFormat="1" applyFont="1" applyBorder="1"/>
    <xf numFmtId="165" fontId="25" fillId="0" borderId="0" xfId="0" applyNumberFormat="1" applyFont="1"/>
    <xf numFmtId="164" fontId="24" fillId="0" borderId="10" xfId="1" applyNumberFormat="1" applyFont="1" applyBorder="1"/>
    <xf numFmtId="0" fontId="26" fillId="0" borderId="0" xfId="43" applyFont="1" applyFill="1" applyAlignment="1"/>
    <xf numFmtId="0" fontId="24" fillId="0" borderId="0" xfId="0" applyFont="1" applyAlignment="1">
      <alignment horizontal="left" indent="5"/>
    </xf>
    <xf numFmtId="165" fontId="25" fillId="0" borderId="0" xfId="44" applyNumberFormat="1" applyFont="1"/>
    <xf numFmtId="0" fontId="24" fillId="0" borderId="0" xfId="0" applyFont="1" applyAlignment="1">
      <alignment horizontal="left" indent="7"/>
    </xf>
    <xf numFmtId="0" fontId="24" fillId="0" borderId="0" xfId="0" applyFont="1" applyAlignment="1">
      <alignment horizontal="left" indent="2"/>
    </xf>
    <xf numFmtId="0" fontId="22" fillId="0" borderId="0" xfId="43" applyFont="1" applyFill="1" applyAlignment="1"/>
    <xf numFmtId="165" fontId="24" fillId="0" borderId="10" xfId="44" applyNumberFormat="1" applyFont="1" applyBorder="1"/>
    <xf numFmtId="0" fontId="22" fillId="0" borderId="0" xfId="43" applyFont="1" applyAlignment="1"/>
    <xf numFmtId="0" fontId="27" fillId="0" borderId="0" xfId="43" applyFont="1" applyAlignment="1"/>
    <xf numFmtId="167" fontId="22" fillId="0" borderId="0" xfId="43" applyNumberFormat="1" applyFont="1" applyAlignment="1">
      <alignment horizontal="right"/>
    </xf>
    <xf numFmtId="167" fontId="22" fillId="33" borderId="0" xfId="43" applyNumberFormat="1" applyFont="1" applyFill="1" applyAlignment="1">
      <alignment horizontal="right"/>
    </xf>
    <xf numFmtId="167" fontId="22" fillId="33" borderId="0" xfId="43" applyNumberFormat="1" applyFont="1" applyFill="1" applyBorder="1" applyAlignment="1">
      <alignment horizontal="right"/>
    </xf>
    <xf numFmtId="167" fontId="27" fillId="0" borderId="10" xfId="43" applyNumberFormat="1" applyFon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4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1"/>
  <sheetViews>
    <sheetView showGridLines="0" tabSelected="1" zoomScaleNormal="100" workbookViewId="0">
      <selection activeCell="B2" sqref="B2"/>
    </sheetView>
  </sheetViews>
  <sheetFormatPr defaultColWidth="9.140625" defaultRowHeight="12.75" x14ac:dyDescent="0.2"/>
  <cols>
    <col min="1" max="1" width="54.7109375" style="5" bestFit="1" customWidth="1"/>
    <col min="2" max="2" width="18.7109375" style="5" bestFit="1" customWidth="1"/>
    <col min="3" max="3" width="5.140625" style="6" customWidth="1"/>
    <col min="4" max="4" width="49.5703125" style="5" customWidth="1"/>
    <col min="5" max="16384" width="9.140625" style="5"/>
  </cols>
  <sheetData>
    <row r="1" spans="1:4" x14ac:dyDescent="0.2">
      <c r="A1" s="8" t="s">
        <v>43</v>
      </c>
    </row>
    <row r="2" spans="1:4" x14ac:dyDescent="0.2">
      <c r="A2" s="8" t="s">
        <v>44</v>
      </c>
    </row>
    <row r="3" spans="1:4" x14ac:dyDescent="0.2">
      <c r="A3" s="8" t="s">
        <v>45</v>
      </c>
    </row>
    <row r="4" spans="1:4" x14ac:dyDescent="0.2">
      <c r="A4" s="8" t="s">
        <v>46</v>
      </c>
    </row>
    <row r="5" spans="1:4" x14ac:dyDescent="0.2">
      <c r="A5" s="8" t="s">
        <v>47</v>
      </c>
    </row>
    <row r="6" spans="1:4" x14ac:dyDescent="0.2">
      <c r="A6" s="8" t="s">
        <v>48</v>
      </c>
    </row>
    <row r="7" spans="1:4" ht="13.15" x14ac:dyDescent="0.25">
      <c r="A7" s="3"/>
      <c r="B7" s="4">
        <v>2017</v>
      </c>
      <c r="C7" s="4" t="s">
        <v>12</v>
      </c>
    </row>
    <row r="8" spans="1:4" ht="13.15" x14ac:dyDescent="0.25">
      <c r="A8" s="9" t="s">
        <v>0</v>
      </c>
    </row>
    <row r="9" spans="1:4" ht="13.15" x14ac:dyDescent="0.25">
      <c r="A9" s="5" t="s">
        <v>13</v>
      </c>
      <c r="B9" s="10">
        <v>107246477186</v>
      </c>
    </row>
    <row r="10" spans="1:4" ht="13.15" x14ac:dyDescent="0.25">
      <c r="A10" s="5" t="s">
        <v>14</v>
      </c>
      <c r="B10" s="11">
        <v>1.08390209967711E-3</v>
      </c>
      <c r="C10" s="6" t="s">
        <v>3</v>
      </c>
    </row>
    <row r="11" spans="1:4" ht="13.15" x14ac:dyDescent="0.25">
      <c r="A11" s="1" t="s">
        <v>0</v>
      </c>
      <c r="B11" s="16">
        <f>B9*B10</f>
        <v>116244681.80487867</v>
      </c>
      <c r="D11" s="7" t="s">
        <v>9</v>
      </c>
    </row>
    <row r="14" spans="1:4" ht="13.15" x14ac:dyDescent="0.25">
      <c r="A14" s="9" t="s">
        <v>32</v>
      </c>
    </row>
    <row r="15" spans="1:4" ht="13.15" x14ac:dyDescent="0.25">
      <c r="A15" s="21" t="s">
        <v>33</v>
      </c>
      <c r="B15" s="23">
        <v>106.53184000000002</v>
      </c>
    </row>
    <row r="16" spans="1:4" ht="13.15" x14ac:dyDescent="0.25">
      <c r="A16" s="22" t="s">
        <v>38</v>
      </c>
      <c r="B16" s="24">
        <v>515.49999999999989</v>
      </c>
      <c r="C16" s="28" t="s">
        <v>39</v>
      </c>
    </row>
    <row r="17" spans="1:4" ht="13.15" x14ac:dyDescent="0.25">
      <c r="A17" s="22" t="s">
        <v>34</v>
      </c>
      <c r="B17" s="25">
        <v>31.874310000000001</v>
      </c>
    </row>
    <row r="18" spans="1:4" ht="13.15" x14ac:dyDescent="0.25">
      <c r="A18" s="22" t="s">
        <v>35</v>
      </c>
      <c r="B18" s="25">
        <v>-451</v>
      </c>
      <c r="C18" s="28" t="s">
        <v>40</v>
      </c>
    </row>
    <row r="19" spans="1:4" ht="13.15" x14ac:dyDescent="0.25">
      <c r="A19" s="22" t="s">
        <v>36</v>
      </c>
      <c r="B19" s="26">
        <v>432.96007680000002</v>
      </c>
    </row>
    <row r="20" spans="1:4" ht="13.15" x14ac:dyDescent="0.25">
      <c r="A20" s="1" t="s">
        <v>1</v>
      </c>
      <c r="B20" s="16">
        <f>SUM(B15:B19)</f>
        <v>635.86622679999994</v>
      </c>
      <c r="C20" s="6" t="s">
        <v>4</v>
      </c>
      <c r="D20" s="7" t="s">
        <v>10</v>
      </c>
    </row>
    <row r="22" spans="1:4" ht="13.15" x14ac:dyDescent="0.25">
      <c r="A22" s="14" t="s">
        <v>2</v>
      </c>
    </row>
    <row r="23" spans="1:4" ht="13.15" x14ac:dyDescent="0.25">
      <c r="A23" s="18" t="s">
        <v>21</v>
      </c>
    </row>
    <row r="24" spans="1:4" ht="13.15" x14ac:dyDescent="0.25">
      <c r="A24" s="15" t="s">
        <v>17</v>
      </c>
      <c r="B24" s="10">
        <v>66063863</v>
      </c>
    </row>
    <row r="25" spans="1:4" ht="13.15" x14ac:dyDescent="0.25">
      <c r="A25" s="15" t="s">
        <v>18</v>
      </c>
      <c r="B25" s="20">
        <v>-279987</v>
      </c>
    </row>
    <row r="26" spans="1:4" ht="13.15" x14ac:dyDescent="0.25">
      <c r="A26" s="17" t="s">
        <v>20</v>
      </c>
      <c r="B26" s="10">
        <f>B24+B25</f>
        <v>65783876</v>
      </c>
    </row>
    <row r="27" spans="1:4" ht="13.15" x14ac:dyDescent="0.25">
      <c r="A27" s="15" t="s">
        <v>19</v>
      </c>
      <c r="B27" s="13">
        <v>0.38574999999999998</v>
      </c>
    </row>
    <row r="28" spans="1:4" ht="13.15" x14ac:dyDescent="0.25">
      <c r="A28" s="17" t="s">
        <v>20</v>
      </c>
      <c r="B28" s="10">
        <f>B26/(1-B27)</f>
        <v>107096257.22425723</v>
      </c>
    </row>
    <row r="29" spans="1:4" ht="13.15" x14ac:dyDescent="0.25">
      <c r="A29" s="15" t="s">
        <v>19</v>
      </c>
      <c r="B29" s="13">
        <f>B27</f>
        <v>0.38574999999999998</v>
      </c>
    </row>
    <row r="30" spans="1:4" ht="13.15" x14ac:dyDescent="0.25">
      <c r="A30" s="17" t="s">
        <v>16</v>
      </c>
      <c r="B30" s="10">
        <f>B28*B29</f>
        <v>41312381.224257223</v>
      </c>
    </row>
    <row r="31" spans="1:4" ht="13.15" x14ac:dyDescent="0.25">
      <c r="B31" s="10"/>
    </row>
    <row r="32" spans="1:4" ht="13.15" x14ac:dyDescent="0.25">
      <c r="A32" s="18" t="s">
        <v>22</v>
      </c>
      <c r="B32" s="10">
        <v>66063862.99999997</v>
      </c>
      <c r="C32" s="6" t="s">
        <v>5</v>
      </c>
    </row>
    <row r="33" spans="1:4" ht="13.15" x14ac:dyDescent="0.25">
      <c r="B33" s="10"/>
    </row>
    <row r="34" spans="1:4" ht="13.15" x14ac:dyDescent="0.25">
      <c r="A34" s="19" t="s">
        <v>24</v>
      </c>
      <c r="B34" s="16">
        <f>B30+B32</f>
        <v>107376244.2242572</v>
      </c>
      <c r="D34" s="7" t="s">
        <v>11</v>
      </c>
    </row>
    <row r="35" spans="1:4" ht="13.15" x14ac:dyDescent="0.25">
      <c r="B35" s="10"/>
    </row>
    <row r="36" spans="1:4" ht="13.15" x14ac:dyDescent="0.25">
      <c r="A36" s="8" t="s">
        <v>7</v>
      </c>
      <c r="B36" s="12">
        <f>B11-B20-B34</f>
        <v>8867801.7143946588</v>
      </c>
    </row>
    <row r="38" spans="1:4" ht="13.15" x14ac:dyDescent="0.25">
      <c r="A38" s="2" t="s">
        <v>8</v>
      </c>
      <c r="B38" s="16">
        <f>B36*0.38575</f>
        <v>3420754.5113277393</v>
      </c>
      <c r="C38" s="6" t="s">
        <v>6</v>
      </c>
      <c r="D38" s="7" t="s">
        <v>25</v>
      </c>
    </row>
    <row r="41" spans="1:4" x14ac:dyDescent="0.2">
      <c r="A41" s="27" t="s">
        <v>31</v>
      </c>
    </row>
    <row r="42" spans="1:4" x14ac:dyDescent="0.2">
      <c r="A42" s="5" t="s">
        <v>15</v>
      </c>
    </row>
    <row r="43" spans="1:4" x14ac:dyDescent="0.2">
      <c r="A43" s="5" t="s">
        <v>26</v>
      </c>
    </row>
    <row r="44" spans="1:4" x14ac:dyDescent="0.2">
      <c r="A44" s="5" t="s">
        <v>27</v>
      </c>
    </row>
    <row r="45" spans="1:4" x14ac:dyDescent="0.2">
      <c r="A45" s="5" t="s">
        <v>28</v>
      </c>
    </row>
    <row r="46" spans="1:4" x14ac:dyDescent="0.2">
      <c r="A46" s="5" t="s">
        <v>29</v>
      </c>
    </row>
    <row r="47" spans="1:4" x14ac:dyDescent="0.2">
      <c r="A47" s="5" t="s">
        <v>30</v>
      </c>
    </row>
    <row r="48" spans="1:4" x14ac:dyDescent="0.2">
      <c r="A48" s="5" t="s">
        <v>23</v>
      </c>
    </row>
    <row r="49" spans="1:1" x14ac:dyDescent="0.2">
      <c r="A49" s="29" t="s">
        <v>41</v>
      </c>
    </row>
    <row r="50" spans="1:1" x14ac:dyDescent="0.2">
      <c r="A50" s="29" t="s">
        <v>42</v>
      </c>
    </row>
    <row r="51" spans="1:1" x14ac:dyDescent="0.2">
      <c r="A51" s="27" t="s">
        <v>37</v>
      </c>
    </row>
  </sheetData>
  <pageMargins left="0.7" right="0.7" top="0.75" bottom="0.75" header="0.3" footer="0.3"/>
  <pageSetup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 1</vt:lpstr>
      <vt:lpstr>'Attachment 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