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735" yWindow="615" windowWidth="20910" windowHeight="7845"/>
  </bookViews>
  <sheets>
    <sheet name="OPCs 2nd 105 Amended" sheetId="2" r:id="rId1"/>
  </sheets>
  <definedNames>
    <definedName name="_xlnm._FilterDatabase" localSheetId="0" hidden="1">'OPCs 2nd 105 Amended'!$A$10:$I$10</definedName>
    <definedName name="_xlnm.Print_Area" localSheetId="0">'OPCs 2nd 105 Amended'!$A$10:$I$143</definedName>
    <definedName name="_xlnm.Print_Titles" localSheetId="0">'OPCs 2nd 105 Amended'!$7:$9</definedName>
  </definedNames>
  <calcPr calcId="145621"/>
</workbook>
</file>

<file path=xl/calcChain.xml><?xml version="1.0" encoding="utf-8"?>
<calcChain xmlns="http://schemas.openxmlformats.org/spreadsheetml/2006/main">
  <c r="B117" i="2" l="1"/>
  <c r="D117" i="2" l="1"/>
  <c r="C117" i="2"/>
  <c r="D50" i="2"/>
  <c r="D48" i="2"/>
  <c r="D62" i="2" s="1"/>
  <c r="C50" i="2" l="1"/>
  <c r="C48" i="2"/>
  <c r="D16" i="2"/>
  <c r="C16" i="2"/>
  <c r="D15" i="2"/>
  <c r="D14" i="2"/>
  <c r="D19" i="2" s="1"/>
  <c r="C15" i="2"/>
  <c r="C14" i="2"/>
  <c r="B16" i="2"/>
  <c r="D108" i="2"/>
  <c r="D107" i="2"/>
  <c r="D106" i="2"/>
  <c r="C108" i="2"/>
  <c r="C107" i="2"/>
  <c r="C106" i="2"/>
  <c r="B50" i="2"/>
  <c r="B108" i="2"/>
  <c r="B107" i="2"/>
  <c r="B106" i="2"/>
  <c r="C62" i="2" l="1"/>
  <c r="C19" i="2"/>
  <c r="C109" i="2"/>
  <c r="D109" i="2"/>
  <c r="D121" i="2" s="1"/>
  <c r="B109" i="2"/>
  <c r="B48" i="2"/>
  <c r="B62" i="2" s="1"/>
  <c r="B15" i="2"/>
  <c r="B14" i="2"/>
  <c r="C121" i="2" l="1"/>
  <c r="B19" i="2"/>
  <c r="B121" i="2" s="1"/>
</calcChain>
</file>

<file path=xl/sharedStrings.xml><?xml version="1.0" encoding="utf-8"?>
<sst xmlns="http://schemas.openxmlformats.org/spreadsheetml/2006/main" count="419" uniqueCount="278">
  <si>
    <t>DESOTO (PRICE PURCHASE) *FPL</t>
  </si>
  <si>
    <t>1975/8</t>
  </si>
  <si>
    <t>DESOTO (RANDOLPH PURCHASE) * FPL</t>
  </si>
  <si>
    <t>1974/12</t>
  </si>
  <si>
    <t>DESOTO PLANT SITE</t>
  </si>
  <si>
    <t>FORT DRUM SITE (OKEECHOBEE)</t>
  </si>
  <si>
    <t>2011/6</t>
  </si>
  <si>
    <t>ANGLER INTERCONNECT TRANS. RW - ACQ EAS</t>
  </si>
  <si>
    <t>2009/3</t>
  </si>
  <si>
    <t>ARCH CREEK</t>
  </si>
  <si>
    <t>1993/12</t>
  </si>
  <si>
    <t>CENTER SUB TRANS PULL OFF - ACQ EASMENTS</t>
  </si>
  <si>
    <t>COMMERCE SUBSTATION TRANS LOOP-ACQ ESMT</t>
  </si>
  <si>
    <t>2007/10</t>
  </si>
  <si>
    <t>CONSERVATION-LEVEE 500KV LINE</t>
  </si>
  <si>
    <t>1995/4</t>
  </si>
  <si>
    <t>DESOTO-ORANGE RIVER EHV R/W</t>
  </si>
  <si>
    <t>DUVAL-KINGSLAND-O'NEIL RW-ACQ ESMNT</t>
  </si>
  <si>
    <t>EDGEWATER-SCOTTSMOOR 115KV R/W</t>
  </si>
  <si>
    <t>1994/11</t>
  </si>
  <si>
    <t>EDGEWATER-SCOTTSMOOR ACQUIRE EASEMENT</t>
  </si>
  <si>
    <t>2012/04</t>
  </si>
  <si>
    <t>ENGLEWOOD-PLACIDA-MYAKKA</t>
  </si>
  <si>
    <t>2003/12</t>
  </si>
  <si>
    <t>GACO TRANS SWITCHING STATION - ACQ SITE</t>
  </si>
  <si>
    <t>GALLOWAY-SOUTH MIAMI LOOP TO S WEST SUB</t>
  </si>
  <si>
    <t>2005/10</t>
  </si>
  <si>
    <t>GREEN TRANS SWITCHING STATION-ACQ SITE</t>
  </si>
  <si>
    <t>2006/9</t>
  </si>
  <si>
    <t>HARBOR PUNTA GORDA #2 - ACQ EASEMENTS</t>
  </si>
  <si>
    <t>2008/9</t>
  </si>
  <si>
    <t>LINE TO PORTSAID SUB</t>
  </si>
  <si>
    <t>1995/12</t>
  </si>
  <si>
    <t>MANATEE-RINGLING 138KV TRM LINE</t>
  </si>
  <si>
    <t>1996/6</t>
  </si>
  <si>
    <t>MEMPHIS LOOP TRANSMISSION R/W</t>
  </si>
  <si>
    <t>2012/06</t>
  </si>
  <si>
    <t>PENNSUCCO EXPANSION OF TRANS SUB</t>
  </si>
  <si>
    <t>2010/12</t>
  </si>
  <si>
    <t>PIROLO INJECTION</t>
  </si>
  <si>
    <t>PIROLO SWITCHING STATION ACQUIRE SITE</t>
  </si>
  <si>
    <t>2012/07</t>
  </si>
  <si>
    <t>POSSUM TRANSMISSION SWITCH STATION ACQ</t>
  </si>
  <si>
    <t>2008/3</t>
  </si>
  <si>
    <t>PT SEWELL-SANDPIPER  - ACQUIRE EASEMENTS</t>
  </si>
  <si>
    <t>2008/2</t>
  </si>
  <si>
    <t>RAVEN - ACQ TRANS SUB (FKA-PRICE TRANS)</t>
  </si>
  <si>
    <t>2008/5</t>
  </si>
  <si>
    <t>RIMA SUB &amp; RIMA-VOLUSIA 230KV R/W LINE</t>
  </si>
  <si>
    <t>1988/10</t>
  </si>
  <si>
    <t>TURKEY POINT-LEVEE (LEVEE-SOUTH DADE)</t>
  </si>
  <si>
    <t>1977/7</t>
  </si>
  <si>
    <t>VOLUSIA-SMYRNA 115KV R/W WILLOW SECT ACQ</t>
  </si>
  <si>
    <t>2002/3</t>
  </si>
  <si>
    <t>PIROLO - ACQUIRE TRANS R/W EASEMENTS</t>
  </si>
  <si>
    <t>2012/12</t>
  </si>
  <si>
    <t>ALTON SUBSTATION</t>
  </si>
  <si>
    <t>2004/7</t>
  </si>
  <si>
    <t>ANGLER SUBSTATION - ACQUIRE SITE</t>
  </si>
  <si>
    <t>2007/1</t>
  </si>
  <si>
    <t>ARIEL SUBSTATION - ACQ SITE</t>
  </si>
  <si>
    <t>ASANTE SUB (FKA HYPERNAP)</t>
  </si>
  <si>
    <t>2004/6</t>
  </si>
  <si>
    <t>BAUER SUBSTATION - ACQUIRE SITE</t>
  </si>
  <si>
    <t>2005/12</t>
  </si>
  <si>
    <t>BROADMOOR(formerly Melrose)</t>
  </si>
  <si>
    <t>2001/8</t>
  </si>
  <si>
    <t>CHESTER SUBSTATION</t>
  </si>
  <si>
    <t>2004/2</t>
  </si>
  <si>
    <t>COMMERCE SUBSTATION - ACQ SITE</t>
  </si>
  <si>
    <t>2007/2</t>
  </si>
  <si>
    <t>DEERWOOD SUBSTATION - ACQUIRE SITE</t>
  </si>
  <si>
    <t>2006/1</t>
  </si>
  <si>
    <t>ELY SUBSTATION EXPANSION</t>
  </si>
  <si>
    <t>2002/2</t>
  </si>
  <si>
    <t>GARVEY SUBSTATION</t>
  </si>
  <si>
    <t>GREEN FROG</t>
  </si>
  <si>
    <t>2001/2</t>
  </si>
  <si>
    <t>HARGROVE SUBSTATION - ACQUIRE SITE</t>
  </si>
  <si>
    <t>2005/6</t>
  </si>
  <si>
    <t>HICKSON SUBSTATION</t>
  </si>
  <si>
    <t>JACKSON SUBSTATION - SITE ACQ</t>
  </si>
  <si>
    <t>MEMPHIS SUBSTATION - ACQUIRE SITE</t>
  </si>
  <si>
    <t>MINTON SUBSTATION - ACQ SITE (FKA HENRY)</t>
  </si>
  <si>
    <t>MUSTANG - ACQ DI SUB</t>
  </si>
  <si>
    <t>2007/12</t>
  </si>
  <si>
    <t>OAKFORD (FORMERLY HIHAT)</t>
  </si>
  <si>
    <t>1990/5</t>
  </si>
  <si>
    <t>OVERBROOK</t>
  </si>
  <si>
    <t>1976/6</t>
  </si>
  <si>
    <t>OYSTER SUBSTATION</t>
  </si>
  <si>
    <t>2004/9</t>
  </si>
  <si>
    <t>PACETTI</t>
  </si>
  <si>
    <t>1994/3</t>
  </si>
  <si>
    <t>PIRATE SUBSTATION - ACQ SITE</t>
  </si>
  <si>
    <t>PORTSAID SUBSTATION</t>
  </si>
  <si>
    <t>POWERLINE SUBSTATION</t>
  </si>
  <si>
    <t>2002/12</t>
  </si>
  <si>
    <t>RAINTREE SUBSTATION - ACQ SITE</t>
  </si>
  <si>
    <t>RODEO SUBSTATION (FORMER HARMONY#2)-ACQ</t>
  </si>
  <si>
    <t>SARTORI</t>
  </si>
  <si>
    <t>1994/10</t>
  </si>
  <si>
    <t>SPEEDWAY SUBSTATION (FORMERLY PELICAN)</t>
  </si>
  <si>
    <t>TERMINAL</t>
  </si>
  <si>
    <t>1994/8</t>
  </si>
  <si>
    <t>TIMUCAN SUBSTATION - ACQUIRE SITE</t>
  </si>
  <si>
    <t>2005/8</t>
  </si>
  <si>
    <t>TOWNSHIP</t>
  </si>
  <si>
    <t>1973/10</t>
  </si>
  <si>
    <t>TREELINE SUBSTATION - ACQ SITE</t>
  </si>
  <si>
    <t>2008/1</t>
  </si>
  <si>
    <t>VERMONT SUBSTATION-ACQUIRE SITE</t>
  </si>
  <si>
    <t>2005/7</t>
  </si>
  <si>
    <t>WOLFSON SUB (FORMER INTERAMA)</t>
  </si>
  <si>
    <t>2003/10</t>
  </si>
  <si>
    <t>ZILADEN SUB (FORMER DILLARD)</t>
  </si>
  <si>
    <t>2002/8</t>
  </si>
  <si>
    <t>CHALLENGER (formerly Harrison St Sub)</t>
  </si>
  <si>
    <t>SOUTHWEST SUB-ACQUIRE ADTNL PROPERTY</t>
  </si>
  <si>
    <t>WELLEBY</t>
  </si>
  <si>
    <t>1974/8</t>
  </si>
  <si>
    <t>INDIAN RIVER SERVICE CENTER - ACQ SITE</t>
  </si>
  <si>
    <t>2006/3</t>
  </si>
  <si>
    <t>MC DANIEL SITE</t>
  </si>
  <si>
    <t>MC DANIEL FIRST WATER PARCEL</t>
  </si>
  <si>
    <t>2013/09</t>
  </si>
  <si>
    <t>DESOTO LAND FENCE - DESOTO PLANT</t>
  </si>
  <si>
    <t>2015/08</t>
  </si>
  <si>
    <t>ST JOHNS-PELLICER-PRINGLE ACQUIRE EASMNT</t>
  </si>
  <si>
    <t>GACO SITE PREP</t>
  </si>
  <si>
    <t>2010/11</t>
  </si>
  <si>
    <t xml:space="preserve"> PALM BEACH COUNTY - EXPANSION OF WATTS SUBSTATION</t>
  </si>
  <si>
    <t>2012/03</t>
  </si>
  <si>
    <t>PALM BEACH COUNTY - EXPANSION OF OTTER SUBSTATION.</t>
  </si>
  <si>
    <t>PGA BLVD CAMPUS</t>
  </si>
  <si>
    <t>ACCEPT TRANS OF LAND FOR DESOTO PLNT SITE FROM LRI(Site:SEC27,TWNSHP36,RNGE25,DES  )</t>
  </si>
  <si>
    <t>APPROXIMATELY 30 ACRES IN THE NE 1/4 OF SECTION 27, T36S, R25E, DESOTO COUNTY.</t>
  </si>
  <si>
    <t>ACQUIRE APPROXIMATELY 2832 ACRES OF LAND IN OKEECHOBEE COUNTY - SECTION 1, 2, 11, 12 &amp; 13; TOWNSHIP 33S; RANGE 35E</t>
  </si>
  <si>
    <t>ACQUIRED APPROXIMATELY 4 MILES OF LINE IN COLLIER COUNTY FOR ANGLER INTERCONNECT TRANSMISSION RIGHT OF WAY. SECTION 10; TOWNSHIP 48; RANGE 25E</t>
  </si>
  <si>
    <t>APPROXIMATE 1,49 ACRES IN SECTION 29, T52, DADE COUNTY, NORTH OF THE EXISTING ARCH CREEK SUBSTATION.  35010 - LAND  35200 - STRUCTURES &amp; IMPROVEMENTS</t>
  </si>
  <si>
    <t>EASEMENT ACQUIRED FOR TRANSMISSION PULLOFF.S17,T39S,R19E, SARASOTA COUNTY</t>
  </si>
  <si>
    <t>SECTION 35, TOWNSHIP 53S, RANGE 39E, MIAMI DADE COUNTY.  ACQUIRE 2.58 ACRES OF PROPERTY FOR THE COMMERCE SUBSTATION IN MIAMI DADE COUNTY.</t>
  </si>
  <si>
    <t>CONSERVATION-LEVEE 500KV LINE ACQUIRE EHV RIGHT-OF(Site:BROWARD &amp; DADE COUNTIES    )</t>
  </si>
  <si>
    <t>APPROXIMATELY 4.25 MILES OF VARIOUS WIDTH RIGHT-OF-WAY (250-390 FEET) FROM ORANGE RIVER EHV SUBSTATION NORTH TO APPROXIMATELY 2 MILES NORTH OF FT MYERS PLANT.</t>
  </si>
  <si>
    <t>SECTION 1, TOWNSHIP 3 SOUTH, RANGE 23 EAST AND SECTION 36, TOWNSHIP 2 SOUTH, RANGE 23 EAST.  DUVAL COUNTY</t>
  </si>
  <si>
    <t>APPROXIMATELY 1.5 MILES OF R/W FROM THE SCOTTSMOOR TO THE EDGEWATER SUBSTATIONS IN VOLUSIA COUNTY.</t>
  </si>
  <si>
    <t>EDGEWATER TO SCOTTSMOOR ACQUIRE EASEMENTS. THE ORIGINAL P &amp; N WAS TO ACQUIRE APPROXIMATELY 14.8 MILES OF RIGHT OF WAY FOR PROVIDING 115 KV TRANSMISSION SERVICE FROM EDGEWATER SUB. TO SCOTTSMOOR SUB.</t>
  </si>
  <si>
    <t>MINERAL SPRINGS/PLACIDA-ACQUIRED RIGHT-OF-WAY</t>
  </si>
  <si>
    <t>A TRANSMISSION SWITCHING STATION SITE LOCATED SOUTH OF STATE ROAD 44 AND APPROXIMATELY FOUR MILES EAST OF I-4.</t>
  </si>
  <si>
    <t>GALLOWAY-SOUTH MIAMI LOOP TO SOUTHWEST SUBSTATION. SECTION 14 &amp; 23 TOWNSHIP</t>
  </si>
  <si>
    <t xml:space="preserve">ACQUIRED APPROXIMATELY 60 ACRES OF LAND FOR THE GREEN TRANSMISSION SUBSTATION IN PALM BEACH COUNTY. </t>
  </si>
  <si>
    <t>ACQUIRED APPROX. 2 MILES OF TRANSMISSION RIGHT OF WAY FOR THE HARBOR-PUNTA GORDA #2 LINE. SECTION 6, TOWNSHIP 41, RANGE 23 AND SECTION 36, TOWNSHIP 40, RANGE 22</t>
  </si>
  <si>
    <t>TRANSMISSION EASEMENT (D07204910) ACQUIRED BETWEEN STR 211A2 AND THE PORT SAID SITE, ORB 17052, PAGE 5517, FROM CSX TRANSPORTATION INC.</t>
  </si>
  <si>
    <t>MANATEE-RINGLING 138KV TRANSMISSION LINE - ACQUIRE. SITE MANATEE COUNTY. PLANNED 138 KV TRANSMISSION LINE FOR A DOUBLE CIRCUIT FROM THE JOHNSON-RINGLING LINE TO THE ONECO-WHITFIELD LINE TO CREATE A JOHNSON-WHITFIELD AND ONECO-RINGLING LINE SECTION.</t>
  </si>
  <si>
    <t>MEMPHIS LOOP TRANSMISSION RIGHT OF WAY. SECTION 5, 6 &amp;7 TOWNSHIP</t>
  </si>
  <si>
    <t>ACQUIRE APPROXIMATELY 2.27 ACRES OF LAND IN DADE COUNTY FOR PENNSUCCO SUBSTATION EXPANSION.  SECTION 31; TOWNSHIP 52S, RANGE 40E.</t>
  </si>
  <si>
    <t>PIROLO INJECTION ACQUIRE EASEMENTS. A PORTION OF LOT 14, PALMETTO UNRECORDED SUBDIVISION LOCATED IN SECTION 23, TOWNSHIP 17, SOUTH, RANGE 31 EAST, VOLUSIA COUNTY, FLORIDA.</t>
  </si>
  <si>
    <t>ACQUIRE APPROXIMATELY 15 ACRES OF LAND IN VOLUSIA COUNTY FOR PIROLO SWITCHING STATION.  SECTION 8; TOWNSHIP 17S, RANGE 33E.</t>
  </si>
  <si>
    <t>ECTION 38, TOWNSHIP 18S, RANGE 34E, VOLUSIA COUNTY. ACQUIRE APPROXIMATELY 23 ACRES FOR POSSUM TRANSMISSION SWITCHING SUBSTATION.</t>
  </si>
  <si>
    <t>ACQUIRE 7.8 MILES OF TRANSMISSION RIGHT OF WAY</t>
  </si>
  <si>
    <t>ACQUIRE APPROXIMATELY 21 ACRES OF LAND IN COLUMBIA COUNTY.  SECTION 12; TOWNSHIP 4S; RANGE 08323-00HX.  FEE SIMPLE.</t>
  </si>
  <si>
    <t>RIMA SUB &amp; RIMA-VOLUSIA 230 KV LINE ACQ RE-OPEN</t>
  </si>
  <si>
    <t>TURKEY POINT-ANDYTOWN-ACQUIRE RIGHT-OF-WAY FOR EHV</t>
  </si>
  <si>
    <t>SECTION 2 AND 11 , TOWNSHIP 16, RANGE 32, VOLUSIA COUNTY/ACQUIRED TWO MILES OF RIGHT OF WAY.</t>
  </si>
  <si>
    <t>ACQUIRE APPROXIMATELY 7.5 MILES IN VOLUSIA FOR PIROLO TO PORT ORANGE (115KV LINE).  SECTION 12; TOWNSHIP 16; RANGE 32.  SECTION13, 18, 18, 20, 29, 32, 33L  TOWNSHIP 16; RANGE 33.  SECTION 4,8,9; TOWNSHIP 17; RANGE 33</t>
  </si>
  <si>
    <t>S 3, T 54S, R 42E, MIAMI DADE COUNTY.  ACQUIRE APPROX. 0.177 ACRES OF LAND FOR ALTON SUB.</t>
  </si>
  <si>
    <t>VOLUSIA COUNTY - SECTION 24, TOWNSHIP 18 S, RANGE 34 E.   ACQUIRE APPROXIMATELY 3.65 +/- ACRES OF LAND IN VOLUSIA COUNTY FOR ARIEL SUBSTATION</t>
  </si>
  <si>
    <t>HYPERNAP SUBSTATION ACQUIRE SITE. SECTION 19,TOWNSHIP 49,RNG 42</t>
  </si>
  <si>
    <t>S34, T56, R39, MIAMI DADE COUNTY ACQUIRED 2.5 ACRES OF PROPERTY FOR THE BAUER SUBSTATION.</t>
  </si>
  <si>
    <t>MELROSE SUBSTATION ACQUIRE SITE. SECTION10,TOWNSHIP53S, RAN 41E</t>
  </si>
  <si>
    <t>NASSAU COUNTY  25-N2-28</t>
  </si>
  <si>
    <t>COMMERCE SUBSTATION ACQUIRE SITE. SITE: SECTION 35, TOWNSHIP 53 S</t>
  </si>
  <si>
    <t>SECTIONS 28, 29, TOWNSHIP 7, RANGE 29, ST. JOHNS COUNTY.  ACQUIRE APPROXIMATELY 22.6 ACRES</t>
  </si>
  <si>
    <t>SECTION 35, TOWNSHIP 48S, RANGE 42E, BROWARD COUNTY. ACQUIRE APPROXIMATELY 2.18 ACRES OF PROPERTY</t>
  </si>
  <si>
    <t>ACQUIRE PROPERTY S13, T29S, R36E, BREVARD COUNTY,  ACQUIRE APPROX. 2.81 ACRES OF LAND.</t>
  </si>
  <si>
    <t>10 ACRES OF LAND IN DADE COUNTY SOUTH OF TAMIAMI TRAIL AND WEST OF SW 137 AVE.   SECTION 8, TOWNSHIP 54S, RANGE 39E</t>
  </si>
  <si>
    <t>ACQUIRE APPROXIMATELY 5.78 ACRES OF LAND FOR THE HARGROVE SUBSTATION IN FLAGLER COUNTY.  SECTION 16, TOWNSHIP 11S, RANGE 30E, FLAGLER COUNTY</t>
  </si>
  <si>
    <t>SECTION 29, TOWNSHIP 56, RANGE 40. PURCHASED 3 ACRES</t>
  </si>
  <si>
    <t>JACKSON SUBSTATION SITE ACQUISITION. SITE: MIAMI DADE COUNTY, SECTION 26</t>
  </si>
  <si>
    <t>MEMPHIS SUBSTATION - ACQUIRE SITE: SECTION 7, TOWNSHIP 34</t>
  </si>
  <si>
    <t>MINTON SUBSTATION - ACQ SITE (FKA HENRY): SECTION 12, TOWNSHIP 28 S, RANGE 36E</t>
  </si>
  <si>
    <t>ACQUIRE APPROXIMATELY 15.1 ACRES OF LAND IN LEE COUNTY FOR MUSTANG SUBSTATION. SECTION 26; TOWNSHIP 43; RANGE 26</t>
  </si>
  <si>
    <t xml:space="preserve"> APPROXIMATELY 5.28 ACRES LOCATED IN SECTION 22, T36S, R20E, SARASOTA COUNTY.</t>
  </si>
  <si>
    <t>APPROXIMATELY 5.8 ACRES LOCATED ON KEYWAY ROAD, EAST OF SR #775 IN SEC 11, T40S, R19E, SARASOTA COUNTY.</t>
  </si>
  <si>
    <t>S29,T41,R20,CHARLOTTE COUNTY ACQUIRE APPROXIMATELY 2.7 ACRES OF LAND FOR THE OYSTER SUBSTATION IN CHARLOTTE COUNTY.</t>
  </si>
  <si>
    <t>4.76 ACRES IN SECTION 38, T6S, R28E, ST. JOHNS COUNTY, NEAR THE INTERSECTION OF NINE MILE ROAD AND I-95 IN NORTHWESTERN ST. AUGUSTINE.</t>
  </si>
  <si>
    <t>PIRATE SUBSTATION - ACQ SITE: SECTION 7, TOWNSHIP 35</t>
  </si>
  <si>
    <t>ACQUIRE 2.76 ACRES OF LAND IN DADE COUNTY, FLORIDA FOR PORTSAID SUBSTATION. SECTION 28-52-41</t>
  </si>
  <si>
    <t>POWERLINE SUBSTATION ACQUIRE SITE: SECTION 10, TOWNSHIP 49, RANGE 42</t>
  </si>
  <si>
    <t>ACQUIRE APPROXIMATELY 4.82 ACRES OF LAND IN CHARLOTTE COUNTY FOR RAINTREE SUBSTATION.  SECTION 4; TOWNSHIP 40; RANGE 22.</t>
  </si>
  <si>
    <t xml:space="preserve">ACQUIRE APPROXIMATELY 5 ACRES OF LAND FOR THE HARMONY SUBSTATION 2 IN BROWARD COUNTY. </t>
  </si>
  <si>
    <t>6.63 ACRES IN SECTION 7, T30S, R37E, BREVARD COUNTY.</t>
  </si>
  <si>
    <t>SECTION 2, TOWNSHIP 16, RANGE 32, VOLUSIA COUNTY. ACQUIRE APPROXIMATELY 5 ACRES OF LAND IN VOLUSIA COUNTY FOR THE PELICAN SUBSTATION.  PER MEIER WISE ON 11-08-04 SUBSTATION NAME CHANGE FROM PELICAN TO SPEEDWAY.</t>
  </si>
  <si>
    <t>2.5 ACRES OF ADDITIONAL PROPERTY FOR THE TERMINAL SUBSTATION, SECTION 9, T43S, R43E, PALM BEACH COUNTY.  IN ADDITION, 2.5 ACRES ARE PRESENTLY IN 121.100 PER REIS AS OF 01/2005.</t>
  </si>
  <si>
    <t>TIMUCAN SUBSTATION - ACQUIRE SITE. SECTION 10, TOWNSHIP 35</t>
  </si>
  <si>
    <t>APPROXIMATELY FOUR ACRES IN THE SE 1/4 OF SECTION 36, T28S, R37E, BREVARD COUNTY.</t>
  </si>
  <si>
    <t>TREELINE SUBSTATION - ACQ SITE. SECTION 6, TOWNSHIP 46</t>
  </si>
  <si>
    <t>S9, T8S, R29E, ST JOHNS COUNTY. ACQUIRE APPROXIMATELY 4.2 ACRES OF LAND FOR THE VERMONT SUBSTATION IN ST. JOHNS COUNTY.</t>
  </si>
  <si>
    <t>LOCATION SECTION 20, TOWNSHIP 52, RANGE 42, DADE COUNTY. ACQUIRE APPROXIMATELY 1.81 ACRES OF LAND FOR WOLFSON SUBSTATION IN DADE COUNTY.</t>
  </si>
  <si>
    <t>ZILADEN SUB (FORMER DILLARD) ACQUIRE SITE. SECTION 28, TOWNSHIP 49, RANGE 42</t>
  </si>
  <si>
    <t>2.2 ACRES IN SECTION 9, T22S, R35E, BREVARD COUNTY.  36000 - LAND &amp; LAND RIGHTS  36100 - STRUCTURES &amp; IMPROVEMENTS  36200 - STATION EQUIPMENT</t>
  </si>
  <si>
    <t>S14, T54S, R40E, MIAMI DADE COUNTY.  ACQUIRE APPROXIMATELY 0.49 ACRES OF ADDITIONAL PROPERTY.  36000 - LAND &amp; LAND RIGHTS  36100 - STRUCTURES &amp; IMPROVEMENTS  36200 - STATION EQUIPMENT</t>
  </si>
  <si>
    <t>FOUR ACRES IN THE NW 1/4 OF SECTION 19, T49S, R41E, BROWARD COUNTY.  36000 - LAND &amp; LAND RIGHTS  36100 - STRUCTURES &amp; IMPROVEMENTS  36200 - STATION EQUIPMENT.  In 2014 the property was sold.  An easement was retained of ~.32 acres (400’ X 35’) on the property which represents the balance remaining in future use.</t>
  </si>
  <si>
    <t>ACQUIRE APPROXIMATELY 39.02 ACRES OF LAND IN INDIAN RIVER COUNTY</t>
  </si>
  <si>
    <t>ACQUIRE APPROXIMATELY 3200 ACRES OF LAND IN HENDRY COUNTY FOR MCDANIELS SITE - SECTIONS 20, 21, 22, 27, 28, 29, 33 &amp; 34; TOWNSHIP 47S; RANGE 33 E</t>
  </si>
  <si>
    <t>Acquiring land associated with a future combined cycle site purchased under a separate WO titled McDaniel site.  This is the exercise of the first 3 options for land for the benefit of existing consumptive water permits that are valuable to the acquisition of necessary water permits for the future plant.</t>
  </si>
  <si>
    <t xml:space="preserve">When the property was sold it created no buffer to the existing FPL land and to keep undesirables off FPL property a fence will be constructed.  Approx 27,000 lf of fence will be put up between the properties.  </t>
  </si>
  <si>
    <t>ST JOHNS-PELLICER-PRINGLE ACQUIRE EASEMENTS ON BUNNELL-ST JOHNS 230KV LINE</t>
  </si>
  <si>
    <t xml:space="preserve">ACQUIRE APPROXIMATELY 5 ACRES OF LAND IN PALM BEACH COUNTY FOR WATTS SUBSTATION.  SECTION 26; TOWNSHIP 41S; RANGE 42E. </t>
  </si>
  <si>
    <t>LAND LOCATED AT PGA / A1A / MILITARY TRAIL</t>
  </si>
  <si>
    <t>SECTION 3, TOWNSHIP 57, RANGE 38, APPROXIMATELY 7.5 ACRES PURCHASED FOR THE REDLANDS SUBSTATION.</t>
  </si>
  <si>
    <t>MANGO SUB (Formerly REDLANDS SUBSTATION)</t>
  </si>
  <si>
    <t xml:space="preserve">ACQUIRE APPROXIMATELY 5 ACRES OF LAND IN PALM BEACH COUNTY FOR OTTER SUBSTATION.  SECTION 34; TOWNSHIP 37S; RANGE 39E. </t>
  </si>
  <si>
    <t>See Note 3</t>
  </si>
  <si>
    <t>See Note 1</t>
  </si>
  <si>
    <t>See Note 2</t>
  </si>
  <si>
    <t>See Note 4</t>
  </si>
  <si>
    <t>See Note 5</t>
  </si>
  <si>
    <t>GACO TRANSMISSION SWITCHING STATION SITE: SECTION 23 &amp; 26 TOWNSHIP</t>
  </si>
  <si>
    <t>1978/12</t>
  </si>
  <si>
    <t xml:space="preserve">(2) Transmission Planning Process (TPP) – FPL’s TPP is described in the FPL Open Access Transmission Tariff - Attachment K (attached), and consists of five major steps: (1) the preparation of system models; (2) the assessment of the transmission system performance to comply with NERC Reliability Standards; (3) the development and evaluation of transmission expansion alternatives, (4) the selection of the preferred alternatives, and (5) the incorporation of FPL’s expansion plan into the FRCC Regional Transmission Planning Process (RTPP).  The projects are sent to the FRCC for incorporation into the Annual Transmission Planning Process portion of the RTPP.  The complete RTPP is a public document and is posted at: https://www.frcc.com/Planning/Shared%20Documents/Regional%20Transmission%20Planning%20Process/FRCC-MS-PL-018_FRCC_Regional_Transmission_Planning_Process.pdf . This process facilitates coordinated planning by all transmission providers, owners and stakeholders within the FRCC Region.  The FRCC is one of the North American Electric Reliability Corporation (NERC) Regional Reliability Organizations and is responsible for ensuring and enhancing the reliability and adequacy of bulk electricity supply in Florida.  </t>
  </si>
  <si>
    <t>(4) Other - Distribution Service Center Site -  Based upon the anticipated timeframe where a new service center will be required to ensure adequate response time. (Note: As of 12/31/2015, the date of expected use for this site is Dec 2018.  The 08/31/2017 was from a 2014 FERC Form 1)</t>
  </si>
  <si>
    <t>Notes:</t>
  </si>
  <si>
    <r>
      <rPr>
        <sz val="10"/>
        <rFont val="Arial"/>
        <family val="2"/>
      </rPr>
      <t>(1)</t>
    </r>
    <r>
      <rPr>
        <b/>
        <sz val="10"/>
        <rFont val="Arial"/>
        <family val="2"/>
      </rPr>
      <t xml:space="preserve"> </t>
    </r>
    <r>
      <rPr>
        <sz val="10"/>
        <rFont val="Arial"/>
        <family val="2"/>
      </rPr>
      <t>Distribution Planning Process (DPP) – FPL’s DPP consists of five major steps: (1) validating feeder and substation peak loads: (2) preparing models for analysis: (3) running analysis-Load Flow (feeder &amp; transformer), auto throw-over, contingency (feeder &amp; transformer), Automatic Feeder Switch, Protection and model feeder criteria; (4) evaluating and providing solutions for identified exceptions; and (5) ranking project solutions and developing the plan – including the expected in-service date.  The ultimate objective of the DPP is to provide adequate substation and feeder capacity, while maintaining acceptable reliability and operating flexibility. The DPP improves the utilization of existing and future feeder and substation capacity without imposing undue burden on distribution facilities to backstand substation transformer capacity for extended periods of time.</t>
    </r>
  </si>
  <si>
    <r>
      <rPr>
        <sz val="10"/>
        <rFont val="Arial"/>
        <family val="2"/>
      </rPr>
      <t>(5)</t>
    </r>
    <r>
      <rPr>
        <b/>
        <sz val="10"/>
        <rFont val="Arial"/>
        <family val="2"/>
      </rPr>
      <t xml:space="preserve"> </t>
    </r>
    <r>
      <rPr>
        <sz val="10"/>
        <rFont val="Arial"/>
        <family val="2"/>
      </rPr>
      <t>Other – PGA Blvd. Campus Site - Projected availability of the first occupiable facilities related to the site</t>
    </r>
  </si>
  <si>
    <t>Description</t>
  </si>
  <si>
    <t>Cost</t>
  </si>
  <si>
    <t>Purchase Date</t>
  </si>
  <si>
    <t>Expected In Service Date</t>
  </si>
  <si>
    <t>Planning</t>
  </si>
  <si>
    <t>Date Recorded in account 105</t>
  </si>
  <si>
    <t>Property Name</t>
  </si>
  <si>
    <t>Test Year 2017 13 mo avg.</t>
  </si>
  <si>
    <t>Sub Year 2018 13 mo avg.</t>
  </si>
  <si>
    <t>Total Distribution Future Use</t>
  </si>
  <si>
    <t>DISTRIBUTION FUTURE USE</t>
  </si>
  <si>
    <t>Total Transmission Future Use</t>
  </si>
  <si>
    <t>TRANSMISSION FUTURE USE</t>
  </si>
  <si>
    <t>OTHER PRODUCTION FUTURE USE</t>
  </si>
  <si>
    <t>Total Other Production Future Use</t>
  </si>
  <si>
    <t>GENERAL PLANT FUTURE USE</t>
  </si>
  <si>
    <t>Total General Plant Future Use</t>
  </si>
  <si>
    <t>TOTAL PROPERTY HELD FOR FUTURE USE</t>
  </si>
  <si>
    <t>GAS RESERVES FUTURE USE</t>
  </si>
  <si>
    <t>See Note 6</t>
  </si>
  <si>
    <t>Various</t>
  </si>
  <si>
    <t xml:space="preserve">DSC EXPANSION </t>
  </si>
  <si>
    <t>ACQUIRE APPROXIMATELY 5.56 ACRES OF LAND IN COLUMBIA COUNTY</t>
  </si>
  <si>
    <t>ACQUIRE APPROXIMATELY 5.00 ACRES OF LAND IN DADE COUNTY ADJACENT TO THE DISTRIBUTION - SOUTH CENTER (DSC) AKA TMC</t>
  </si>
  <si>
    <t xml:space="preserve">LAKE CITY IM DISASTER RECOVERY CENTER EXPANSION </t>
  </si>
  <si>
    <t>2016/3</t>
  </si>
  <si>
    <t>2016/4</t>
  </si>
  <si>
    <t xml:space="preserve">Ties with MFR B-1 Page 1 of 1, line 1, column (6) for Test Year 2017 &amp; Page 1 of 1, line 2, column (6) for Subsequent Year 2018. </t>
  </si>
  <si>
    <t>APPROXIMATELY 3,600 ACRES IN DESOTO COUNTY</t>
  </si>
  <si>
    <t>FUTURE TRANSMISSION PROJECT</t>
  </si>
  <si>
    <t xml:space="preserve">PTN LEVEE ROW 672228 </t>
  </si>
  <si>
    <t>NEW TRANSMISSION ROW 672225</t>
  </si>
  <si>
    <t>COCONUT GROVE - GALLOWAY ROW</t>
  </si>
  <si>
    <t>BABCOCK RANCH ROW</t>
  </si>
  <si>
    <t>BERMONT TRANSMISSION INTERCONNECT</t>
  </si>
  <si>
    <t>CALUSA TO HERCULES ROW</t>
  </si>
  <si>
    <t>ESTERO - TERRY ROW</t>
  </si>
  <si>
    <t xml:space="preserve">BRADFORD - RAVEN 230KV ROW </t>
  </si>
  <si>
    <t>SANDPIPER - PRIMAVISTA #2 138KV</t>
  </si>
  <si>
    <t>MANDARIN (AKA MINTO WEST) ROW</t>
  </si>
  <si>
    <t>HOBE - SANDPIPER #2 138KV ROW</t>
  </si>
  <si>
    <t>(3) For generation, FPL utilizes its Integrated Resource Planning Process (IRP), in whole or in part, as analysis needs are warranted, to determine when new generation resources are needed, what the magnitude of the needed generation resources are, and what type of resources should be added. The timing and type of new power plants are determined as part of the IRP.  There are four fundamental steps to FPL’s resource planning which can be generally described as follows: (1) Determine the magnitude and timing of FPL’s new generation resource needs; (2) Identify which resource options and resource plans can meet the determined magnitude and timing of FPL’s resource needs (i.e., identify competing options and resource plans); (3): Evaluate the competing options and resource plans in regard to system economics and non-economic factors; and (4) Select a resource plan and commit, as needed, to near-term options.  The attached FPL Ten Year Power Plant Site Plan for 2016-2025 contains the best available information regarding timing of resource needs.</t>
  </si>
  <si>
    <r>
      <t>(6)</t>
    </r>
    <r>
      <rPr>
        <b/>
        <sz val="10"/>
        <rFont val="Arial"/>
        <family val="2"/>
      </rPr>
      <t xml:space="preserve"> </t>
    </r>
    <r>
      <rPr>
        <sz val="10"/>
        <rFont val="Arial"/>
        <family val="2"/>
      </rPr>
      <t>Other – DSC Expansion - Based upon the anticipated completion date of expansion project for the Distribution South Service Center</t>
    </r>
  </si>
  <si>
    <r>
      <t>(7)</t>
    </r>
    <r>
      <rPr>
        <b/>
        <sz val="10"/>
        <rFont val="Arial"/>
        <family val="2"/>
      </rPr>
      <t xml:space="preserve"> </t>
    </r>
    <r>
      <rPr>
        <sz val="10"/>
        <rFont val="Arial"/>
        <family val="2"/>
      </rPr>
      <t xml:space="preserve">Other – Lake City - Based upon the anticipated completion date of expansion project for the Lake City Disaster Recovery Center </t>
    </r>
  </si>
  <si>
    <t>(8) FPL is authorized to seek recovery of this investment through the Fuel &amp; Purchased Power Recovery Clause.  The Commission approved guidelines to invest in gas reserves projects in Order No. PSC-15-0284-FOF-EI, Docket No. 150001-EI.</t>
  </si>
  <si>
    <t>See Note 7</t>
  </si>
  <si>
    <t>See Note 8</t>
  </si>
  <si>
    <t>Florida Power &amp; Light Company</t>
  </si>
  <si>
    <t>Docket No. 160021-EI</t>
  </si>
  <si>
    <t>OPC's Second Set of Interrogatories</t>
  </si>
  <si>
    <t>Interrogatory No. 105-Amended</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</si>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</sst>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1" formatCode="_(* #,##0_);_(* \(#,##0\);_(* &quot;-&quot;_);_(@_)"/>
    <numFmt numFmtId="44" formatCode="_(&quot;$&quot;* #,##0.00_);_(&quot;$&quot;* \(#,##0.00\);_(&quot;$&quot;* &quot;-&quot;??_);_(@_)"/>
    <numFmt numFmtId="43" formatCode="_(* #,##0.00_);_(* \(#,##0.00\);_(* &quot;-&quot;??_);_(@_)"/>
    <numFmt numFmtId="164" formatCode="[$-409]mmm\-yy;@"/>
    <numFmt numFmtId="165" formatCode="General_)"/>
  </numFmts>
  <fonts count="63">
    <font>
      <sz val="10"/>
      <name val="Arial"/>
      <family val="2"/>
    </font>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b/>
      <sz val="11"/>
      <name val="Arial"/>
      <family val="2"/>
    </font>
    <font>
      <b/>
      <sz val="12"/>
      <name val="Arial"/>
      <family val="2"/>
    </font>
    <font>
      <sz val="12"/>
      <name val="Arial"/>
      <family val="2"/>
    </font>
    <font>
      <sz val="11"/>
      <color indexed="8"/>
      <name val="Calibri"/>
      <family val="2"/>
      <scheme val="minor"/>
    </font>
    <font>
      <sz val="10"/>
      <color rgb="FFFF0000"/>
      <name val="Arial"/>
      <family val="2"/>
    </font>
    <font>
      <sz val="10"/>
      <color theme="1"/>
      <name val="Arial"/>
      <family val="2"/>
    </font>
    <font>
      <sz val="11"/>
      <color indexed="8"/>
      <name val="Calibri"/>
      <family val="2"/>
    </font>
    <font>
      <sz val="11"/>
      <color indexed="9"/>
      <name val="Calibri"/>
      <family val="2"/>
    </font>
    <font>
      <sz val="10"/>
      <color theme="0"/>
      <name val="Arial"/>
      <family val="2"/>
    </font>
    <font>
      <sz val="11"/>
      <color indexed="20"/>
      <name val="Calibri"/>
      <family val="2"/>
    </font>
    <font>
      <sz val="10"/>
      <color rgb="FF9C0006"/>
      <name val="Arial"/>
      <family val="2"/>
    </font>
    <font>
      <b/>
      <sz val="11"/>
      <color indexed="10"/>
      <name val="Calibri"/>
      <family val="2"/>
    </font>
    <font>
      <b/>
      <sz val="10"/>
      <color rgb="FFFA7D00"/>
      <name val="Arial"/>
      <family val="2"/>
    </font>
    <font>
      <b/>
      <sz val="11"/>
      <color indexed="9"/>
      <name val="Calibri"/>
      <family val="2"/>
    </font>
    <font>
      <b/>
      <sz val="10"/>
      <color theme="0"/>
      <name val="Arial"/>
      <family val="2"/>
    </font>
    <font>
      <sz val="10"/>
      <name val="MS Sans Serif"/>
      <family val="2"/>
    </font>
    <font>
      <sz val="10"/>
      <color indexed="8"/>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sz val="11"/>
      <color indexed="62"/>
      <name val="Calibri"/>
      <family val="2"/>
    </font>
    <font>
      <sz val="10"/>
      <color rgb="FF3F3F76"/>
      <name val="Arial"/>
      <family val="2"/>
    </font>
    <font>
      <sz val="11"/>
      <color indexed="10"/>
      <name val="Calibri"/>
      <family val="2"/>
    </font>
    <font>
      <sz val="10"/>
      <color rgb="FFFA7D00"/>
      <name val="Arial"/>
      <family val="2"/>
    </font>
    <font>
      <sz val="11"/>
      <color indexed="19"/>
      <name val="Calibri"/>
      <family val="2"/>
    </font>
    <font>
      <sz val="10"/>
      <color rgb="FF9C6500"/>
      <name val="Arial"/>
      <family val="2"/>
    </font>
    <font>
      <sz val="8.5"/>
      <name val="LinePrinter"/>
    </font>
    <font>
      <sz val="7"/>
      <name val="Helv"/>
    </font>
    <font>
      <b/>
      <sz val="11"/>
      <color indexed="63"/>
      <name val="Calibri"/>
      <family val="2"/>
    </font>
    <font>
      <b/>
      <sz val="10"/>
      <color rgb="FF3F3F3F"/>
      <name val="Arial"/>
      <family val="2"/>
    </font>
    <font>
      <sz val="8"/>
      <name val="Arial"/>
      <family val="2"/>
    </font>
    <font>
      <b/>
      <sz val="18"/>
      <color indexed="62"/>
      <name val="Cambria"/>
      <family val="2"/>
    </font>
    <font>
      <b/>
      <sz val="11"/>
      <color indexed="8"/>
      <name val="Calibri"/>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23"/>
      </patternFill>
    </fill>
    <fill>
      <patternFill patternType="solid">
        <fgColor indexed="41"/>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56"/>
      </top>
      <bottom style="double">
        <color indexed="56"/>
      </bottom>
      <diagonal/>
    </border>
    <border>
      <left/>
      <right/>
      <top style="thin">
        <color indexed="64"/>
      </top>
      <bottom style="double">
        <color indexed="64"/>
      </bottom>
      <diagonal/>
    </border>
  </borders>
  <cellStyleXfs count="934">
    <xf numFmtId="0" fontId="0" fillId="0" borderId="0"/>
    <xf numFmtId="0" fontId="2" fillId="0" borderId="0"/>
    <xf numFmtId="0" fontId="3" fillId="0" borderId="0"/>
    <xf numFmtId="0" fontId="9" fillId="0" borderId="0"/>
    <xf numFmtId="43" fontId="3" fillId="0" borderId="0" applyFont="0" applyFill="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1" fillId="10"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2" fillId="10"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1" fillId="14"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2" fillId="14"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1" fillId="18"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2" fillId="18"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1" fillId="22"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2" fillId="22"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1" fillId="26"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2" fillId="2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1" fillId="30"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2" fillId="30"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1" fillId="11"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2" fillId="11"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1" fillId="1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2" fillId="15"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1" fillId="1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12" fillId="39" borderId="0" applyNumberFormat="0" applyBorder="0" applyAlignment="0" applyProtection="0"/>
    <xf numFmtId="0" fontId="2" fillId="19"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1" fillId="23"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12" fillId="40" borderId="0" applyNumberFormat="0" applyBorder="0" applyAlignment="0" applyProtection="0"/>
    <xf numFmtId="0" fontId="2" fillId="23"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1" fillId="27"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2" fillId="27"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1" fillId="31"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2" fillId="31"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4" fillId="12"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4" fillId="16"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4" fillId="20" borderId="0" applyNumberFormat="0" applyBorder="0" applyAlignment="0" applyProtection="0"/>
    <xf numFmtId="0" fontId="13" fillId="42"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4" fillId="24" borderId="0" applyNumberFormat="0" applyBorder="0" applyAlignment="0" applyProtection="0"/>
    <xf numFmtId="0" fontId="13" fillId="40"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4" fillId="28" borderId="0" applyNumberFormat="0" applyBorder="0" applyAlignment="0" applyProtection="0"/>
    <xf numFmtId="0" fontId="13" fillId="38"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4" fillId="32" borderId="0" applyNumberFormat="0" applyBorder="0" applyAlignment="0" applyProtection="0"/>
    <xf numFmtId="0" fontId="13" fillId="35" borderId="0" applyNumberFormat="0" applyBorder="0" applyAlignment="0" applyProtection="0"/>
    <xf numFmtId="0" fontId="13" fillId="43" borderId="0" applyNumberFormat="0" applyBorder="0" applyAlignment="0" applyProtection="0"/>
    <xf numFmtId="0" fontId="13" fillId="43" borderId="0" applyNumberFormat="0" applyBorder="0" applyAlignment="0" applyProtection="0"/>
    <xf numFmtId="0" fontId="14" fillId="9" borderId="0" applyNumberFormat="0" applyBorder="0" applyAlignment="0" applyProtection="0"/>
    <xf numFmtId="0" fontId="13" fillId="43"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4" fillId="13"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4" fillId="17" borderId="0" applyNumberFormat="0" applyBorder="0" applyAlignment="0" applyProtection="0"/>
    <xf numFmtId="0" fontId="13" fillId="42"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4" fillId="21"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5" borderId="0" applyNumberFormat="0" applyBorder="0" applyAlignment="0" applyProtection="0"/>
    <xf numFmtId="0" fontId="14" fillId="25"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6" borderId="0" applyNumberFormat="0" applyBorder="0" applyAlignment="0" applyProtection="0"/>
    <xf numFmtId="0" fontId="14" fillId="29" borderId="0" applyNumberFormat="0" applyBorder="0" applyAlignment="0" applyProtection="0"/>
    <xf numFmtId="0" fontId="13" fillId="46"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6" fillId="3" borderId="0" applyNumberFormat="0" applyBorder="0" applyAlignment="0" applyProtection="0"/>
    <xf numFmtId="0" fontId="15" fillId="47" borderId="0" applyNumberFormat="0" applyBorder="0" applyAlignment="0" applyProtection="0"/>
    <xf numFmtId="0" fontId="17" fillId="48" borderId="12" applyNumberFormat="0" applyAlignment="0" applyProtection="0"/>
    <xf numFmtId="0" fontId="17" fillId="48" borderId="12" applyNumberFormat="0" applyAlignment="0" applyProtection="0"/>
    <xf numFmtId="0" fontId="18" fillId="6" borderId="4" applyNumberFormat="0" applyAlignment="0" applyProtection="0"/>
    <xf numFmtId="0" fontId="17" fillId="48" borderId="12" applyNumberFormat="0" applyAlignment="0" applyProtection="0"/>
    <xf numFmtId="0" fontId="19" fillId="49" borderId="13" applyNumberFormat="0" applyAlignment="0" applyProtection="0"/>
    <xf numFmtId="0" fontId="19" fillId="49" borderId="13" applyNumberFormat="0" applyAlignment="0" applyProtection="0"/>
    <xf numFmtId="0" fontId="20" fillId="7" borderId="7" applyNumberFormat="0" applyAlignment="0" applyProtection="0"/>
    <xf numFmtId="0" fontId="19" fillId="49" borderId="1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0" fontId="21"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0" fontId="2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8" fontId="2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2"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8" fontId="2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8" fontId="2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6" fillId="2" borderId="0" applyNumberFormat="0" applyBorder="0" applyAlignment="0" applyProtection="0"/>
    <xf numFmtId="0" fontId="25" fillId="38" borderId="0" applyNumberFormat="0" applyBorder="0" applyAlignment="0" applyProtection="0"/>
    <xf numFmtId="0" fontId="27" fillId="0" borderId="14" applyNumberFormat="0" applyFill="0" applyAlignment="0" applyProtection="0"/>
    <xf numFmtId="0" fontId="27" fillId="0" borderId="14" applyNumberFormat="0" applyFill="0" applyAlignment="0" applyProtection="0"/>
    <xf numFmtId="0" fontId="28" fillId="0" borderId="1" applyNumberFormat="0" applyFill="0" applyAlignment="0" applyProtection="0"/>
    <xf numFmtId="0" fontId="27" fillId="0" borderId="14"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2" applyNumberFormat="0" applyFill="0" applyAlignment="0" applyProtection="0"/>
    <xf numFmtId="0" fontId="29" fillId="0" borderId="15"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2" fillId="0" borderId="3"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3" fillId="39" borderId="12" applyNumberFormat="0" applyAlignment="0" applyProtection="0"/>
    <xf numFmtId="0" fontId="33" fillId="39" borderId="12" applyNumberFormat="0" applyAlignment="0" applyProtection="0"/>
    <xf numFmtId="0" fontId="34" fillId="5" borderId="4" applyNumberFormat="0" applyAlignment="0" applyProtection="0"/>
    <xf numFmtId="0" fontId="33" fillId="39" borderId="12" applyNumberFormat="0" applyAlignment="0" applyProtection="0"/>
    <xf numFmtId="0" fontId="35" fillId="0" borderId="17" applyNumberFormat="0" applyFill="0" applyAlignment="0" applyProtection="0"/>
    <xf numFmtId="0" fontId="35" fillId="0" borderId="17" applyNumberFormat="0" applyFill="0" applyAlignment="0" applyProtection="0"/>
    <xf numFmtId="0" fontId="36" fillId="0" borderId="6" applyNumberFormat="0" applyFill="0" applyAlignment="0" applyProtection="0"/>
    <xf numFmtId="0" fontId="35" fillId="0" borderId="17" applyNumberFormat="0" applyFill="0" applyAlignment="0" applyProtection="0"/>
    <xf numFmtId="0" fontId="37" fillId="39" borderId="0" applyNumberFormat="0" applyBorder="0" applyAlignment="0" applyProtection="0"/>
    <xf numFmtId="0" fontId="37" fillId="39" borderId="0" applyNumberFormat="0" applyBorder="0" applyAlignment="0" applyProtection="0"/>
    <xf numFmtId="0" fontId="38" fillId="4" borderId="0" applyNumberFormat="0" applyBorder="0" applyAlignment="0" applyProtection="0"/>
    <xf numFmtId="0" fontId="37" fillId="39" borderId="0" applyNumberFormat="0" applyBorder="0" applyAlignment="0" applyProtection="0"/>
    <xf numFmtId="0" fontId="2" fillId="0" borderId="0"/>
    <xf numFmtId="165" fontId="39"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165" fontId="39" fillId="0" borderId="0"/>
    <xf numFmtId="0" fontId="3" fillId="0" borderId="0"/>
    <xf numFmtId="0" fontId="11" fillId="0" borderId="0"/>
    <xf numFmtId="165" fontId="39" fillId="0" borderId="0"/>
    <xf numFmtId="0" fontId="3"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1" fillId="0" borderId="0"/>
    <xf numFmtId="0" fontId="3" fillId="0" borderId="0"/>
    <xf numFmtId="0" fontId="3" fillId="0" borderId="0"/>
    <xf numFmtId="165"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1" fillId="0" borderId="0"/>
    <xf numFmtId="0" fontId="8" fillId="0" borderId="0"/>
    <xf numFmtId="0" fontId="8" fillId="0" borderId="0"/>
    <xf numFmtId="0" fontId="11"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3"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2" fillId="0" borderId="0"/>
    <xf numFmtId="0" fontId="21" fillId="0" borderId="0"/>
    <xf numFmtId="0" fontId="12" fillId="0" borderId="0"/>
    <xf numFmtId="0" fontId="12" fillId="0" borderId="0"/>
    <xf numFmtId="0" fontId="12" fillId="0" borderId="0"/>
    <xf numFmtId="0" fontId="11" fillId="0" borderId="0"/>
    <xf numFmtId="0" fontId="3" fillId="0" borderId="0"/>
    <xf numFmtId="0" fontId="3" fillId="0" borderId="0"/>
    <xf numFmtId="0" fontId="3" fillId="0" borderId="0"/>
    <xf numFmtId="0" fontId="8" fillId="0" borderId="0"/>
    <xf numFmtId="0" fontId="8" fillId="0" borderId="0"/>
    <xf numFmtId="0" fontId="21" fillId="0" borderId="0"/>
    <xf numFmtId="0" fontId="12" fillId="0" borderId="0"/>
    <xf numFmtId="0" fontId="3" fillId="0" borderId="0"/>
    <xf numFmtId="0" fontId="2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3" fillId="0" borderId="0"/>
    <xf numFmtId="0" fontId="3" fillId="0" borderId="0"/>
    <xf numFmtId="0" fontId="3" fillId="0" borderId="0"/>
    <xf numFmtId="0" fontId="2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3" fillId="0" borderId="0"/>
    <xf numFmtId="0" fontId="3" fillId="0" borderId="0"/>
    <xf numFmtId="0" fontId="3" fillId="0" borderId="0"/>
    <xf numFmtId="0" fontId="2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36" borderId="18" applyNumberFormat="0" applyFont="0" applyAlignment="0" applyProtection="0"/>
    <xf numFmtId="0" fontId="3" fillId="36" borderId="1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12" fillId="8" borderId="8" applyNumberFormat="0" applyFont="0" applyAlignment="0" applyProtection="0"/>
    <xf numFmtId="0" fontId="1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 fillId="36" borderId="18" applyNumberFormat="0" applyFont="0" applyAlignment="0" applyProtection="0"/>
    <xf numFmtId="0" fontId="41" fillId="48" borderId="19" applyNumberFormat="0" applyAlignment="0" applyProtection="0"/>
    <xf numFmtId="0" fontId="41" fillId="48" borderId="19" applyNumberFormat="0" applyAlignment="0" applyProtection="0"/>
    <xf numFmtId="0" fontId="42" fillId="6" borderId="5" applyNumberFormat="0" applyAlignment="0" applyProtection="0"/>
    <xf numFmtId="0" fontId="41" fillId="48"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 fontId="43" fillId="50" borderId="20" applyNumberFormat="0" applyProtection="0">
      <alignment horizontal="left" vertical="center" indent="1"/>
    </xf>
    <xf numFmtId="0" fontId="3" fillId="0" borderId="0"/>
    <xf numFmtId="0" fontId="3" fillId="0" borderId="0"/>
    <xf numFmtId="0" fontId="3" fillId="0" borderId="0"/>
    <xf numFmtId="4" fontId="43" fillId="45"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37"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43" fillId="51"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43" fillId="34"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43" fillId="52"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43" fillId="0" borderId="20" applyNumberFormat="0" applyProtection="0">
      <alignment horizontal="right" vertical="center"/>
    </xf>
    <xf numFmtId="0" fontId="3" fillId="0" borderId="0"/>
    <xf numFmtId="0" fontId="3" fillId="0" borderId="0"/>
    <xf numFmtId="0" fontId="3" fillId="0" borderId="0"/>
    <xf numFmtId="0" fontId="3" fillId="0" borderId="0"/>
    <xf numFmtId="0" fontId="3" fillId="0" borderId="0"/>
    <xf numFmtId="0" fontId="3" fillId="0" borderId="0"/>
    <xf numFmtId="4" fontId="43" fillId="45" borderId="20"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21" applyNumberFormat="0" applyFill="0" applyAlignment="0" applyProtection="0"/>
    <xf numFmtId="0" fontId="45" fillId="0" borderId="21" applyNumberFormat="0" applyFill="0" applyAlignment="0" applyProtection="0"/>
    <xf numFmtId="0" fontId="46" fillId="0" borderId="9" applyNumberFormat="0" applyFill="0" applyAlignment="0" applyProtection="0"/>
    <xf numFmtId="0" fontId="45" fillId="0" borderId="2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0" fillId="0" borderId="0" applyNumberFormat="0" applyFill="0" applyBorder="0" applyAlignment="0" applyProtection="0"/>
    <xf numFmtId="0" fontId="35" fillId="0" borderId="0" applyNumberFormat="0" applyFill="0" applyBorder="0" applyAlignment="0" applyProtection="0"/>
    <xf numFmtId="41" fontId="3" fillId="0" borderId="0" applyFont="0" applyFill="0" applyBorder="0" applyAlignment="0" applyProtection="0"/>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2" fillId="32" borderId="0" applyNumberFormat="0" applyBorder="0" applyAlignment="0" applyProtection="0"/>
    <xf numFmtId="0" fontId="1" fillId="0" borderId="0"/>
    <xf numFmtId="41" fontId="1" fillId="0" borderId="0" applyFont="0" applyFill="0" applyBorder="0" applyAlignment="0" applyProtection="0"/>
    <xf numFmtId="0" fontId="1" fillId="8" borderId="8" applyNumberFormat="0" applyFont="0" applyAlignment="0" applyProtection="0"/>
    <xf numFmtId="0" fontId="53" fillId="4" borderId="0" applyNumberFormat="0" applyBorder="0" applyAlignment="0" applyProtection="0"/>
    <xf numFmtId="0" fontId="49" fillId="0" borderId="2" applyNumberFormat="0" applyFill="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1" fillId="0" borderId="0"/>
    <xf numFmtId="0" fontId="1" fillId="15" borderId="0" applyNumberFormat="0" applyBorder="0" applyAlignment="0" applyProtection="0"/>
    <xf numFmtId="0" fontId="1" fillId="11" borderId="0" applyNumberFormat="0" applyBorder="0" applyAlignment="0" applyProtection="0"/>
    <xf numFmtId="41" fontId="1" fillId="0" borderId="0" applyFont="0" applyFill="0" applyBorder="0" applyAlignment="0" applyProtection="0"/>
    <xf numFmtId="0" fontId="1" fillId="22" borderId="0" applyNumberFormat="0" applyBorder="0" applyAlignment="0" applyProtection="0"/>
    <xf numFmtId="0" fontId="1" fillId="18" borderId="0" applyNumberFormat="0" applyBorder="0" applyAlignment="0" applyProtection="0"/>
    <xf numFmtId="0" fontId="62" fillId="9" borderId="0" applyNumberFormat="0" applyBorder="0" applyAlignment="0" applyProtection="0"/>
    <xf numFmtId="0" fontId="9" fillId="0" borderId="0"/>
    <xf numFmtId="0" fontId="1" fillId="23" borderId="0" applyNumberFormat="0" applyBorder="0" applyAlignment="0" applyProtection="0"/>
    <xf numFmtId="0" fontId="62" fillId="29" borderId="0" applyNumberFormat="0" applyBorder="0" applyAlignment="0" applyProtection="0"/>
    <xf numFmtId="0" fontId="1" fillId="14" borderId="0" applyNumberFormat="0" applyBorder="0" applyAlignment="0" applyProtection="0"/>
    <xf numFmtId="0" fontId="1" fillId="26" borderId="0" applyNumberFormat="0" applyBorder="0" applyAlignment="0" applyProtection="0"/>
    <xf numFmtId="0" fontId="62" fillId="20" borderId="0" applyNumberFormat="0" applyBorder="0" applyAlignment="0" applyProtection="0"/>
    <xf numFmtId="0" fontId="60" fillId="0" borderId="0" applyNumberFormat="0" applyFill="0" applyBorder="0" applyAlignment="0" applyProtection="0"/>
    <xf numFmtId="0" fontId="52" fillId="3" borderId="0" applyNumberFormat="0" applyBorder="0" applyAlignment="0" applyProtection="0"/>
    <xf numFmtId="0" fontId="1" fillId="19" borderId="0" applyNumberFormat="0" applyBorder="0" applyAlignment="0" applyProtection="0"/>
    <xf numFmtId="0" fontId="50" fillId="0" borderId="3" applyNumberFormat="0" applyFill="0" applyAlignment="0" applyProtection="0"/>
    <xf numFmtId="0" fontId="62" fillId="12" borderId="0" applyNumberFormat="0" applyBorder="0" applyAlignment="0" applyProtection="0"/>
    <xf numFmtId="0" fontId="48" fillId="0" borderId="1" applyNumberFormat="0" applyFill="0" applyAlignment="0" applyProtection="0"/>
    <xf numFmtId="0" fontId="62" fillId="28" borderId="0" applyNumberFormat="0" applyBorder="0" applyAlignment="0" applyProtection="0"/>
    <xf numFmtId="0" fontId="1" fillId="8" borderId="8" applyNumberFormat="0" applyFont="0" applyAlignment="0" applyProtection="0"/>
    <xf numFmtId="0" fontId="51" fillId="2" borderId="0" applyNumberFormat="0" applyBorder="0" applyAlignment="0" applyProtection="0"/>
    <xf numFmtId="0" fontId="62" fillId="17" borderId="0" applyNumberFormat="0" applyBorder="0" applyAlignment="0" applyProtection="0"/>
    <xf numFmtId="0" fontId="47" fillId="0" borderId="0" applyNumberFormat="0" applyFill="0" applyBorder="0" applyAlignment="0" applyProtection="0"/>
    <xf numFmtId="0" fontId="57" fillId="0" borderId="6" applyNumberFormat="0" applyFill="0" applyAlignment="0" applyProtection="0"/>
    <xf numFmtId="0" fontId="62" fillId="25" borderId="0" applyNumberFormat="0" applyBorder="0" applyAlignment="0" applyProtection="0"/>
    <xf numFmtId="0" fontId="1" fillId="30" borderId="0" applyNumberFormat="0" applyBorder="0" applyAlignment="0" applyProtection="0"/>
    <xf numFmtId="0" fontId="62" fillId="21" borderId="0" applyNumberFormat="0" applyBorder="0" applyAlignment="0" applyProtection="0"/>
    <xf numFmtId="0" fontId="61" fillId="0" borderId="9" applyNumberFormat="0" applyFill="0" applyAlignment="0" applyProtection="0"/>
    <xf numFmtId="0" fontId="1" fillId="27" borderId="0" applyNumberFormat="0" applyBorder="0" applyAlignment="0" applyProtection="0"/>
    <xf numFmtId="0" fontId="1" fillId="10" borderId="0" applyNumberFormat="0" applyBorder="0" applyAlignment="0" applyProtection="0"/>
    <xf numFmtId="0" fontId="62" fillId="24" borderId="0" applyNumberFormat="0" applyBorder="0" applyAlignment="0" applyProtection="0"/>
    <xf numFmtId="0" fontId="62" fillId="16" borderId="0" applyNumberFormat="0" applyBorder="0" applyAlignment="0" applyProtection="0"/>
    <xf numFmtId="0" fontId="62" fillId="13" borderId="0" applyNumberFormat="0" applyBorder="0" applyAlignment="0" applyProtection="0"/>
    <xf numFmtId="0" fontId="1" fillId="31" borderId="0" applyNumberFormat="0" applyBorder="0" applyAlignment="0" applyProtection="0"/>
    <xf numFmtId="0" fontId="62" fillId="32" borderId="0" applyNumberFormat="0" applyBorder="0" applyAlignment="0" applyProtection="0"/>
  </cellStyleXfs>
  <cellXfs count="70">
    <xf numFmtId="0" fontId="0" fillId="0" borderId="0" xfId="0"/>
    <xf numFmtId="0" fontId="0" fillId="33" borderId="0" xfId="0" applyFont="1" applyFill="1" applyAlignment="1">
      <alignment vertical="center"/>
    </xf>
    <xf numFmtId="0" fontId="0" fillId="33" borderId="0" xfId="0" applyFont="1" applyFill="1"/>
    <xf numFmtId="0" fontId="4" fillId="33" borderId="0" xfId="0" applyFont="1" applyFill="1" applyBorder="1" applyAlignment="1">
      <alignment horizontal="center" vertical="center" wrapText="1"/>
    </xf>
    <xf numFmtId="0" fontId="5" fillId="33" borderId="0" xfId="0" applyFont="1" applyFill="1" applyAlignment="1">
      <alignment horizontal="center" vertical="center" wrapText="1"/>
    </xf>
    <xf numFmtId="0" fontId="5" fillId="33" borderId="0" xfId="0" applyFont="1" applyFill="1" applyBorder="1" applyAlignment="1">
      <alignment horizontal="center" vertical="center" wrapText="1"/>
    </xf>
    <xf numFmtId="0" fontId="5" fillId="33" borderId="0" xfId="0" applyFont="1" applyFill="1" applyAlignment="1">
      <alignment horizontal="center"/>
    </xf>
    <xf numFmtId="0" fontId="5" fillId="33" borderId="0" xfId="0" applyFont="1" applyFill="1" applyBorder="1" applyAlignment="1">
      <alignment horizontal="center" vertical="center"/>
    </xf>
    <xf numFmtId="0" fontId="0" fillId="33" borderId="0" xfId="0" applyFont="1" applyFill="1" applyAlignment="1">
      <alignment horizontal="center" vertical="center"/>
    </xf>
    <xf numFmtId="0" fontId="6" fillId="33" borderId="0" xfId="0" applyNumberFormat="1" applyFont="1" applyFill="1"/>
    <xf numFmtId="164" fontId="0" fillId="33" borderId="0" xfId="0" applyNumberFormat="1" applyFont="1" applyFill="1" applyBorder="1" applyAlignment="1">
      <alignment horizontal="center" vertical="center"/>
    </xf>
    <xf numFmtId="0" fontId="0" fillId="33" borderId="0" xfId="0" applyFont="1" applyFill="1" applyAlignment="1">
      <alignment horizontal="center" vertical="center" wrapText="1"/>
    </xf>
    <xf numFmtId="0" fontId="0"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horizontal="center" vertical="center" wrapText="1"/>
    </xf>
    <xf numFmtId="0" fontId="0" fillId="33" borderId="0" xfId="0" applyFont="1" applyFill="1" applyAlignment="1">
      <alignment horizontal="left" vertical="center"/>
    </xf>
    <xf numFmtId="0" fontId="0" fillId="33" borderId="0" xfId="0" applyFont="1" applyFill="1" applyAlignment="1"/>
    <xf numFmtId="0" fontId="0" fillId="33" borderId="0" xfId="0" applyFont="1" applyFill="1" applyAlignment="1">
      <alignment wrapText="1"/>
    </xf>
    <xf numFmtId="0" fontId="0" fillId="33" borderId="0" xfId="0" applyFont="1" applyFill="1" applyAlignment="1">
      <alignment horizontal="center"/>
    </xf>
    <xf numFmtId="0" fontId="5" fillId="33" borderId="0" xfId="0" applyFont="1" applyFill="1"/>
    <xf numFmtId="0" fontId="0" fillId="33" borderId="0" xfId="0" applyFont="1" applyFill="1" applyBorder="1"/>
    <xf numFmtId="17" fontId="0" fillId="33" borderId="0" xfId="0" applyNumberFormat="1" applyFont="1" applyFill="1" applyBorder="1" applyAlignment="1">
      <alignment horizontal="center" vertical="center"/>
    </xf>
    <xf numFmtId="0" fontId="0" fillId="33" borderId="0" xfId="0" applyFont="1" applyFill="1" applyAlignment="1">
      <alignment vertical="center" wrapText="1"/>
    </xf>
    <xf numFmtId="0" fontId="11" fillId="33" borderId="0" xfId="0" applyFont="1" applyFill="1" applyAlignment="1">
      <alignment wrapText="1"/>
    </xf>
    <xf numFmtId="0" fontId="5" fillId="33" borderId="0" xfId="0" applyFont="1" applyFill="1" applyAlignment="1">
      <alignment horizontal="center" wrapText="1"/>
    </xf>
    <xf numFmtId="0" fontId="5" fillId="33" borderId="0" xfId="0" applyFont="1" applyFill="1" applyAlignment="1">
      <alignment wrapText="1"/>
    </xf>
    <xf numFmtId="0" fontId="0" fillId="33" borderId="0" xfId="0" applyFont="1" applyFill="1" applyBorder="1" applyAlignment="1">
      <alignment wrapText="1"/>
    </xf>
    <xf numFmtId="17" fontId="0" fillId="33" borderId="0" xfId="0" applyNumberFormat="1" applyFont="1" applyFill="1" applyAlignment="1">
      <alignment horizontal="center" vertical="center"/>
    </xf>
    <xf numFmtId="0" fontId="0" fillId="33" borderId="0" xfId="0" applyFont="1" applyFill="1" applyBorder="1" applyAlignment="1">
      <alignment horizontal="center"/>
    </xf>
    <xf numFmtId="0" fontId="5" fillId="33" borderId="0" xfId="0" applyFont="1" applyFill="1" applyBorder="1" applyAlignment="1">
      <alignment horizontal="left" vertical="center" wrapText="1"/>
    </xf>
    <xf numFmtId="0" fontId="5" fillId="33" borderId="10" xfId="0" applyFont="1" applyFill="1" applyBorder="1" applyAlignment="1">
      <alignment horizontal="center"/>
    </xf>
    <xf numFmtId="0" fontId="5" fillId="33" borderId="10" xfId="0" applyFont="1" applyFill="1" applyBorder="1" applyAlignment="1">
      <alignment horizontal="center" wrapText="1"/>
    </xf>
    <xf numFmtId="41" fontId="0" fillId="33" borderId="0" xfId="850" applyFont="1" applyFill="1" applyAlignment="1">
      <alignment horizontal="right" vertical="center"/>
    </xf>
    <xf numFmtId="41" fontId="0" fillId="33" borderId="0" xfId="850" applyFont="1" applyFill="1" applyBorder="1" applyAlignment="1">
      <alignment horizontal="right" vertical="center"/>
    </xf>
    <xf numFmtId="41" fontId="0" fillId="33" borderId="0" xfId="850" applyFont="1" applyFill="1" applyAlignment="1">
      <alignment horizontal="right"/>
    </xf>
    <xf numFmtId="41" fontId="7" fillId="33" borderId="0" xfId="850" applyFont="1" applyFill="1" applyBorder="1" applyAlignment="1">
      <alignment horizontal="right"/>
    </xf>
    <xf numFmtId="0" fontId="7" fillId="33" borderId="0" xfId="0" applyFont="1" applyFill="1" applyBorder="1" applyAlignment="1">
      <alignment horizontal="left" vertical="top" wrapText="1"/>
    </xf>
    <xf numFmtId="0" fontId="7" fillId="33" borderId="0" xfId="0" applyFont="1" applyFill="1" applyBorder="1" applyAlignment="1">
      <alignment horizontal="left" vertical="top"/>
    </xf>
    <xf numFmtId="0" fontId="5" fillId="33" borderId="10" xfId="0" applyFont="1" applyFill="1" applyBorder="1" applyAlignment="1">
      <alignment horizontal="right" wrapText="1"/>
    </xf>
    <xf numFmtId="0" fontId="5" fillId="33" borderId="10" xfId="0" applyFont="1" applyFill="1" applyBorder="1" applyAlignment="1">
      <alignment horizontal="left" wrapText="1"/>
    </xf>
    <xf numFmtId="164" fontId="0" fillId="33" borderId="0" xfId="0" applyNumberFormat="1" applyFont="1" applyFill="1" applyAlignment="1">
      <alignment horizontal="center" vertical="center"/>
    </xf>
    <xf numFmtId="0" fontId="5" fillId="33" borderId="0" xfId="0" applyFont="1" applyFill="1" applyAlignment="1">
      <alignment vertical="center"/>
    </xf>
    <xf numFmtId="41" fontId="5" fillId="33" borderId="22" xfId="850" applyFont="1" applyFill="1" applyBorder="1" applyAlignment="1">
      <alignment horizontal="right" vertical="center"/>
    </xf>
    <xf numFmtId="41" fontId="3" fillId="33" borderId="0" xfId="850" applyFont="1" applyFill="1" applyAlignment="1">
      <alignment horizontal="right" vertical="center"/>
    </xf>
    <xf numFmtId="17" fontId="0" fillId="33" borderId="0" xfId="0" applyNumberFormat="1" applyFont="1" applyFill="1" applyAlignment="1">
      <alignment horizontal="center" wrapText="1"/>
    </xf>
    <xf numFmtId="17" fontId="0" fillId="33" borderId="0" xfId="0" applyNumberFormat="1" applyFont="1" applyFill="1" applyAlignment="1">
      <alignment horizontal="center" vertical="center" wrapText="1"/>
    </xf>
    <xf numFmtId="0" fontId="11" fillId="33" borderId="0" xfId="0" applyFont="1" applyFill="1" applyAlignment="1">
      <alignment horizontal="center" wrapText="1"/>
    </xf>
    <xf numFmtId="41" fontId="5" fillId="33" borderId="22" xfId="850" applyFont="1" applyFill="1" applyBorder="1" applyAlignment="1">
      <alignment horizontal="right"/>
    </xf>
    <xf numFmtId="0" fontId="0" fillId="0" borderId="0" xfId="0" applyFont="1"/>
    <xf numFmtId="41" fontId="0" fillId="33" borderId="0" xfId="0" applyNumberFormat="1" applyFont="1" applyFill="1"/>
    <xf numFmtId="41" fontId="5" fillId="33" borderId="0" xfId="850" applyFont="1" applyFill="1" applyAlignment="1">
      <alignment horizontal="right"/>
    </xf>
    <xf numFmtId="41" fontId="5" fillId="33" borderId="11" xfId="850" applyFont="1" applyFill="1" applyBorder="1" applyAlignment="1">
      <alignment horizontal="right" vertical="center"/>
    </xf>
    <xf numFmtId="41" fontId="3" fillId="33" borderId="0" xfId="850" applyFont="1" applyFill="1" applyBorder="1" applyAlignment="1">
      <alignment horizontal="right" vertical="center"/>
    </xf>
    <xf numFmtId="0" fontId="0" fillId="33" borderId="0" xfId="0" quotePrefix="1" applyFont="1" applyFill="1" applyAlignment="1">
      <alignment horizontal="center" vertical="center"/>
    </xf>
    <xf numFmtId="41" fontId="5" fillId="33" borderId="0" xfId="850" applyFont="1" applyFill="1" applyAlignment="1">
      <alignment horizontal="right" vertical="center"/>
    </xf>
    <xf numFmtId="164" fontId="3" fillId="0" borderId="0" xfId="0" applyNumberFormat="1" applyFont="1" applyFill="1" applyBorder="1" applyAlignment="1">
      <alignment horizontal="center" vertical="center"/>
    </xf>
    <xf numFmtId="41" fontId="11" fillId="33" borderId="0" xfId="892" applyFont="1" applyFill="1" applyAlignment="1">
      <alignment vertical="center"/>
    </xf>
    <xf numFmtId="164" fontId="3" fillId="33" borderId="0" xfId="0" applyNumberFormat="1" applyFont="1" applyFill="1" applyBorder="1" applyAlignment="1">
      <alignment horizontal="center" vertical="center"/>
    </xf>
    <xf numFmtId="0" fontId="0" fillId="33" borderId="0" xfId="0" applyFont="1" applyFill="1" applyBorder="1" applyAlignment="1">
      <alignment horizontal="left" vertical="center" wrapText="1"/>
    </xf>
    <xf numFmtId="0" fontId="5" fillId="33" borderId="0" xfId="0" applyFont="1" applyFill="1" applyBorder="1" applyAlignment="1">
      <alignment horizontal="left" vertical="center" wrapText="1"/>
    </xf>
    <xf numFmtId="0" fontId="0" fillId="0" borderId="0" xfId="0" applyFont="1" applyFill="1" applyBorder="1" applyAlignment="1">
      <alignment vertical="center"/>
    </xf>
    <xf numFmtId="41" fontId="3" fillId="0" borderId="0" xfId="850" applyFont="1" applyFill="1" applyAlignment="1">
      <alignment horizontal="right" vertical="center"/>
    </xf>
    <xf numFmtId="0" fontId="0" fillId="0" borderId="0" xfId="0" applyFont="1" applyFill="1" applyAlignment="1">
      <alignment vertical="center" wrapText="1"/>
    </xf>
    <xf numFmtId="17" fontId="0" fillId="0" borderId="0"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33" borderId="0" xfId="0" applyFont="1" applyFill="1" applyBorder="1" applyAlignment="1">
      <alignment horizontal="left" vertical="center" wrapText="1"/>
    </xf>
    <xf numFmtId="0" fontId="5" fillId="33" borderId="0" xfId="0" applyFont="1" applyFill="1" applyBorder="1" applyAlignment="1">
      <alignment horizontal="left" vertical="center" wrapText="1"/>
    </xf>
    <xf numFmtId="0" fontId="0" fillId="33" borderId="0" xfId="0" applyFont="1" applyFill="1" applyBorder="1" applyAlignment="1">
      <alignment horizontal="center" vertical="center" wrapText="1"/>
    </xf>
  </cellXfs>
  <cellStyles count="934">
    <cellStyle name="20% - Accent1" xfId="868" builtinId="30" customBuiltin="1"/>
    <cellStyle name="20% - Accent1 2" xfId="5"/>
    <cellStyle name="20% - Accent1 2 2" xfId="6"/>
    <cellStyle name="20% - Accent1 2 2 2" xfId="7"/>
    <cellStyle name="20% - Accent1 2 2 2 2" xfId="8"/>
    <cellStyle name="20% - Accent1 2 2 3" xfId="9"/>
    <cellStyle name="20% - Accent1 2 3" xfId="10"/>
    <cellStyle name="20% - Accent1 2 4" xfId="11"/>
    <cellStyle name="20% - Accent1 2 4 2" xfId="12"/>
    <cellStyle name="20% - Accent1 2 5" xfId="13"/>
    <cellStyle name="20% - Accent1 2 6" xfId="928"/>
    <cellStyle name="20% - Accent1 2_PHFFU report" xfId="14"/>
    <cellStyle name="20% - Accent1 3" xfId="15"/>
    <cellStyle name="20% - Accent1 3 2" xfId="16"/>
    <cellStyle name="20% - Accent1 3 2 2" xfId="17"/>
    <cellStyle name="20% - Accent1 3 3" xfId="18"/>
    <cellStyle name="20% - Accent1 4" xfId="19"/>
    <cellStyle name="20% - Accent2" xfId="872" builtinId="34" customBuiltin="1"/>
    <cellStyle name="20% - Accent2 2" xfId="20"/>
    <cellStyle name="20% - Accent2 2 2" xfId="21"/>
    <cellStyle name="20% - Accent2 2 2 2" xfId="22"/>
    <cellStyle name="20% - Accent2 2 2 2 2" xfId="23"/>
    <cellStyle name="20% - Accent2 2 2 3" xfId="24"/>
    <cellStyle name="20% - Accent2 2 3" xfId="25"/>
    <cellStyle name="20% - Accent2 2 4" xfId="26"/>
    <cellStyle name="20% - Accent2 2 4 2" xfId="27"/>
    <cellStyle name="20% - Accent2 2 5" xfId="28"/>
    <cellStyle name="20% - Accent2 2 6" xfId="908"/>
    <cellStyle name="20% - Accent2 2_PHFFU report" xfId="29"/>
    <cellStyle name="20% - Accent2 3" xfId="30"/>
    <cellStyle name="20% - Accent2 3 2" xfId="31"/>
    <cellStyle name="20% - Accent2 3 2 2" xfId="32"/>
    <cellStyle name="20% - Accent2 3 3" xfId="33"/>
    <cellStyle name="20% - Accent2 4" xfId="34"/>
    <cellStyle name="20% - Accent3" xfId="876" builtinId="38" customBuiltin="1"/>
    <cellStyle name="20% - Accent3 2" xfId="35"/>
    <cellStyle name="20% - Accent3 2 2" xfId="36"/>
    <cellStyle name="20% - Accent3 2 2 2" xfId="37"/>
    <cellStyle name="20% - Accent3 2 2 2 2" xfId="38"/>
    <cellStyle name="20% - Accent3 2 2 3" xfId="39"/>
    <cellStyle name="20% - Accent3 2 3" xfId="40"/>
    <cellStyle name="20% - Accent3 2 4" xfId="41"/>
    <cellStyle name="20% - Accent3 2 4 2" xfId="42"/>
    <cellStyle name="20% - Accent3 2 5" xfId="43"/>
    <cellStyle name="20% - Accent3 2 6" xfId="903"/>
    <cellStyle name="20% - Accent3 2_PHFFU report" xfId="44"/>
    <cellStyle name="20% - Accent3 3" xfId="45"/>
    <cellStyle name="20% - Accent3 3 2" xfId="46"/>
    <cellStyle name="20% - Accent3 3 2 2" xfId="47"/>
    <cellStyle name="20% - Accent3 3 3" xfId="48"/>
    <cellStyle name="20% - Accent3 4" xfId="49"/>
    <cellStyle name="20% - Accent4" xfId="880" builtinId="42" customBuiltin="1"/>
    <cellStyle name="20% - Accent4 2" xfId="50"/>
    <cellStyle name="20% - Accent4 2 2" xfId="51"/>
    <cellStyle name="20% - Accent4 2 2 2" xfId="52"/>
    <cellStyle name="20% - Accent4 2 2 2 2" xfId="53"/>
    <cellStyle name="20% - Accent4 2 2 3" xfId="54"/>
    <cellStyle name="20% - Accent4 2 3" xfId="55"/>
    <cellStyle name="20% - Accent4 2 4" xfId="56"/>
    <cellStyle name="20% - Accent4 2 4 2" xfId="57"/>
    <cellStyle name="20% - Accent4 2 5" xfId="58"/>
    <cellStyle name="20% - Accent4 2 6" xfId="902"/>
    <cellStyle name="20% - Accent4 2_PHFFU report" xfId="59"/>
    <cellStyle name="20% - Accent4 3" xfId="60"/>
    <cellStyle name="20% - Accent4 3 2" xfId="61"/>
    <cellStyle name="20% - Accent4 3 2 2" xfId="62"/>
    <cellStyle name="20% - Accent4 3 3" xfId="63"/>
    <cellStyle name="20% - Accent4 4" xfId="64"/>
    <cellStyle name="20% - Accent5" xfId="884" builtinId="46" customBuiltin="1"/>
    <cellStyle name="20% - Accent5 2" xfId="65"/>
    <cellStyle name="20% - Accent5 2 2" xfId="66"/>
    <cellStyle name="20% - Accent5 2 2 2" xfId="67"/>
    <cellStyle name="20% - Accent5 2 2 2 2" xfId="68"/>
    <cellStyle name="20% - Accent5 2 2 3" xfId="69"/>
    <cellStyle name="20% - Accent5 2 3" xfId="70"/>
    <cellStyle name="20% - Accent5 2 4" xfId="71"/>
    <cellStyle name="20% - Accent5 2 4 2" xfId="72"/>
    <cellStyle name="20% - Accent5 2 5" xfId="73"/>
    <cellStyle name="20% - Accent5 2 6" xfId="909"/>
    <cellStyle name="20% - Accent5 2_PHFFU report" xfId="74"/>
    <cellStyle name="20% - Accent5 3" xfId="75"/>
    <cellStyle name="20% - Accent5 3 2" xfId="76"/>
    <cellStyle name="20% - Accent5 3 2 2" xfId="77"/>
    <cellStyle name="20% - Accent5 3 3" xfId="78"/>
    <cellStyle name="20% - Accent5 4" xfId="79"/>
    <cellStyle name="20% - Accent6" xfId="888" builtinId="50" customBuiltin="1"/>
    <cellStyle name="20% - Accent6 2" xfId="80"/>
    <cellStyle name="20% - Accent6 2 2" xfId="81"/>
    <cellStyle name="20% - Accent6 2 2 2" xfId="82"/>
    <cellStyle name="20% - Accent6 2 2 2 2" xfId="83"/>
    <cellStyle name="20% - Accent6 2 2 3" xfId="84"/>
    <cellStyle name="20% - Accent6 2 3" xfId="85"/>
    <cellStyle name="20% - Accent6 2 4" xfId="86"/>
    <cellStyle name="20% - Accent6 2 4 2" xfId="87"/>
    <cellStyle name="20% - Accent6 2 5" xfId="88"/>
    <cellStyle name="20% - Accent6 2 6" xfId="924"/>
    <cellStyle name="20% - Accent6 2_PHFFU report" xfId="89"/>
    <cellStyle name="20% - Accent6 3" xfId="90"/>
    <cellStyle name="20% - Accent6 3 2" xfId="91"/>
    <cellStyle name="20% - Accent6 3 2 2" xfId="92"/>
    <cellStyle name="20% - Accent6 3 3" xfId="93"/>
    <cellStyle name="20% - Accent6 4" xfId="94"/>
    <cellStyle name="40% - Accent1" xfId="869" builtinId="31" customBuiltin="1"/>
    <cellStyle name="40% - Accent1 2" xfId="95"/>
    <cellStyle name="40% - Accent1 2 2" xfId="96"/>
    <cellStyle name="40% - Accent1 2 2 2" xfId="97"/>
    <cellStyle name="40% - Accent1 2 2 2 2" xfId="98"/>
    <cellStyle name="40% - Accent1 2 2 3" xfId="99"/>
    <cellStyle name="40% - Accent1 2 3" xfId="100"/>
    <cellStyle name="40% - Accent1 2 4" xfId="101"/>
    <cellStyle name="40% - Accent1 2 4 2" xfId="102"/>
    <cellStyle name="40% - Accent1 2 5" xfId="103"/>
    <cellStyle name="40% - Accent1 2 6" xfId="900"/>
    <cellStyle name="40% - Accent1 2_PHFFU report" xfId="104"/>
    <cellStyle name="40% - Accent1 3" xfId="105"/>
    <cellStyle name="40% - Accent1 3 2" xfId="106"/>
    <cellStyle name="40% - Accent1 3 2 2" xfId="107"/>
    <cellStyle name="40% - Accent1 3 3" xfId="108"/>
    <cellStyle name="40% - Accent1 4" xfId="109"/>
    <cellStyle name="40% - Accent2" xfId="873" builtinId="35" customBuiltin="1"/>
    <cellStyle name="40% - Accent2 2" xfId="110"/>
    <cellStyle name="40% - Accent2 2 2" xfId="111"/>
    <cellStyle name="40% - Accent2 2 2 2" xfId="112"/>
    <cellStyle name="40% - Accent2 2 2 2 2" xfId="113"/>
    <cellStyle name="40% - Accent2 2 2 3" xfId="114"/>
    <cellStyle name="40% - Accent2 2 3" xfId="115"/>
    <cellStyle name="40% - Accent2 2 4" xfId="116"/>
    <cellStyle name="40% - Accent2 2 4 2" xfId="117"/>
    <cellStyle name="40% - Accent2 2 5" xfId="118"/>
    <cellStyle name="40% - Accent2 2 6" xfId="899"/>
    <cellStyle name="40% - Accent2 2_PHFFU report" xfId="119"/>
    <cellStyle name="40% - Accent2 3" xfId="120"/>
    <cellStyle name="40% - Accent2 3 2" xfId="121"/>
    <cellStyle name="40% - Accent2 3 2 2" xfId="122"/>
    <cellStyle name="40% - Accent2 3 3" xfId="123"/>
    <cellStyle name="40% - Accent2 4" xfId="124"/>
    <cellStyle name="40% - Accent3" xfId="877" builtinId="39" customBuiltin="1"/>
    <cellStyle name="40% - Accent3 2" xfId="125"/>
    <cellStyle name="40% - Accent3 2 2" xfId="126"/>
    <cellStyle name="40% - Accent3 2 2 2" xfId="127"/>
    <cellStyle name="40% - Accent3 2 2 2 2" xfId="128"/>
    <cellStyle name="40% - Accent3 2 2 3" xfId="129"/>
    <cellStyle name="40% - Accent3 2 3" xfId="130"/>
    <cellStyle name="40% - Accent3 2 4" xfId="131"/>
    <cellStyle name="40% - Accent3 2 4 2" xfId="132"/>
    <cellStyle name="40% - Accent3 2 5" xfId="133"/>
    <cellStyle name="40% - Accent3 2 6" xfId="913"/>
    <cellStyle name="40% - Accent3 2_PHFFU report" xfId="134"/>
    <cellStyle name="40% - Accent3 3" xfId="135"/>
    <cellStyle name="40% - Accent3 3 2" xfId="136"/>
    <cellStyle name="40% - Accent3 3 2 2" xfId="137"/>
    <cellStyle name="40% - Accent3 3 3" xfId="138"/>
    <cellStyle name="40% - Accent3 4" xfId="139"/>
    <cellStyle name="40% - Accent4" xfId="881" builtinId="43" customBuiltin="1"/>
    <cellStyle name="40% - Accent4 2" xfId="140"/>
    <cellStyle name="40% - Accent4 2 2" xfId="141"/>
    <cellStyle name="40% - Accent4 2 2 2" xfId="142"/>
    <cellStyle name="40% - Accent4 2 2 2 2" xfId="143"/>
    <cellStyle name="40% - Accent4 2 2 3" xfId="144"/>
    <cellStyle name="40% - Accent4 2 3" xfId="145"/>
    <cellStyle name="40% - Accent4 2 4" xfId="146"/>
    <cellStyle name="40% - Accent4 2 4 2" xfId="147"/>
    <cellStyle name="40% - Accent4 2 5" xfId="148"/>
    <cellStyle name="40% - Accent4 2 6" xfId="906"/>
    <cellStyle name="40% - Accent4 2_PHFFU report" xfId="149"/>
    <cellStyle name="40% - Accent4 3" xfId="150"/>
    <cellStyle name="40% - Accent4 3 2" xfId="151"/>
    <cellStyle name="40% - Accent4 3 2 2" xfId="152"/>
    <cellStyle name="40% - Accent4 3 3" xfId="153"/>
    <cellStyle name="40% - Accent4 4" xfId="154"/>
    <cellStyle name="40% - Accent5" xfId="885" builtinId="47" customBuiltin="1"/>
    <cellStyle name="40% - Accent5 2" xfId="155"/>
    <cellStyle name="40% - Accent5 2 2" xfId="156"/>
    <cellStyle name="40% - Accent5 2 2 2" xfId="157"/>
    <cellStyle name="40% - Accent5 2 2 2 2" xfId="158"/>
    <cellStyle name="40% - Accent5 2 2 3" xfId="159"/>
    <cellStyle name="40% - Accent5 2 3" xfId="160"/>
    <cellStyle name="40% - Accent5 2 4" xfId="161"/>
    <cellStyle name="40% - Accent5 2 4 2" xfId="162"/>
    <cellStyle name="40% - Accent5 2 5" xfId="163"/>
    <cellStyle name="40% - Accent5 2 6" xfId="927"/>
    <cellStyle name="40% - Accent5 2_PHFFU report" xfId="164"/>
    <cellStyle name="40% - Accent5 3" xfId="165"/>
    <cellStyle name="40% - Accent5 3 2" xfId="166"/>
    <cellStyle name="40% - Accent5 3 2 2" xfId="167"/>
    <cellStyle name="40% - Accent5 3 3" xfId="168"/>
    <cellStyle name="40% - Accent5 4" xfId="169"/>
    <cellStyle name="40% - Accent6" xfId="889" builtinId="51" customBuiltin="1"/>
    <cellStyle name="40% - Accent6 2" xfId="170"/>
    <cellStyle name="40% - Accent6 2 2" xfId="171"/>
    <cellStyle name="40% - Accent6 2 2 2" xfId="172"/>
    <cellStyle name="40% - Accent6 2 2 2 2" xfId="173"/>
    <cellStyle name="40% - Accent6 2 2 3" xfId="174"/>
    <cellStyle name="40% - Accent6 2 3" xfId="175"/>
    <cellStyle name="40% - Accent6 2 4" xfId="176"/>
    <cellStyle name="40% - Accent6 2 4 2" xfId="177"/>
    <cellStyle name="40% - Accent6 2 5" xfId="178"/>
    <cellStyle name="40% - Accent6 2 6" xfId="932"/>
    <cellStyle name="40% - Accent6 2_PHFFU report" xfId="179"/>
    <cellStyle name="40% - Accent6 3" xfId="180"/>
    <cellStyle name="40% - Accent6 3 2" xfId="181"/>
    <cellStyle name="40% - Accent6 3 2 2" xfId="182"/>
    <cellStyle name="40% - Accent6 3 3" xfId="183"/>
    <cellStyle name="40% - Accent6 4" xfId="184"/>
    <cellStyle name="60% - Accent1" xfId="870" builtinId="32" customBuiltin="1"/>
    <cellStyle name="60% - Accent1 2" xfId="185"/>
    <cellStyle name="60% - Accent1 2 2" xfId="186"/>
    <cellStyle name="60% - Accent1 2 3" xfId="187"/>
    <cellStyle name="60% - Accent1 2 4" xfId="915"/>
    <cellStyle name="60% - Accent1 3" xfId="188"/>
    <cellStyle name="60% - Accent2" xfId="874" builtinId="36" customBuiltin="1"/>
    <cellStyle name="60% - Accent2 2" xfId="189"/>
    <cellStyle name="60% - Accent2 2 2" xfId="190"/>
    <cellStyle name="60% - Accent2 2 3" xfId="191"/>
    <cellStyle name="60% - Accent2 2 4" xfId="930"/>
    <cellStyle name="60% - Accent2 3" xfId="192"/>
    <cellStyle name="60% - Accent3" xfId="878" builtinId="40" customBuiltin="1"/>
    <cellStyle name="60% - Accent3 2" xfId="193"/>
    <cellStyle name="60% - Accent3 2 2" xfId="194"/>
    <cellStyle name="60% - Accent3 2 3" xfId="195"/>
    <cellStyle name="60% - Accent3 2 4" xfId="910"/>
    <cellStyle name="60% - Accent3 3" xfId="196"/>
    <cellStyle name="60% - Accent4" xfId="882" builtinId="44" customBuiltin="1"/>
    <cellStyle name="60% - Accent4 2" xfId="197"/>
    <cellStyle name="60% - Accent4 2 2" xfId="198"/>
    <cellStyle name="60% - Accent4 2 3" xfId="199"/>
    <cellStyle name="60% - Accent4 2 4" xfId="929"/>
    <cellStyle name="60% - Accent4 3" xfId="200"/>
    <cellStyle name="60% - Accent5" xfId="886" builtinId="48" customBuiltin="1"/>
    <cellStyle name="60% - Accent5 2" xfId="201"/>
    <cellStyle name="60% - Accent5 2 2" xfId="202"/>
    <cellStyle name="60% - Accent5 2 3" xfId="203"/>
    <cellStyle name="60% - Accent5 2 4" xfId="917"/>
    <cellStyle name="60% - Accent5 3" xfId="204"/>
    <cellStyle name="60% - Accent6" xfId="890" builtinId="52" customBuiltin="1"/>
    <cellStyle name="60% - Accent6 2" xfId="205"/>
    <cellStyle name="60% - Accent6 2 2" xfId="206"/>
    <cellStyle name="60% - Accent6 2 3" xfId="207"/>
    <cellStyle name="60% - Accent6 2 4" xfId="933"/>
    <cellStyle name="60% - Accent6 3" xfId="208"/>
    <cellStyle name="Accent1" xfId="867" builtinId="29" customBuiltin="1"/>
    <cellStyle name="Accent1 2" xfId="209"/>
    <cellStyle name="Accent1 2 2" xfId="210"/>
    <cellStyle name="Accent1 2 3" xfId="211"/>
    <cellStyle name="Accent1 2 4" xfId="904"/>
    <cellStyle name="Accent1 3" xfId="212"/>
    <cellStyle name="Accent2" xfId="871" builtinId="33" customBuiltin="1"/>
    <cellStyle name="Accent2 2" xfId="213"/>
    <cellStyle name="Accent2 2 2" xfId="214"/>
    <cellStyle name="Accent2 2 3" xfId="215"/>
    <cellStyle name="Accent2 2 4" xfId="931"/>
    <cellStyle name="Accent2 3" xfId="216"/>
    <cellStyle name="Accent3" xfId="875" builtinId="37" customBuiltin="1"/>
    <cellStyle name="Accent3 2" xfId="217"/>
    <cellStyle name="Accent3 2 2" xfId="218"/>
    <cellStyle name="Accent3 2 3" xfId="219"/>
    <cellStyle name="Accent3 2 4" xfId="920"/>
    <cellStyle name="Accent3 3" xfId="220"/>
    <cellStyle name="Accent4" xfId="879" builtinId="41" customBuiltin="1"/>
    <cellStyle name="Accent4 2" xfId="221"/>
    <cellStyle name="Accent4 2 2" xfId="222"/>
    <cellStyle name="Accent4 2 3" xfId="223"/>
    <cellStyle name="Accent4 2 4" xfId="925"/>
    <cellStyle name="Accent4 3" xfId="224"/>
    <cellStyle name="Accent5" xfId="883" builtinId="45" customBuiltin="1"/>
    <cellStyle name="Accent5 2" xfId="225"/>
    <cellStyle name="Accent5 2 2" xfId="226"/>
    <cellStyle name="Accent5 2 3" xfId="227"/>
    <cellStyle name="Accent5 2 4" xfId="923"/>
    <cellStyle name="Accent5 3" xfId="228"/>
    <cellStyle name="Accent6" xfId="887" builtinId="49" customBuiltin="1"/>
    <cellStyle name="Accent6 2" xfId="229"/>
    <cellStyle name="Accent6 2 2" xfId="230"/>
    <cellStyle name="Accent6 2 3" xfId="231"/>
    <cellStyle name="Accent6 2 4" xfId="907"/>
    <cellStyle name="Accent6 3" xfId="232"/>
    <cellStyle name="Bad" xfId="857" builtinId="27" customBuiltin="1"/>
    <cellStyle name="Bad 2" xfId="233"/>
    <cellStyle name="Bad 2 2" xfId="234"/>
    <cellStyle name="Bad 2 3" xfId="235"/>
    <cellStyle name="Bad 2 4" xfId="912"/>
    <cellStyle name="Bad 3" xfId="236"/>
    <cellStyle name="Calculation" xfId="861" builtinId="22" customBuiltin="1"/>
    <cellStyle name="Calculation 2" xfId="237"/>
    <cellStyle name="Calculation 2 2" xfId="238"/>
    <cellStyle name="Calculation 2 3" xfId="239"/>
    <cellStyle name="Calculation 3" xfId="240"/>
    <cellStyle name="Check Cell" xfId="863" builtinId="23" customBuiltin="1"/>
    <cellStyle name="Check Cell 2" xfId="241"/>
    <cellStyle name="Check Cell 2 2" xfId="242"/>
    <cellStyle name="Check Cell 2 3" xfId="243"/>
    <cellStyle name="Check Cell 3" xfId="244"/>
    <cellStyle name="Comma [0]" xfId="850" builtinId="6"/>
    <cellStyle name="Comma [0] 2" xfId="901"/>
    <cellStyle name="Comma [0] 3" xfId="892"/>
    <cellStyle name="Comma 10" xfId="245"/>
    <cellStyle name="Comma 10 2" xfId="246"/>
    <cellStyle name="Comma 10 2 2" xfId="247"/>
    <cellStyle name="Comma 10 3" xfId="248"/>
    <cellStyle name="Comma 10 3 2" xfId="249"/>
    <cellStyle name="Comma 10 4" xfId="250"/>
    <cellStyle name="Comma 11" xfId="4"/>
    <cellStyle name="Comma 11 2" xfId="251"/>
    <cellStyle name="Comma 12" xfId="252"/>
    <cellStyle name="Comma 12 2" xfId="253"/>
    <cellStyle name="Comma 13" xfId="254"/>
    <cellStyle name="Comma 13 2" xfId="255"/>
    <cellStyle name="Comma 14" xfId="256"/>
    <cellStyle name="Comma 14 2" xfId="257"/>
    <cellStyle name="Comma 14 2 2" xfId="258"/>
    <cellStyle name="Comma 14 3" xfId="259"/>
    <cellStyle name="Comma 14 3 2" xfId="260"/>
    <cellStyle name="Comma 14 4" xfId="261"/>
    <cellStyle name="Comma 15" xfId="262"/>
    <cellStyle name="Comma 16" xfId="263"/>
    <cellStyle name="Comma 16 2" xfId="264"/>
    <cellStyle name="Comma 17" xfId="265"/>
    <cellStyle name="Comma 17 2" xfId="266"/>
    <cellStyle name="Comma 17 2 2" xfId="267"/>
    <cellStyle name="Comma 17 3" xfId="268"/>
    <cellStyle name="Comma 17 3 2" xfId="269"/>
    <cellStyle name="Comma 17 4" xfId="270"/>
    <cellStyle name="Comma 18" xfId="271"/>
    <cellStyle name="Comma 18 2" xfId="272"/>
    <cellStyle name="Comma 18 3" xfId="273"/>
    <cellStyle name="Comma 19" xfId="274"/>
    <cellStyle name="Comma 19 2" xfId="275"/>
    <cellStyle name="Comma 19 2 2" xfId="276"/>
    <cellStyle name="Comma 19 3" xfId="277"/>
    <cellStyle name="Comma 2" xfId="278"/>
    <cellStyle name="Comma 2 2" xfId="279"/>
    <cellStyle name="Comma 2 2 2" xfId="280"/>
    <cellStyle name="Comma 2 2 3" xfId="281"/>
    <cellStyle name="Comma 2 3" xfId="282"/>
    <cellStyle name="Comma 2 3 2" xfId="283"/>
    <cellStyle name="Comma 2 3 3" xfId="284"/>
    <cellStyle name="Comma 2 4" xfId="285"/>
    <cellStyle name="Comma 2 5" xfId="286"/>
    <cellStyle name="Comma 20" xfId="287"/>
    <cellStyle name="Comma 20 2" xfId="288"/>
    <cellStyle name="Comma 20 3" xfId="289"/>
    <cellStyle name="Comma 21" xfId="290"/>
    <cellStyle name="Comma 22" xfId="291"/>
    <cellStyle name="Comma 23" xfId="292"/>
    <cellStyle name="Comma 3" xfId="293"/>
    <cellStyle name="Comma 3 2" xfId="294"/>
    <cellStyle name="Comma 3 2 2" xfId="295"/>
    <cellStyle name="Comma 3 2 3" xfId="296"/>
    <cellStyle name="Comma 3 2 4" xfId="297"/>
    <cellStyle name="Comma 3 2 5" xfId="298"/>
    <cellStyle name="Comma 3 2 5 2" xfId="299"/>
    <cellStyle name="Comma 3 2 6" xfId="300"/>
    <cellStyle name="Comma 3 3" xfId="301"/>
    <cellStyle name="Comma 3 3 2" xfId="302"/>
    <cellStyle name="Comma 3 3 2 2" xfId="303"/>
    <cellStyle name="Comma 3 3 3" xfId="304"/>
    <cellStyle name="Comma 3 3 3 2" xfId="305"/>
    <cellStyle name="Comma 3 3 4" xfId="306"/>
    <cellStyle name="Comma 3 3 4 2" xfId="307"/>
    <cellStyle name="Comma 3 4" xfId="308"/>
    <cellStyle name="Comma 3 4 2" xfId="309"/>
    <cellStyle name="Comma 3 5" xfId="310"/>
    <cellStyle name="Comma 3 5 2" xfId="311"/>
    <cellStyle name="Comma 3 5 3" xfId="312"/>
    <cellStyle name="Comma 3 5 3 2" xfId="313"/>
    <cellStyle name="Comma 3 6" xfId="314"/>
    <cellStyle name="Comma 3 6 2" xfId="315"/>
    <cellStyle name="Comma 3 7" xfId="316"/>
    <cellStyle name="Comma 3 8" xfId="317"/>
    <cellStyle name="Comma 3 8 2" xfId="318"/>
    <cellStyle name="Comma 3 9" xfId="319"/>
    <cellStyle name="Comma 3 9 2" xfId="320"/>
    <cellStyle name="Comma 4" xfId="321"/>
    <cellStyle name="Comma 4 2" xfId="322"/>
    <cellStyle name="Comma 4 3" xfId="323"/>
    <cellStyle name="Comma 4 4" xfId="324"/>
    <cellStyle name="Comma 4 5" xfId="325"/>
    <cellStyle name="Comma 4 5 2" xfId="326"/>
    <cellStyle name="Comma 5" xfId="327"/>
    <cellStyle name="Comma 5 2" xfId="328"/>
    <cellStyle name="Comma 5 2 2" xfId="329"/>
    <cellStyle name="Comma 5 3" xfId="330"/>
    <cellStyle name="Comma 5 3 2" xfId="331"/>
    <cellStyle name="Comma 5 4" xfId="332"/>
    <cellStyle name="Comma 5 4 2" xfId="333"/>
    <cellStyle name="Comma 5 4 3" xfId="334"/>
    <cellStyle name="Comma 5 4 3 2" xfId="335"/>
    <cellStyle name="Comma 5 5" xfId="336"/>
    <cellStyle name="Comma 5 5 2" xfId="337"/>
    <cellStyle name="Comma 5 6" xfId="338"/>
    <cellStyle name="Comma 5 7" xfId="339"/>
    <cellStyle name="Comma 5 8" xfId="340"/>
    <cellStyle name="Comma 6" xfId="341"/>
    <cellStyle name="Comma 6 2" xfId="342"/>
    <cellStyle name="Comma 6 3" xfId="343"/>
    <cellStyle name="Comma 6 4" xfId="344"/>
    <cellStyle name="Comma 6 4 2" xfId="345"/>
    <cellStyle name="Comma 6 4 3" xfId="346"/>
    <cellStyle name="Comma 6 4 3 2" xfId="347"/>
    <cellStyle name="Comma 6 5" xfId="348"/>
    <cellStyle name="Comma 6 6" xfId="349"/>
    <cellStyle name="Comma 7" xfId="350"/>
    <cellStyle name="Comma 7 2" xfId="351"/>
    <cellStyle name="Comma 7 3" xfId="352"/>
    <cellStyle name="Comma 7 3 2" xfId="353"/>
    <cellStyle name="Comma 7 3 2 2" xfId="354"/>
    <cellStyle name="Comma 7 3 3" xfId="355"/>
    <cellStyle name="Comma 7 3 3 2" xfId="356"/>
    <cellStyle name="Comma 7 3 4" xfId="357"/>
    <cellStyle name="Comma 7 4" xfId="358"/>
    <cellStyle name="Comma 8" xfId="359"/>
    <cellStyle name="Comma 8 2" xfId="360"/>
    <cellStyle name="Comma 8 3" xfId="361"/>
    <cellStyle name="Comma 9" xfId="362"/>
    <cellStyle name="Comma 9 2" xfId="363"/>
    <cellStyle name="Currency 10" xfId="364"/>
    <cellStyle name="Currency 10 2" xfId="365"/>
    <cellStyle name="Currency 11" xfId="366"/>
    <cellStyle name="Currency 12" xfId="367"/>
    <cellStyle name="Currency 12 2" xfId="368"/>
    <cellStyle name="Currency 13" xfId="369"/>
    <cellStyle name="Currency 13 2" xfId="370"/>
    <cellStyle name="Currency 13 2 2" xfId="371"/>
    <cellStyle name="Currency 13 3" xfId="372"/>
    <cellStyle name="Currency 13 3 2" xfId="373"/>
    <cellStyle name="Currency 13 4" xfId="374"/>
    <cellStyle name="Currency 14" xfId="375"/>
    <cellStyle name="Currency 14 2" xfId="376"/>
    <cellStyle name="Currency 14 3" xfId="377"/>
    <cellStyle name="Currency 15" xfId="378"/>
    <cellStyle name="Currency 16" xfId="379"/>
    <cellStyle name="Currency 2" xfId="380"/>
    <cellStyle name="Currency 2 2" xfId="381"/>
    <cellStyle name="Currency 2 2 2" xfId="382"/>
    <cellStyle name="Currency 2 2 3" xfId="383"/>
    <cellStyle name="Currency 2 2 4" xfId="384"/>
    <cellStyle name="Currency 2 3" xfId="385"/>
    <cellStyle name="Currency 2 3 2" xfId="386"/>
    <cellStyle name="Currency 2 3 3" xfId="387"/>
    <cellStyle name="Currency 2 3 3 2" xfId="388"/>
    <cellStyle name="Currency 2 4" xfId="389"/>
    <cellStyle name="Currency 2 5" xfId="390"/>
    <cellStyle name="Currency 2 6" xfId="391"/>
    <cellStyle name="Currency 3" xfId="392"/>
    <cellStyle name="Currency 3 2" xfId="393"/>
    <cellStyle name="Currency 3 2 2" xfId="394"/>
    <cellStyle name="Currency 3 3" xfId="395"/>
    <cellStyle name="Currency 3 3 2" xfId="396"/>
    <cellStyle name="Currency 3 3 3" xfId="397"/>
    <cellStyle name="Currency 3 3 3 2" xfId="398"/>
    <cellStyle name="Currency 3 4" xfId="399"/>
    <cellStyle name="Currency 3 5" xfId="400"/>
    <cellStyle name="Currency 3 5 2" xfId="401"/>
    <cellStyle name="Currency 4" xfId="402"/>
    <cellStyle name="Currency 4 2" xfId="403"/>
    <cellStyle name="Currency 4 2 2" xfId="404"/>
    <cellStyle name="Currency 4 2 3" xfId="405"/>
    <cellStyle name="Currency 4 2 4" xfId="406"/>
    <cellStyle name="Currency 4 3" xfId="407"/>
    <cellStyle name="Currency 4 4" xfId="408"/>
    <cellStyle name="Currency 4 5" xfId="409"/>
    <cellStyle name="Currency 4 5 2" xfId="410"/>
    <cellStyle name="Currency 4 5 3" xfId="411"/>
    <cellStyle name="Currency 4 5 3 2" xfId="412"/>
    <cellStyle name="Currency 4 6" xfId="413"/>
    <cellStyle name="Currency 4 7" xfId="414"/>
    <cellStyle name="Currency 4 8" xfId="415"/>
    <cellStyle name="Currency 4 8 2" xfId="416"/>
    <cellStyle name="Currency 5" xfId="417"/>
    <cellStyle name="Currency 5 2" xfId="418"/>
    <cellStyle name="Currency 5 2 2" xfId="419"/>
    <cellStyle name="Currency 5 2 2 2" xfId="420"/>
    <cellStyle name="Currency 5 2 3" xfId="421"/>
    <cellStyle name="Currency 5 2 3 2" xfId="422"/>
    <cellStyle name="Currency 5 2 4" xfId="423"/>
    <cellStyle name="Currency 5 3" xfId="424"/>
    <cellStyle name="Currency 5 3 2" xfId="425"/>
    <cellStyle name="Currency 5 4" xfId="426"/>
    <cellStyle name="Currency 5 5" xfId="427"/>
    <cellStyle name="Currency 6" xfId="428"/>
    <cellStyle name="Currency 6 2" xfId="429"/>
    <cellStyle name="Currency 6 3" xfId="430"/>
    <cellStyle name="Currency 6 4" xfId="431"/>
    <cellStyle name="Currency 7" xfId="432"/>
    <cellStyle name="Currency 7 2" xfId="433"/>
    <cellStyle name="Currency 8" xfId="434"/>
    <cellStyle name="Currency 8 2" xfId="435"/>
    <cellStyle name="Currency 9" xfId="436"/>
    <cellStyle name="Explanatory Text" xfId="865" builtinId="53" customBuiltin="1"/>
    <cellStyle name="Explanatory Text 2" xfId="437"/>
    <cellStyle name="Explanatory Text 2 2" xfId="438"/>
    <cellStyle name="Explanatory Text 2 3" xfId="439"/>
    <cellStyle name="Explanatory Text 2 4" xfId="911"/>
    <cellStyle name="Explanatory Text 3" xfId="440"/>
    <cellStyle name="Good" xfId="856" builtinId="26" customBuiltin="1"/>
    <cellStyle name="Good 2" xfId="441"/>
    <cellStyle name="Good 2 2" xfId="442"/>
    <cellStyle name="Good 2 3" xfId="443"/>
    <cellStyle name="Good 2 4" xfId="919"/>
    <cellStyle name="Good 3" xfId="444"/>
    <cellStyle name="Heading 1" xfId="852" builtinId="16" customBuiltin="1"/>
    <cellStyle name="Heading 1 2" xfId="445"/>
    <cellStyle name="Heading 1 2 2" xfId="446"/>
    <cellStyle name="Heading 1 2 3" xfId="447"/>
    <cellStyle name="Heading 1 2 4" xfId="916"/>
    <cellStyle name="Heading 1 3" xfId="448"/>
    <cellStyle name="Heading 2" xfId="853" builtinId="17" customBuiltin="1"/>
    <cellStyle name="Heading 2 2" xfId="449"/>
    <cellStyle name="Heading 2 2 2" xfId="450"/>
    <cellStyle name="Heading 2 2 3" xfId="451"/>
    <cellStyle name="Heading 2 2 4" xfId="895"/>
    <cellStyle name="Heading 2 3" xfId="452"/>
    <cellStyle name="Heading 3" xfId="854" builtinId="18" customBuiltin="1"/>
    <cellStyle name="Heading 3 2" xfId="453"/>
    <cellStyle name="Heading 3 2 2" xfId="454"/>
    <cellStyle name="Heading 3 2 3" xfId="455"/>
    <cellStyle name="Heading 3 2 4" xfId="914"/>
    <cellStyle name="Heading 3 3" xfId="456"/>
    <cellStyle name="Heading 4" xfId="855" builtinId="19" customBuiltin="1"/>
    <cellStyle name="Heading 4 2" xfId="457"/>
    <cellStyle name="Heading 4 2 2" xfId="458"/>
    <cellStyle name="Heading 4 2 3" xfId="459"/>
    <cellStyle name="Heading 4 2 4" xfId="897"/>
    <cellStyle name="Heading 4 3" xfId="460"/>
    <cellStyle name="Input" xfId="859" builtinId="20" customBuiltin="1"/>
    <cellStyle name="Input 2" xfId="461"/>
    <cellStyle name="Input 2 2" xfId="462"/>
    <cellStyle name="Input 2 3" xfId="463"/>
    <cellStyle name="Input 3" xfId="464"/>
    <cellStyle name="Linked Cell" xfId="862" builtinId="24" customBuiltin="1"/>
    <cellStyle name="Linked Cell 2" xfId="465"/>
    <cellStyle name="Linked Cell 2 2" xfId="466"/>
    <cellStyle name="Linked Cell 2 3" xfId="467"/>
    <cellStyle name="Linked Cell 2 4" xfId="922"/>
    <cellStyle name="Linked Cell 3" xfId="468"/>
    <cellStyle name="Neutral" xfId="858" builtinId="28" customBuiltin="1"/>
    <cellStyle name="Neutral 2" xfId="469"/>
    <cellStyle name="Neutral 2 2" xfId="470"/>
    <cellStyle name="Neutral 2 3" xfId="471"/>
    <cellStyle name="Neutral 2 4" xfId="894"/>
    <cellStyle name="Neutral 3" xfId="472"/>
    <cellStyle name="Normal" xfId="0" builtinId="0"/>
    <cellStyle name="Normal 10" xfId="473"/>
    <cellStyle name="Normal 10 2" xfId="474"/>
    <cellStyle name="Normal 10 3" xfId="475"/>
    <cellStyle name="Normal 11" xfId="476"/>
    <cellStyle name="Normal 11 2" xfId="477"/>
    <cellStyle name="Normal 11 3" xfId="478"/>
    <cellStyle name="Normal 11 4" xfId="479"/>
    <cellStyle name="Normal 12" xfId="480"/>
    <cellStyle name="Normal 12 2" xfId="481"/>
    <cellStyle name="Normal 12 2 2" xfId="482"/>
    <cellStyle name="Normal 12 3" xfId="483"/>
    <cellStyle name="Normal 12 3 2" xfId="484"/>
    <cellStyle name="Normal 12 4" xfId="485"/>
    <cellStyle name="Normal 13" xfId="486"/>
    <cellStyle name="Normal 14" xfId="487"/>
    <cellStyle name="Normal 14 2" xfId="488"/>
    <cellStyle name="Normal 15" xfId="489"/>
    <cellStyle name="Normal 15 2" xfId="490"/>
    <cellStyle name="Normal 15 3" xfId="491"/>
    <cellStyle name="Normal 16" xfId="492"/>
    <cellStyle name="Normal 16 2" xfId="493"/>
    <cellStyle name="Normal 16 2 2" xfId="494"/>
    <cellStyle name="Normal 16 3" xfId="495"/>
    <cellStyle name="Normal 17" xfId="496"/>
    <cellStyle name="Normal 17 2" xfId="497"/>
    <cellStyle name="Normal 17 3" xfId="498"/>
    <cellStyle name="Normal 18" xfId="499"/>
    <cellStyle name="Normal 19" xfId="500"/>
    <cellStyle name="Normal 2" xfId="501"/>
    <cellStyle name="Normal 2 10" xfId="502"/>
    <cellStyle name="Normal 2 11" xfId="503"/>
    <cellStyle name="Normal 2 12" xfId="898"/>
    <cellStyle name="Normal 2 2" xfId="2"/>
    <cellStyle name="Normal 2 2 2" xfId="504"/>
    <cellStyle name="Normal 2 2 2 2" xfId="505"/>
    <cellStyle name="Normal 2 2 2 2 2" xfId="506"/>
    <cellStyle name="Normal 2 2 3" xfId="507"/>
    <cellStyle name="Normal 2 2 3 2" xfId="508"/>
    <cellStyle name="Normal 2 2 3 2 2" xfId="509"/>
    <cellStyle name="Normal 2 2 4" xfId="510"/>
    <cellStyle name="Normal 2 2 4 2" xfId="511"/>
    <cellStyle name="Normal 2 2 5" xfId="512"/>
    <cellStyle name="Normal 2 3" xfId="513"/>
    <cellStyle name="Normal 2 3 2" xfId="514"/>
    <cellStyle name="Normal 2 3 3" xfId="515"/>
    <cellStyle name="Normal 2 4" xfId="516"/>
    <cellStyle name="Normal 2 4 2" xfId="517"/>
    <cellStyle name="Normal 2 4 2 2" xfId="518"/>
    <cellStyle name="Normal 2 4 3" xfId="519"/>
    <cellStyle name="Normal 2 4 3 2" xfId="520"/>
    <cellStyle name="Normal 2 4 4" xfId="521"/>
    <cellStyle name="Normal 2 5" xfId="522"/>
    <cellStyle name="Normal 2 6" xfId="523"/>
    <cellStyle name="Normal 2 7" xfId="524"/>
    <cellStyle name="Normal 2 8" xfId="525"/>
    <cellStyle name="Normal 2 9" xfId="526"/>
    <cellStyle name="Normal 20" xfId="3"/>
    <cellStyle name="Normal 21" xfId="891"/>
    <cellStyle name="Normal 3" xfId="527"/>
    <cellStyle name="Normal 3 10" xfId="528"/>
    <cellStyle name="Normal 3 10 2" xfId="529"/>
    <cellStyle name="Normal 3 11" xfId="530"/>
    <cellStyle name="Normal 3 12" xfId="905"/>
    <cellStyle name="Normal 3 2" xfId="531"/>
    <cellStyle name="Normal 3 2 2" xfId="532"/>
    <cellStyle name="Normal 3 2 3" xfId="533"/>
    <cellStyle name="Normal 3 2 3 2" xfId="534"/>
    <cellStyle name="Normal 3 2 3 3" xfId="535"/>
    <cellStyle name="Normal 3 2 3 3 2" xfId="536"/>
    <cellStyle name="Normal 3 2 3 4" xfId="537"/>
    <cellStyle name="Normal 3 2 4" xfId="538"/>
    <cellStyle name="Normal 3 2 5" xfId="539"/>
    <cellStyle name="Normal 3 2 5 2" xfId="540"/>
    <cellStyle name="Normal 3 2 6" xfId="541"/>
    <cellStyle name="Normal 3 2_PHFFU report" xfId="542"/>
    <cellStyle name="Normal 3 3" xfId="543"/>
    <cellStyle name="Normal 3 3 2" xfId="544"/>
    <cellStyle name="Normal 3 3 3" xfId="545"/>
    <cellStyle name="Normal 3 3 3 2" xfId="546"/>
    <cellStyle name="Normal 3 3 3 2 2" xfId="547"/>
    <cellStyle name="Normal 3 3 3 3" xfId="548"/>
    <cellStyle name="Normal 3 3 3 3 2" xfId="549"/>
    <cellStyle name="Normal 3 3 3 4" xfId="550"/>
    <cellStyle name="Normal 3 3 3 4 2" xfId="551"/>
    <cellStyle name="Normal 3 3 3 5" xfId="552"/>
    <cellStyle name="Normal 3 3 4" xfId="553"/>
    <cellStyle name="Normal 3 4" xfId="554"/>
    <cellStyle name="Normal 3 4 2" xfId="555"/>
    <cellStyle name="Normal 3 4 3" xfId="556"/>
    <cellStyle name="Normal 3 4 3 2" xfId="557"/>
    <cellStyle name="Normal 3 4 4" xfId="558"/>
    <cellStyle name="Normal 3 5" xfId="559"/>
    <cellStyle name="Normal 3 5 2" xfId="560"/>
    <cellStyle name="Normal 3 6" xfId="561"/>
    <cellStyle name="Normal 3 6 2" xfId="562"/>
    <cellStyle name="Normal 3 7" xfId="563"/>
    <cellStyle name="Normal 3 8" xfId="564"/>
    <cellStyle name="Normal 3 9" xfId="565"/>
    <cellStyle name="Normal 3_PHFFU report" xfId="566"/>
    <cellStyle name="Normal 4" xfId="567"/>
    <cellStyle name="Normal 4 2" xfId="568"/>
    <cellStyle name="Normal 4 2 2" xfId="569"/>
    <cellStyle name="Normal 4 2 3" xfId="570"/>
    <cellStyle name="Normal 4 2 3 2" xfId="571"/>
    <cellStyle name="Normal 4 2 3 2 2" xfId="572"/>
    <cellStyle name="Normal 4 2 3 3" xfId="573"/>
    <cellStyle name="Normal 4 2 3 3 2" xfId="574"/>
    <cellStyle name="Normal 4 2 3 4" xfId="575"/>
    <cellStyle name="Normal 4 2 4" xfId="576"/>
    <cellStyle name="Normal 4 2 4 2" xfId="577"/>
    <cellStyle name="Normal 4 2 4 2 2" xfId="578"/>
    <cellStyle name="Normal 4 2 4 3" xfId="579"/>
    <cellStyle name="Normal 4 2 4 3 2" xfId="580"/>
    <cellStyle name="Normal 4 2 4 4" xfId="581"/>
    <cellStyle name="Normal 4 2 5" xfId="582"/>
    <cellStyle name="Normal 4 2 6" xfId="583"/>
    <cellStyle name="Normal 4 3" xfId="584"/>
    <cellStyle name="Normal 4 3 2" xfId="585"/>
    <cellStyle name="Normal 4 3 2 2" xfId="586"/>
    <cellStyle name="Normal 4 3 2 2 2" xfId="587"/>
    <cellStyle name="Normal 4 3 2 3" xfId="588"/>
    <cellStyle name="Normal 4 3 2 3 2" xfId="589"/>
    <cellStyle name="Normal 4 3 2 4" xfId="590"/>
    <cellStyle name="Normal 4 4" xfId="591"/>
    <cellStyle name="Normal 4 4 2" xfId="592"/>
    <cellStyle name="Normal 4 4 2 2" xfId="593"/>
    <cellStyle name="Normal 4 4 3" xfId="594"/>
    <cellStyle name="Normal 4 4 4" xfId="595"/>
    <cellStyle name="Normal 4 4 4 2" xfId="596"/>
    <cellStyle name="Normal 4 4 5" xfId="597"/>
    <cellStyle name="Normal 4 4 5 2" xfId="598"/>
    <cellStyle name="Normal 4 4 6" xfId="599"/>
    <cellStyle name="Normal 4 5" xfId="600"/>
    <cellStyle name="Normal 4 5 2" xfId="601"/>
    <cellStyle name="Normal 4 6" xfId="602"/>
    <cellStyle name="Normal 4 6 2" xfId="603"/>
    <cellStyle name="Normal 4 7" xfId="604"/>
    <cellStyle name="Normal 4 7 2" xfId="605"/>
    <cellStyle name="Normal 5" xfId="1"/>
    <cellStyle name="Normal 5 2" xfId="606"/>
    <cellStyle name="Normal 5 2 2" xfId="607"/>
    <cellStyle name="Normal 5 2 3" xfId="608"/>
    <cellStyle name="Normal 5 2 4" xfId="609"/>
    <cellStyle name="Normal 5 2 5" xfId="610"/>
    <cellStyle name="Normal 5 3" xfId="611"/>
    <cellStyle name="Normal 5 3 2" xfId="612"/>
    <cellStyle name="Normal 5 3 3" xfId="613"/>
    <cellStyle name="Normal 5 3 3 2" xfId="614"/>
    <cellStyle name="Normal 5 3 4" xfId="615"/>
    <cellStyle name="Normal 5 3 5" xfId="616"/>
    <cellStyle name="Normal 5 4" xfId="617"/>
    <cellStyle name="Normal 5 5" xfId="618"/>
    <cellStyle name="Normal 5 6" xfId="619"/>
    <cellStyle name="Normal 5 6 2" xfId="620"/>
    <cellStyle name="Normal 5 7" xfId="621"/>
    <cellStyle name="Normal 5 7 2" xfId="622"/>
    <cellStyle name="Normal 5 8" xfId="623"/>
    <cellStyle name="Normal 5_PHFFU report" xfId="624"/>
    <cellStyle name="Normal 6" xfId="625"/>
    <cellStyle name="Normal 6 10" xfId="626"/>
    <cellStyle name="Normal 6 2" xfId="627"/>
    <cellStyle name="Normal 6 2 2" xfId="628"/>
    <cellStyle name="Normal 6 2 3" xfId="629"/>
    <cellStyle name="Normal 6 2 3 2" xfId="630"/>
    <cellStyle name="Normal 6 2 4" xfId="631"/>
    <cellStyle name="Normal 6 3" xfId="632"/>
    <cellStyle name="Normal 6 3 2" xfId="633"/>
    <cellStyle name="Normal 6 3 2 2" xfId="634"/>
    <cellStyle name="Normal 6 3 3" xfId="635"/>
    <cellStyle name="Normal 6 3 3 2" xfId="636"/>
    <cellStyle name="Normal 6 3 4" xfId="637"/>
    <cellStyle name="Normal 6 4" xfId="638"/>
    <cellStyle name="Normal 6 4 2" xfId="639"/>
    <cellStyle name="Normal 6 4 3" xfId="640"/>
    <cellStyle name="Normal 6 4 3 2" xfId="641"/>
    <cellStyle name="Normal 6 5" xfId="642"/>
    <cellStyle name="Normal 6 5 2" xfId="643"/>
    <cellStyle name="Normal 6 5 2 2" xfId="644"/>
    <cellStyle name="Normal 6 5 3" xfId="645"/>
    <cellStyle name="Normal 6 5 3 2" xfId="646"/>
    <cellStyle name="Normal 6 5 4" xfId="647"/>
    <cellStyle name="Normal 6 6" xfId="648"/>
    <cellStyle name="Normal 6 7" xfId="649"/>
    <cellStyle name="Normal 6 7 2" xfId="650"/>
    <cellStyle name="Normal 6 8" xfId="651"/>
    <cellStyle name="Normal 6 8 2" xfId="652"/>
    <cellStyle name="Normal 6 9" xfId="653"/>
    <cellStyle name="Normal 6 9 2" xfId="654"/>
    <cellStyle name="Normal 7" xfId="655"/>
    <cellStyle name="Normal 7 2" xfId="656"/>
    <cellStyle name="Normal 7 3" xfId="657"/>
    <cellStyle name="Normal 7 3 2" xfId="658"/>
    <cellStyle name="Normal 7 3 2 2" xfId="659"/>
    <cellStyle name="Normal 7 3 3" xfId="660"/>
    <cellStyle name="Normal 7 3 3 2" xfId="661"/>
    <cellStyle name="Normal 7 3 4" xfId="662"/>
    <cellStyle name="Normal 7 4" xfId="663"/>
    <cellStyle name="Normal 7 5" xfId="664"/>
    <cellStyle name="Normal 7 5 2" xfId="665"/>
    <cellStyle name="Normal 8" xfId="666"/>
    <cellStyle name="Normal 8 2" xfId="667"/>
    <cellStyle name="Normal 8 3" xfId="668"/>
    <cellStyle name="Normal 8 4" xfId="669"/>
    <cellStyle name="Normal 8 5" xfId="670"/>
    <cellStyle name="Normal 8 5 2" xfId="671"/>
    <cellStyle name="Normal 9" xfId="672"/>
    <cellStyle name="Normal 9 2" xfId="673"/>
    <cellStyle name="Normal 9 2 2" xfId="674"/>
    <cellStyle name="Normal 9 3" xfId="675"/>
    <cellStyle name="Normal 9 3 2" xfId="676"/>
    <cellStyle name="Normal 9 4" xfId="677"/>
    <cellStyle name="Normal 9 4 2" xfId="678"/>
    <cellStyle name="Normal 9 5" xfId="679"/>
    <cellStyle name="Normal 9 5 2" xfId="680"/>
    <cellStyle name="Normal 9 6" xfId="681"/>
    <cellStyle name="Note 2" xfId="682"/>
    <cellStyle name="Note 2 2" xfId="683"/>
    <cellStyle name="Note 2 3" xfId="684"/>
    <cellStyle name="Note 2 3 2" xfId="685"/>
    <cellStyle name="Note 2 3 2 2" xfId="686"/>
    <cellStyle name="Note 2 4" xfId="687"/>
    <cellStyle name="Note 2 4 2" xfId="688"/>
    <cellStyle name="Note 2 5" xfId="918"/>
    <cellStyle name="Note 3" xfId="689"/>
    <cellStyle name="Note 3 2" xfId="690"/>
    <cellStyle name="Note 3 2 2" xfId="691"/>
    <cellStyle name="Note 4" xfId="692"/>
    <cellStyle name="Note 4 2" xfId="693"/>
    <cellStyle name="Note 4 2 2" xfId="694"/>
    <cellStyle name="Note 5" xfId="695"/>
    <cellStyle name="Note 5 2" xfId="696"/>
    <cellStyle name="Note 5 2 2" xfId="697"/>
    <cellStyle name="Note 6" xfId="698"/>
    <cellStyle name="Note 6 2" xfId="699"/>
    <cellStyle name="Note 6 2 2" xfId="700"/>
    <cellStyle name="Note 7" xfId="701"/>
    <cellStyle name="Note 7 2" xfId="702"/>
    <cellStyle name="Note 7 2 2" xfId="703"/>
    <cellStyle name="Note 8" xfId="704"/>
    <cellStyle name="Note 9" xfId="893"/>
    <cellStyle name="Output" xfId="860" builtinId="21" customBuiltin="1"/>
    <cellStyle name="Output 2" xfId="705"/>
    <cellStyle name="Output 2 2" xfId="706"/>
    <cellStyle name="Output 2 3" xfId="707"/>
    <cellStyle name="Output 3" xfId="708"/>
    <cellStyle name="Percent 2" xfId="709"/>
    <cellStyle name="Percent 2 2" xfId="710"/>
    <cellStyle name="Percent 2 2 2" xfId="711"/>
    <cellStyle name="Percent 2 3" xfId="712"/>
    <cellStyle name="Percent 2 3 2" xfId="713"/>
    <cellStyle name="Percent 2 3 3" xfId="714"/>
    <cellStyle name="Percent 2 3 3 2" xfId="715"/>
    <cellStyle name="Percent 3" xfId="716"/>
    <cellStyle name="Percent 3 2" xfId="717"/>
    <cellStyle name="Percent 4" xfId="718"/>
    <cellStyle name="Percent 5" xfId="719"/>
    <cellStyle name="Percent 5 2" xfId="720"/>
    <cellStyle name="SAPBEXaggData" xfId="721"/>
    <cellStyle name="SAPBEXaggData 2" xfId="722"/>
    <cellStyle name="SAPBEXaggData 3" xfId="723"/>
    <cellStyle name="SAPBEXaggDataEmph" xfId="724"/>
    <cellStyle name="SAPBEXaggDataEmph 2" xfId="725"/>
    <cellStyle name="SAPBEXaggDataEmph 3" xfId="726"/>
    <cellStyle name="SAPBEXaggItem" xfId="727"/>
    <cellStyle name="SAPBEXaggItemX" xfId="728"/>
    <cellStyle name="SAPBEXaggItemX 2" xfId="729"/>
    <cellStyle name="SAPBEXaggItemX 3" xfId="730"/>
    <cellStyle name="SAPBEXchaText" xfId="731"/>
    <cellStyle name="SAPBEXchaText 2" xfId="732"/>
    <cellStyle name="SAPBEXchaText 3" xfId="733"/>
    <cellStyle name="SAPBEXchaText 4" xfId="734"/>
    <cellStyle name="SAPBEXexcBad7" xfId="735"/>
    <cellStyle name="SAPBEXexcBad7 2" xfId="736"/>
    <cellStyle name="SAPBEXexcBad7 3" xfId="737"/>
    <cellStyle name="SAPBEXexcBad8" xfId="738"/>
    <cellStyle name="SAPBEXexcBad8 2" xfId="739"/>
    <cellStyle name="SAPBEXexcBad8 3" xfId="740"/>
    <cellStyle name="SAPBEXexcBad9" xfId="741"/>
    <cellStyle name="SAPBEXexcBad9 2" xfId="742"/>
    <cellStyle name="SAPBEXexcBad9 3" xfId="743"/>
    <cellStyle name="SAPBEXexcCritical4" xfId="744"/>
    <cellStyle name="SAPBEXexcCritical4 2" xfId="745"/>
    <cellStyle name="SAPBEXexcCritical4 3" xfId="746"/>
    <cellStyle name="SAPBEXexcCritical5" xfId="747"/>
    <cellStyle name="SAPBEXexcCritical5 2" xfId="748"/>
    <cellStyle name="SAPBEXexcCritical5 3" xfId="749"/>
    <cellStyle name="SAPBEXexcCritical6" xfId="750"/>
    <cellStyle name="SAPBEXexcCritical6 2" xfId="751"/>
    <cellStyle name="SAPBEXexcCritical6 3" xfId="752"/>
    <cellStyle name="SAPBEXexcGood1" xfId="753"/>
    <cellStyle name="SAPBEXexcGood1 2" xfId="754"/>
    <cellStyle name="SAPBEXexcGood1 3" xfId="755"/>
    <cellStyle name="SAPBEXexcGood2" xfId="756"/>
    <cellStyle name="SAPBEXexcGood2 2" xfId="757"/>
    <cellStyle name="SAPBEXexcGood2 3" xfId="758"/>
    <cellStyle name="SAPBEXexcGood3" xfId="759"/>
    <cellStyle name="SAPBEXexcGood3 2" xfId="760"/>
    <cellStyle name="SAPBEXexcGood3 3" xfId="761"/>
    <cellStyle name="SAPBEXfilterDrill" xfId="762"/>
    <cellStyle name="SAPBEXfilterDrill 2" xfId="763"/>
    <cellStyle name="SAPBEXfilterDrill 3" xfId="764"/>
    <cellStyle name="SAPBEXfilterItem" xfId="765"/>
    <cellStyle name="SAPBEXfilterItem 2" xfId="766"/>
    <cellStyle name="SAPBEXfilterItem 3" xfId="767"/>
    <cellStyle name="SAPBEXfilterText" xfId="768"/>
    <cellStyle name="SAPBEXfilterText 2" xfId="769"/>
    <cellStyle name="SAPBEXfilterText 3" xfId="770"/>
    <cellStyle name="SAPBEXformats" xfId="771"/>
    <cellStyle name="SAPBEXformats 2" xfId="772"/>
    <cellStyle name="SAPBEXformats 3" xfId="773"/>
    <cellStyle name="SAPBEXheaderItem" xfId="774"/>
    <cellStyle name="SAPBEXheaderItem 2" xfId="775"/>
    <cellStyle name="SAPBEXheaderItem 3" xfId="776"/>
    <cellStyle name="SAPBEXheaderText" xfId="777"/>
    <cellStyle name="SAPBEXheaderText 2" xfId="778"/>
    <cellStyle name="SAPBEXheaderText 3" xfId="779"/>
    <cellStyle name="SAPBEXHLevel0" xfId="780"/>
    <cellStyle name="SAPBEXHLevel0 2" xfId="781"/>
    <cellStyle name="SAPBEXHLevel0 3" xfId="782"/>
    <cellStyle name="SAPBEXHLevel0 4" xfId="783"/>
    <cellStyle name="SAPBEXHLevel0X" xfId="784"/>
    <cellStyle name="SAPBEXHLevel0X 2" xfId="785"/>
    <cellStyle name="SAPBEXHLevel0X 3" xfId="786"/>
    <cellStyle name="SAPBEXHLevel1" xfId="787"/>
    <cellStyle name="SAPBEXHLevel1 2" xfId="788"/>
    <cellStyle name="SAPBEXHLevel1 3" xfId="789"/>
    <cellStyle name="SAPBEXHLevel1 4" xfId="790"/>
    <cellStyle name="SAPBEXHLevel1X" xfId="791"/>
    <cellStyle name="SAPBEXHLevel1X 2" xfId="792"/>
    <cellStyle name="SAPBEXHLevel1X 3" xfId="793"/>
    <cellStyle name="SAPBEXHLevel2" xfId="794"/>
    <cellStyle name="SAPBEXHLevel2 2" xfId="795"/>
    <cellStyle name="SAPBEXHLevel2 3" xfId="796"/>
    <cellStyle name="SAPBEXHLevel2 4" xfId="797"/>
    <cellStyle name="SAPBEXHLevel2X" xfId="798"/>
    <cellStyle name="SAPBEXHLevel2X 2" xfId="799"/>
    <cellStyle name="SAPBEXHLevel2X 3" xfId="800"/>
    <cellStyle name="SAPBEXHLevel3" xfId="801"/>
    <cellStyle name="SAPBEXHLevel3 2" xfId="802"/>
    <cellStyle name="SAPBEXHLevel3 3" xfId="803"/>
    <cellStyle name="SAPBEXHLevel3 4" xfId="804"/>
    <cellStyle name="SAPBEXHLevel3X" xfId="805"/>
    <cellStyle name="SAPBEXHLevel3X 2" xfId="806"/>
    <cellStyle name="SAPBEXHLevel3X 3" xfId="807"/>
    <cellStyle name="SAPBEXinputData" xfId="808"/>
    <cellStyle name="SAPBEXinputData 2" xfId="809"/>
    <cellStyle name="SAPBEXinputData 3" xfId="810"/>
    <cellStyle name="SAPBEXresData" xfId="811"/>
    <cellStyle name="SAPBEXresData 2" xfId="812"/>
    <cellStyle name="SAPBEXresData 3" xfId="813"/>
    <cellStyle name="SAPBEXresDataEmph" xfId="814"/>
    <cellStyle name="SAPBEXresDataEmph 2" xfId="815"/>
    <cellStyle name="SAPBEXresDataEmph 3" xfId="816"/>
    <cellStyle name="SAPBEXresItem" xfId="817"/>
    <cellStyle name="SAPBEXresItem 2" xfId="818"/>
    <cellStyle name="SAPBEXresItem 3" xfId="819"/>
    <cellStyle name="SAPBEXresItemX" xfId="820"/>
    <cellStyle name="SAPBEXresItemX 2" xfId="821"/>
    <cellStyle name="SAPBEXresItemX 3" xfId="822"/>
    <cellStyle name="SAPBEXstdData" xfId="823"/>
    <cellStyle name="SAPBEXstdData 2" xfId="824"/>
    <cellStyle name="SAPBEXstdData 3" xfId="825"/>
    <cellStyle name="SAPBEXstdData 4" xfId="826"/>
    <cellStyle name="SAPBEXstdDataEmph" xfId="827"/>
    <cellStyle name="SAPBEXstdDataEmph 2" xfId="828"/>
    <cellStyle name="SAPBEXstdDataEmph 3" xfId="829"/>
    <cellStyle name="SAPBEXstdItem" xfId="830"/>
    <cellStyle name="SAPBEXstdItemX" xfId="831"/>
    <cellStyle name="SAPBEXstdItemX 2" xfId="832"/>
    <cellStyle name="SAPBEXstdItemX 3" xfId="833"/>
    <cellStyle name="SAPBEXtitle" xfId="834"/>
    <cellStyle name="SAPBEXtitle 2" xfId="835"/>
    <cellStyle name="SAPBEXtitle 3" xfId="836"/>
    <cellStyle name="SAPBEXundefined" xfId="837"/>
    <cellStyle name="SAPBEXundefined 2" xfId="838"/>
    <cellStyle name="SAPBEXundefined 3" xfId="839"/>
    <cellStyle name="Title" xfId="851" builtinId="15" customBuiltin="1"/>
    <cellStyle name="Title 2" xfId="840"/>
    <cellStyle name="Title 2 2" xfId="921"/>
    <cellStyle name="Title 3" xfId="841"/>
    <cellStyle name="Total" xfId="866" builtinId="25" customBuiltin="1"/>
    <cellStyle name="Total 2" xfId="842"/>
    <cellStyle name="Total 2 2" xfId="843"/>
    <cellStyle name="Total 2 3" xfId="844"/>
    <cellStyle name="Total 2 4" xfId="926"/>
    <cellStyle name="Total 3" xfId="845"/>
    <cellStyle name="Warning Text" xfId="864" builtinId="11" customBuiltin="1"/>
    <cellStyle name="Warning Text 2" xfId="846"/>
    <cellStyle name="Warning Text 2 2" xfId="847"/>
    <cellStyle name="Warning Text 2 3" xfId="848"/>
    <cellStyle name="Warning Text 2 4" xfId="896"/>
    <cellStyle name="Warning Text 3" xfId="849"/>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51"/>
  <sheetViews>
    <sheetView tabSelected="1" zoomScale="80" zoomScaleNormal="80" zoomScaleSheetLayoutView="70" workbookViewId="0">
      <selection activeCell="A7" sqref="A7"/>
    </sheetView>
  </sheetViews>
  <sheetFormatPr defaultColWidth="15.7109375" defaultRowHeight="12.75"/>
  <cols>
    <col min="1" max="1" width="66" style="2" customWidth="1"/>
    <col min="2" max="4" width="14" style="2" customWidth="1"/>
    <col min="5" max="5" width="68.28515625" style="17" customWidth="1"/>
    <col min="6" max="6" width="12.28515625" style="18" customWidth="1"/>
    <col min="7" max="7" width="11.42578125" style="8" customWidth="1"/>
    <col min="8" max="8" width="11" style="8" customWidth="1"/>
    <col min="9" max="9" width="11.85546875" style="18" customWidth="1"/>
    <col min="10" max="16384" width="15.7109375" style="2"/>
  </cols>
  <sheetData>
    <row r="1" spans="1:13">
      <c r="A1" s="19" t="s">
        <v>272</v>
      </c>
    </row>
    <row r="2" spans="1:13">
      <c r="A2" s="19" t="s">
        <v>273</v>
      </c>
    </row>
    <row r="3" spans="1:13">
      <c r="A3" s="19" t="s">
        <v>274</v>
      </c>
    </row>
    <row r="4" spans="1:13">
      <c r="A4" s="19" t="s">
        <v>275</v>
      </c>
    </row>
    <row r="5" spans="1:13">
      <c r="A5" s="19" t="s">
        <v>276</v>
      </c>
    </row>
    <row r="6" spans="1:13">
      <c r="A6" s="19" t="s">
        <v>277</v>
      </c>
    </row>
    <row r="7" spans="1:13" s="3" customFormat="1" ht="15.75">
      <c r="A7" s="36"/>
    </row>
    <row r="8" spans="1:13" s="4" customFormat="1" ht="15.75">
      <c r="A8" s="37"/>
      <c r="B8" s="5"/>
      <c r="C8" s="5"/>
      <c r="D8" s="5"/>
      <c r="E8" s="5"/>
      <c r="F8" s="5"/>
      <c r="G8" s="5"/>
      <c r="H8" s="5"/>
      <c r="I8" s="5"/>
    </row>
    <row r="9" spans="1:13" s="6" customFormat="1" ht="62.45" customHeight="1" thickBot="1">
      <c r="A9" s="39" t="s">
        <v>231</v>
      </c>
      <c r="B9" s="38" t="s">
        <v>226</v>
      </c>
      <c r="C9" s="31" t="s">
        <v>232</v>
      </c>
      <c r="D9" s="31" t="s">
        <v>233</v>
      </c>
      <c r="E9" s="31" t="s">
        <v>225</v>
      </c>
      <c r="F9" s="31" t="s">
        <v>227</v>
      </c>
      <c r="G9" s="31" t="s">
        <v>228</v>
      </c>
      <c r="H9" s="30" t="s">
        <v>229</v>
      </c>
      <c r="I9" s="31" t="s">
        <v>230</v>
      </c>
    </row>
    <row r="10" spans="1:13" s="6" customFormat="1" ht="15">
      <c r="A10" s="9"/>
      <c r="B10" s="32"/>
      <c r="C10" s="32"/>
      <c r="D10" s="32"/>
      <c r="E10" s="24"/>
      <c r="G10" s="7"/>
      <c r="H10" s="7"/>
    </row>
    <row r="11" spans="1:13" s="6" customFormat="1">
      <c r="A11" s="41" t="s">
        <v>238</v>
      </c>
      <c r="B11" s="32"/>
      <c r="C11" s="32"/>
      <c r="D11" s="32"/>
      <c r="E11" s="24"/>
      <c r="G11" s="7"/>
      <c r="H11" s="7"/>
    </row>
    <row r="12" spans="1:13" ht="33.950000000000003" customHeight="1">
      <c r="A12" s="1" t="s">
        <v>0</v>
      </c>
      <c r="B12" s="32">
        <v>26595</v>
      </c>
      <c r="C12" s="32">
        <v>26595</v>
      </c>
      <c r="D12" s="32">
        <v>26595</v>
      </c>
      <c r="E12" s="22" t="s">
        <v>135</v>
      </c>
      <c r="F12" s="27">
        <v>27242</v>
      </c>
      <c r="G12" s="10">
        <v>43617</v>
      </c>
      <c r="H12" s="10" t="s">
        <v>213</v>
      </c>
      <c r="I12" s="40" t="s">
        <v>1</v>
      </c>
    </row>
    <row r="13" spans="1:13" ht="32.85" customHeight="1">
      <c r="A13" s="1" t="s">
        <v>2</v>
      </c>
      <c r="B13" s="32">
        <v>154271.87</v>
      </c>
      <c r="C13" s="32">
        <v>154271.87</v>
      </c>
      <c r="D13" s="32">
        <v>154271.87</v>
      </c>
      <c r="E13" s="22" t="s">
        <v>136</v>
      </c>
      <c r="F13" s="27">
        <v>27242</v>
      </c>
      <c r="G13" s="10">
        <v>43617</v>
      </c>
      <c r="H13" s="10" t="s">
        <v>213</v>
      </c>
      <c r="I13" s="8" t="s">
        <v>3</v>
      </c>
    </row>
    <row r="14" spans="1:13" ht="32.85" customHeight="1">
      <c r="A14" s="1" t="s">
        <v>4</v>
      </c>
      <c r="B14" s="32">
        <f>9135400.74-394378.36-1521.37-443.96-6050231.14-84305.72-144.72</f>
        <v>2604375.4700000007</v>
      </c>
      <c r="C14" s="32">
        <f>9135400.74-394378.36-1521.37-443.96-6050231.14-84305.72-144.72</f>
        <v>2604375.4700000007</v>
      </c>
      <c r="D14" s="32">
        <f>9135400.74-394378.36-1521.37-443.96-6050231.14-84305.72-144.72</f>
        <v>2604375.4700000007</v>
      </c>
      <c r="E14" s="22" t="s">
        <v>253</v>
      </c>
      <c r="F14" s="27">
        <v>27242</v>
      </c>
      <c r="G14" s="10">
        <v>42705</v>
      </c>
      <c r="H14" s="10" t="s">
        <v>213</v>
      </c>
      <c r="I14" s="8" t="s">
        <v>3</v>
      </c>
    </row>
    <row r="15" spans="1:13" s="1" customFormat="1" ht="34.700000000000003" customHeight="1">
      <c r="A15" s="12" t="s">
        <v>5</v>
      </c>
      <c r="B15" s="33">
        <f>17700000+55203.29+7490.72</f>
        <v>17762694.009999998</v>
      </c>
      <c r="C15" s="33">
        <f>17700000+55203.29+7490.72</f>
        <v>17762694.009999998</v>
      </c>
      <c r="D15" s="33">
        <f>17700000+55203.29+7490.72</f>
        <v>17762694.009999998</v>
      </c>
      <c r="E15" s="22" t="s">
        <v>137</v>
      </c>
      <c r="F15" s="21">
        <v>40695</v>
      </c>
      <c r="G15" s="10">
        <v>43617</v>
      </c>
      <c r="H15" s="10" t="s">
        <v>213</v>
      </c>
      <c r="I15" s="13" t="s">
        <v>6</v>
      </c>
    </row>
    <row r="16" spans="1:13" s="66" customFormat="1" ht="51.95" customHeight="1">
      <c r="A16" s="60" t="s">
        <v>123</v>
      </c>
      <c r="B16" s="61">
        <f>41967055.14+19687.85+1014.86+649.49+1509.77+4704.4+6076.09+2043.17+3918.73+-1989604.7+764.85+2708.19+2705.53+1856.45+4051.39+2295.85+3409.49+8257.92+3426.48+1414.57+691.14+1050.73+562.77+377.4+1407.45+666.69+37.64+240.17+377.5+908.16+1126.3+1731.03+1029.79+1415.45+2268.63+1114.28+2907.82+1076.91+2473.51+2434.23+1056.45+3394.02+1661.94</f>
        <v>40077955.530000009</v>
      </c>
      <c r="C16" s="61">
        <f>41967055.14+19687.85+1014.86+649.49+1509.77+4704.4+6076.09+2043.17+3918.73+-1989604.7+764.85+2708.19+2705.53+1856.45+4051.39+2295.85+3409.49+8257.92+3426.48+1414.57+691.14+1050.73+562.77+377.4+1407.45+666.69+37.64+240.17+377.5+908.16+1126.3+1731.03+1029.79+1415.45+2268.63+1114.28+2907.82+1076.91+2473.51+2434.23+1056.45+3394.02+1661.94</f>
        <v>40077955.530000009</v>
      </c>
      <c r="D16" s="61">
        <f>41967055.14+19687.85+1014.86+649.49+1509.77+4704.4+6076.09+2043.17+3918.73+-1989604.7+764.85+2708.19+2705.53+1856.45+4051.39+2295.85+3409.49+8257.92+3426.48+1414.57+691.14+1050.73+562.77+377.4+1407.45+666.69+37.64+240.17+377.5+908.16+1126.3+1731.03+1029.79+1415.45+2268.63+1114.28+2907.82+1076.91+2473.51+2434.23+1056.45+3394.02+1661.94</f>
        <v>40077955.530000009</v>
      </c>
      <c r="E16" s="62" t="s">
        <v>204</v>
      </c>
      <c r="F16" s="63">
        <v>40695</v>
      </c>
      <c r="G16" s="64">
        <v>44166</v>
      </c>
      <c r="H16" s="64" t="s">
        <v>213</v>
      </c>
      <c r="I16" s="65" t="s">
        <v>6</v>
      </c>
      <c r="L16" s="60"/>
      <c r="M16" s="60"/>
    </row>
    <row r="17" spans="1:13" s="66" customFormat="1" ht="61.7" customHeight="1">
      <c r="A17" s="60" t="s">
        <v>124</v>
      </c>
      <c r="B17" s="61">
        <v>34436435.5</v>
      </c>
      <c r="C17" s="61">
        <v>34436435.5</v>
      </c>
      <c r="D17" s="61">
        <v>34436435.5</v>
      </c>
      <c r="E17" s="62" t="s">
        <v>205</v>
      </c>
      <c r="F17" s="63">
        <v>41395</v>
      </c>
      <c r="G17" s="64">
        <v>44166</v>
      </c>
      <c r="H17" s="64" t="s">
        <v>213</v>
      </c>
      <c r="I17" s="65" t="s">
        <v>125</v>
      </c>
      <c r="K17" s="60"/>
      <c r="L17" s="60"/>
      <c r="M17" s="60"/>
    </row>
    <row r="18" spans="1:13" s="1" customFormat="1" ht="48.4" customHeight="1">
      <c r="A18" s="12" t="s">
        <v>126</v>
      </c>
      <c r="B18" s="43">
        <v>27021.58</v>
      </c>
      <c r="C18" s="43">
        <v>27021.58</v>
      </c>
      <c r="D18" s="43">
        <v>27021.58</v>
      </c>
      <c r="E18" s="22" t="s">
        <v>206</v>
      </c>
      <c r="F18" s="21">
        <v>40695</v>
      </c>
      <c r="G18" s="10">
        <v>42705</v>
      </c>
      <c r="H18" s="10" t="s">
        <v>213</v>
      </c>
      <c r="I18" s="21" t="s">
        <v>127</v>
      </c>
    </row>
    <row r="19" spans="1:13" ht="20.85" customHeight="1" thickBot="1">
      <c r="A19" s="41" t="s">
        <v>239</v>
      </c>
      <c r="B19" s="42">
        <f>SUM(B12:B18)</f>
        <v>95089348.960000008</v>
      </c>
      <c r="C19" s="42">
        <f>SUM(C12:C18)</f>
        <v>95089348.960000008</v>
      </c>
      <c r="D19" s="42">
        <f>SUM(D12:D18)</f>
        <v>95089348.960000008</v>
      </c>
      <c r="G19" s="10"/>
      <c r="H19" s="10"/>
    </row>
    <row r="20" spans="1:13" ht="13.15" customHeight="1" thickTop="1">
      <c r="A20" s="1"/>
      <c r="B20" s="32"/>
      <c r="C20" s="32"/>
      <c r="D20" s="32"/>
      <c r="E20" s="22"/>
      <c r="F20" s="27"/>
      <c r="G20" s="10"/>
      <c r="H20" s="10"/>
      <c r="I20" s="8"/>
    </row>
    <row r="21" spans="1:13">
      <c r="A21" s="1"/>
      <c r="B21" s="32"/>
      <c r="C21" s="32"/>
      <c r="D21" s="32"/>
      <c r="E21" s="22"/>
      <c r="F21" s="8"/>
      <c r="G21" s="10"/>
      <c r="H21" s="10"/>
      <c r="I21" s="8"/>
    </row>
    <row r="22" spans="1:13">
      <c r="A22" s="41" t="s">
        <v>237</v>
      </c>
      <c r="B22" s="32"/>
      <c r="C22" s="32"/>
      <c r="D22" s="32"/>
      <c r="E22" s="22"/>
      <c r="F22" s="8"/>
      <c r="G22" s="10"/>
      <c r="H22" s="10"/>
      <c r="I22" s="8"/>
    </row>
    <row r="23" spans="1:13" ht="50.25" customHeight="1">
      <c r="A23" s="1" t="s">
        <v>7</v>
      </c>
      <c r="B23" s="32">
        <v>196077.94</v>
      </c>
      <c r="C23" s="32">
        <v>196077.94</v>
      </c>
      <c r="D23" s="32">
        <v>196077.94</v>
      </c>
      <c r="E23" s="22" t="s">
        <v>138</v>
      </c>
      <c r="F23" s="27">
        <v>39873</v>
      </c>
      <c r="G23" s="10">
        <v>44348</v>
      </c>
      <c r="H23" s="10" t="s">
        <v>214</v>
      </c>
      <c r="I23" s="8" t="s">
        <v>8</v>
      </c>
    </row>
    <row r="24" spans="1:13" s="1" customFormat="1" ht="47.25" customHeight="1">
      <c r="A24" s="1" t="s">
        <v>9</v>
      </c>
      <c r="B24" s="32">
        <v>682809.49</v>
      </c>
      <c r="C24" s="32">
        <v>682809.49</v>
      </c>
      <c r="D24" s="32">
        <v>682809.49</v>
      </c>
      <c r="E24" s="22" t="s">
        <v>139</v>
      </c>
      <c r="F24" s="27">
        <v>34304</v>
      </c>
      <c r="G24" s="10">
        <v>45078</v>
      </c>
      <c r="H24" s="10" t="s">
        <v>214</v>
      </c>
      <c r="I24" s="8" t="s">
        <v>10</v>
      </c>
    </row>
    <row r="25" spans="1:13" ht="38.65" customHeight="1">
      <c r="A25" s="1" t="s">
        <v>11</v>
      </c>
      <c r="B25" s="32">
        <v>27998.35</v>
      </c>
      <c r="C25" s="32">
        <v>27998.35</v>
      </c>
      <c r="D25" s="32">
        <v>27998.35</v>
      </c>
      <c r="E25" s="22" t="s">
        <v>140</v>
      </c>
      <c r="F25" s="27">
        <v>38961</v>
      </c>
      <c r="G25" s="10">
        <v>45809</v>
      </c>
      <c r="H25" s="10" t="s">
        <v>214</v>
      </c>
      <c r="I25" s="8" t="s">
        <v>28</v>
      </c>
    </row>
    <row r="26" spans="1:13" ht="46.15" customHeight="1">
      <c r="A26" s="1" t="s">
        <v>12</v>
      </c>
      <c r="B26" s="32">
        <v>179028.17</v>
      </c>
      <c r="C26" s="32">
        <v>179028.17</v>
      </c>
      <c r="D26" s="32">
        <v>179028.17</v>
      </c>
      <c r="E26" s="22" t="s">
        <v>141</v>
      </c>
      <c r="F26" s="27">
        <v>39356</v>
      </c>
      <c r="G26" s="10">
        <v>45444</v>
      </c>
      <c r="H26" s="10" t="s">
        <v>214</v>
      </c>
      <c r="I26" s="8" t="s">
        <v>13</v>
      </c>
    </row>
    <row r="27" spans="1:13" ht="39.200000000000003" customHeight="1">
      <c r="A27" s="1" t="s">
        <v>14</v>
      </c>
      <c r="B27" s="32">
        <v>5671737.6699999999</v>
      </c>
      <c r="C27" s="32">
        <v>5671737.6699999999</v>
      </c>
      <c r="D27" s="32">
        <v>5671737.6699999999</v>
      </c>
      <c r="E27" s="22" t="s">
        <v>142</v>
      </c>
      <c r="F27" s="27">
        <v>34790</v>
      </c>
      <c r="G27" s="10">
        <v>45078</v>
      </c>
      <c r="H27" s="10" t="s">
        <v>215</v>
      </c>
      <c r="I27" s="8" t="s">
        <v>15</v>
      </c>
    </row>
    <row r="28" spans="1:13" ht="53.1" customHeight="1">
      <c r="A28" s="1" t="s">
        <v>16</v>
      </c>
      <c r="B28" s="32">
        <v>900792.09</v>
      </c>
      <c r="C28" s="32">
        <v>900792.09</v>
      </c>
      <c r="D28" s="32">
        <v>900792.09</v>
      </c>
      <c r="E28" s="22" t="s">
        <v>143</v>
      </c>
      <c r="F28" s="27">
        <v>28825</v>
      </c>
      <c r="G28" s="10">
        <v>44896</v>
      </c>
      <c r="H28" s="10" t="s">
        <v>215</v>
      </c>
      <c r="I28" s="8" t="s">
        <v>219</v>
      </c>
    </row>
    <row r="29" spans="1:13" ht="36.4" customHeight="1">
      <c r="A29" s="1" t="s">
        <v>17</v>
      </c>
      <c r="B29" s="32">
        <v>423982.43</v>
      </c>
      <c r="C29" s="32">
        <v>423982.43</v>
      </c>
      <c r="D29" s="32">
        <v>423982.43</v>
      </c>
      <c r="E29" s="22" t="s">
        <v>144</v>
      </c>
      <c r="F29" s="27">
        <v>39356</v>
      </c>
      <c r="G29" s="10">
        <v>44896</v>
      </c>
      <c r="H29" s="10" t="s">
        <v>215</v>
      </c>
      <c r="I29" s="8" t="s">
        <v>13</v>
      </c>
    </row>
    <row r="30" spans="1:13" s="1" customFormat="1" ht="36.4" customHeight="1">
      <c r="A30" s="1" t="s">
        <v>18</v>
      </c>
      <c r="B30" s="32">
        <v>585187.56000000006</v>
      </c>
      <c r="C30" s="32">
        <v>585187.56000000006</v>
      </c>
      <c r="D30" s="32">
        <v>585187.56000000006</v>
      </c>
      <c r="E30" s="22" t="s">
        <v>145</v>
      </c>
      <c r="F30" s="27">
        <v>34639</v>
      </c>
      <c r="G30" s="10">
        <v>44896</v>
      </c>
      <c r="H30" s="10" t="s">
        <v>215</v>
      </c>
      <c r="I30" s="8" t="s">
        <v>19</v>
      </c>
    </row>
    <row r="31" spans="1:13" ht="64.7" customHeight="1">
      <c r="A31" s="1" t="s">
        <v>20</v>
      </c>
      <c r="B31" s="32">
        <v>1931695.04</v>
      </c>
      <c r="C31" s="32">
        <v>1931695.04</v>
      </c>
      <c r="D31" s="32">
        <v>1931695.04</v>
      </c>
      <c r="E31" s="22" t="s">
        <v>146</v>
      </c>
      <c r="F31" s="27">
        <v>41000</v>
      </c>
      <c r="G31" s="10">
        <v>44896</v>
      </c>
      <c r="H31" s="10" t="s">
        <v>215</v>
      </c>
      <c r="I31" s="8" t="s">
        <v>21</v>
      </c>
    </row>
    <row r="32" spans="1:13" ht="21.95" customHeight="1">
      <c r="A32" s="1" t="s">
        <v>22</v>
      </c>
      <c r="B32" s="32">
        <v>298405.81</v>
      </c>
      <c r="C32" s="32">
        <v>298405.81</v>
      </c>
      <c r="D32" s="32">
        <v>298405.81</v>
      </c>
      <c r="E32" s="22" t="s">
        <v>147</v>
      </c>
      <c r="F32" s="27">
        <v>37956</v>
      </c>
      <c r="G32" s="10">
        <v>44896</v>
      </c>
      <c r="H32" s="10" t="s">
        <v>215</v>
      </c>
      <c r="I32" s="8" t="s">
        <v>23</v>
      </c>
    </row>
    <row r="33" spans="1:9" ht="40.5" customHeight="1">
      <c r="A33" s="15" t="s">
        <v>24</v>
      </c>
      <c r="B33" s="32">
        <v>4103598.84</v>
      </c>
      <c r="C33" s="32">
        <v>4103598.84</v>
      </c>
      <c r="D33" s="32">
        <v>4103598.84</v>
      </c>
      <c r="E33" s="22" t="s">
        <v>148</v>
      </c>
      <c r="F33" s="27">
        <v>39356</v>
      </c>
      <c r="G33" s="10">
        <v>43800</v>
      </c>
      <c r="H33" s="10" t="s">
        <v>215</v>
      </c>
      <c r="I33" s="8" t="s">
        <v>13</v>
      </c>
    </row>
    <row r="34" spans="1:9" s="16" customFormat="1" ht="42" customHeight="1">
      <c r="A34" s="1" t="s">
        <v>25</v>
      </c>
      <c r="B34" s="32">
        <v>1834049.69</v>
      </c>
      <c r="C34" s="32">
        <v>1834049.69</v>
      </c>
      <c r="D34" s="32">
        <v>1834049.69</v>
      </c>
      <c r="E34" s="22" t="s">
        <v>149</v>
      </c>
      <c r="F34" s="27">
        <v>38626</v>
      </c>
      <c r="G34" s="10">
        <v>46539</v>
      </c>
      <c r="H34" s="10" t="s">
        <v>215</v>
      </c>
      <c r="I34" s="8" t="s">
        <v>26</v>
      </c>
    </row>
    <row r="35" spans="1:9" s="1" customFormat="1" ht="38.65" customHeight="1">
      <c r="A35" s="15" t="s">
        <v>27</v>
      </c>
      <c r="B35" s="32">
        <v>9777914.9600000009</v>
      </c>
      <c r="C35" s="32">
        <v>9777914.9600000009</v>
      </c>
      <c r="D35" s="32">
        <v>9777914.9600000009</v>
      </c>
      <c r="E35" s="22" t="s">
        <v>150</v>
      </c>
      <c r="F35" s="27">
        <v>38961</v>
      </c>
      <c r="G35" s="10">
        <v>46174</v>
      </c>
      <c r="H35" s="10" t="s">
        <v>215</v>
      </c>
      <c r="I35" s="8" t="s">
        <v>28</v>
      </c>
    </row>
    <row r="36" spans="1:9" ht="54.2" customHeight="1">
      <c r="A36" s="1" t="s">
        <v>29</v>
      </c>
      <c r="B36" s="32">
        <v>738482.93</v>
      </c>
      <c r="C36" s="32">
        <v>738482.93</v>
      </c>
      <c r="D36" s="32">
        <v>738482.93</v>
      </c>
      <c r="E36" s="22" t="s">
        <v>151</v>
      </c>
      <c r="F36" s="27">
        <v>39692</v>
      </c>
      <c r="G36" s="10">
        <v>46722</v>
      </c>
      <c r="H36" s="10" t="s">
        <v>215</v>
      </c>
      <c r="I36" s="8" t="s">
        <v>30</v>
      </c>
    </row>
    <row r="37" spans="1:9" ht="49.15" customHeight="1">
      <c r="A37" s="1" t="s">
        <v>31</v>
      </c>
      <c r="B37" s="32">
        <v>27177.02</v>
      </c>
      <c r="C37" s="32">
        <v>27177.02</v>
      </c>
      <c r="D37" s="32">
        <v>27177.02</v>
      </c>
      <c r="E37" s="22" t="s">
        <v>152</v>
      </c>
      <c r="F37" s="27">
        <v>35004</v>
      </c>
      <c r="G37" s="10">
        <v>45444</v>
      </c>
      <c r="H37" s="10" t="s">
        <v>214</v>
      </c>
      <c r="I37" s="8" t="s">
        <v>32</v>
      </c>
    </row>
    <row r="38" spans="1:9" s="1" customFormat="1" ht="72.599999999999994" customHeight="1">
      <c r="A38" s="1" t="s">
        <v>33</v>
      </c>
      <c r="B38" s="32">
        <v>1518474.94</v>
      </c>
      <c r="C38" s="32">
        <v>1518474.94</v>
      </c>
      <c r="D38" s="32">
        <v>1518474.94</v>
      </c>
      <c r="E38" s="22" t="s">
        <v>153</v>
      </c>
      <c r="F38" s="27">
        <v>35186</v>
      </c>
      <c r="G38" s="10">
        <v>44896</v>
      </c>
      <c r="H38" s="10" t="s">
        <v>215</v>
      </c>
      <c r="I38" s="8" t="s">
        <v>34</v>
      </c>
    </row>
    <row r="39" spans="1:9" s="1" customFormat="1" ht="39.75" customHeight="1">
      <c r="A39" s="1" t="s">
        <v>35</v>
      </c>
      <c r="B39" s="32">
        <v>810716.51</v>
      </c>
      <c r="C39" s="32">
        <v>810716.51</v>
      </c>
      <c r="D39" s="32">
        <v>810716.51</v>
      </c>
      <c r="E39" s="22" t="s">
        <v>154</v>
      </c>
      <c r="F39" s="27">
        <v>41030</v>
      </c>
      <c r="G39" s="10">
        <v>45809</v>
      </c>
      <c r="H39" s="10" t="s">
        <v>215</v>
      </c>
      <c r="I39" s="8" t="s">
        <v>36</v>
      </c>
    </row>
    <row r="40" spans="1:9" ht="51.4" customHeight="1">
      <c r="A40" s="1" t="s">
        <v>39</v>
      </c>
      <c r="B40" s="32">
        <v>1636768.82</v>
      </c>
      <c r="C40" s="32">
        <v>1636768.82</v>
      </c>
      <c r="D40" s="32">
        <v>1636768.82</v>
      </c>
      <c r="E40" s="22" t="s">
        <v>156</v>
      </c>
      <c r="F40" s="27">
        <v>40695</v>
      </c>
      <c r="G40" s="10">
        <v>46174</v>
      </c>
      <c r="H40" s="10" t="s">
        <v>215</v>
      </c>
      <c r="I40" s="8" t="s">
        <v>6</v>
      </c>
    </row>
    <row r="41" spans="1:9" s="1" customFormat="1" ht="37.5" customHeight="1">
      <c r="A41" s="1" t="s">
        <v>40</v>
      </c>
      <c r="B41" s="32">
        <v>1945901.88</v>
      </c>
      <c r="C41" s="32">
        <v>1945901.88</v>
      </c>
      <c r="D41" s="32">
        <v>1945901.88</v>
      </c>
      <c r="E41" s="22" t="s">
        <v>157</v>
      </c>
      <c r="F41" s="27">
        <v>39692</v>
      </c>
      <c r="G41" s="10">
        <v>46174</v>
      </c>
      <c r="H41" s="10" t="s">
        <v>215</v>
      </c>
      <c r="I41" s="8" t="s">
        <v>41</v>
      </c>
    </row>
    <row r="42" spans="1:9" ht="51.4" customHeight="1">
      <c r="A42" s="1" t="s">
        <v>42</v>
      </c>
      <c r="B42" s="32">
        <v>751505.01</v>
      </c>
      <c r="C42" s="32">
        <v>751505.01</v>
      </c>
      <c r="D42" s="32">
        <v>751505.01</v>
      </c>
      <c r="E42" s="22" t="s">
        <v>158</v>
      </c>
      <c r="F42" s="27">
        <v>39356</v>
      </c>
      <c r="G42" s="10">
        <v>44896</v>
      </c>
      <c r="H42" s="10" t="s">
        <v>215</v>
      </c>
      <c r="I42" s="8" t="s">
        <v>43</v>
      </c>
    </row>
    <row r="43" spans="1:9" ht="30" customHeight="1">
      <c r="A43" s="1" t="s">
        <v>44</v>
      </c>
      <c r="B43" s="32">
        <v>1767016.11</v>
      </c>
      <c r="C43" s="32">
        <v>1767016.11</v>
      </c>
      <c r="D43" s="32">
        <v>1767016.11</v>
      </c>
      <c r="E43" s="22" t="s">
        <v>159</v>
      </c>
      <c r="F43" s="27">
        <v>39479</v>
      </c>
      <c r="G43" s="10">
        <v>43435</v>
      </c>
      <c r="H43" s="10" t="s">
        <v>215</v>
      </c>
      <c r="I43" s="8" t="s">
        <v>45</v>
      </c>
    </row>
    <row r="44" spans="1:9" ht="37.5" customHeight="1">
      <c r="A44" s="1" t="s">
        <v>46</v>
      </c>
      <c r="B44" s="32">
        <v>568889.56999999995</v>
      </c>
      <c r="C44" s="32">
        <v>568889.56999999995</v>
      </c>
      <c r="D44" s="32">
        <v>568889.56999999995</v>
      </c>
      <c r="E44" s="22" t="s">
        <v>160</v>
      </c>
      <c r="F44" s="27">
        <v>39448</v>
      </c>
      <c r="G44" s="10">
        <v>43452</v>
      </c>
      <c r="H44" s="10" t="s">
        <v>215</v>
      </c>
      <c r="I44" s="8" t="s">
        <v>47</v>
      </c>
    </row>
    <row r="45" spans="1:9" ht="23.85" customHeight="1">
      <c r="A45" s="1" t="s">
        <v>48</v>
      </c>
      <c r="B45" s="32">
        <v>619861</v>
      </c>
      <c r="C45" s="32">
        <v>619861</v>
      </c>
      <c r="D45" s="32">
        <v>619861</v>
      </c>
      <c r="E45" s="22" t="s">
        <v>161</v>
      </c>
      <c r="F45" s="27">
        <v>32417</v>
      </c>
      <c r="G45" s="10">
        <v>47088</v>
      </c>
      <c r="H45" s="10" t="s">
        <v>215</v>
      </c>
      <c r="I45" s="8" t="s">
        <v>49</v>
      </c>
    </row>
    <row r="46" spans="1:9" s="1" customFormat="1" ht="26.1" customHeight="1">
      <c r="A46" s="1" t="s">
        <v>50</v>
      </c>
      <c r="B46" s="32">
        <v>1444921.8</v>
      </c>
      <c r="C46" s="32">
        <v>1444921.8</v>
      </c>
      <c r="D46" s="32">
        <v>1444921.8</v>
      </c>
      <c r="E46" s="22" t="s">
        <v>162</v>
      </c>
      <c r="F46" s="27">
        <v>28307</v>
      </c>
      <c r="G46" s="10">
        <v>46722</v>
      </c>
      <c r="H46" s="10" t="s">
        <v>215</v>
      </c>
      <c r="I46" s="8" t="s">
        <v>51</v>
      </c>
    </row>
    <row r="47" spans="1:9" s="1" customFormat="1" ht="34.700000000000003" customHeight="1">
      <c r="A47" s="1" t="s">
        <v>52</v>
      </c>
      <c r="B47" s="32">
        <v>566375.75</v>
      </c>
      <c r="C47" s="32">
        <v>566375.75</v>
      </c>
      <c r="D47" s="32">
        <v>566375.75</v>
      </c>
      <c r="E47" s="22" t="s">
        <v>163</v>
      </c>
      <c r="F47" s="27">
        <v>37316</v>
      </c>
      <c r="G47" s="10">
        <v>46357</v>
      </c>
      <c r="H47" s="10" t="s">
        <v>215</v>
      </c>
      <c r="I47" s="8" t="s">
        <v>53</v>
      </c>
    </row>
    <row r="48" spans="1:9" s="1" customFormat="1" ht="61.7" customHeight="1">
      <c r="A48" s="1" t="s">
        <v>54</v>
      </c>
      <c r="B48" s="32">
        <f>1364564.03+76.82</f>
        <v>1364640.85</v>
      </c>
      <c r="C48" s="32">
        <f>1364564.03+76.82</f>
        <v>1364640.85</v>
      </c>
      <c r="D48" s="32">
        <f>1364564.03+76.82</f>
        <v>1364640.85</v>
      </c>
      <c r="E48" s="22" t="s">
        <v>164</v>
      </c>
      <c r="F48" s="27">
        <v>41244</v>
      </c>
      <c r="G48" s="10">
        <v>43800</v>
      </c>
      <c r="H48" s="10" t="s">
        <v>215</v>
      </c>
      <c r="I48" s="8" t="s">
        <v>55</v>
      </c>
    </row>
    <row r="49" spans="1:9" s="1" customFormat="1" ht="31.15" customHeight="1">
      <c r="A49" s="1" t="s">
        <v>128</v>
      </c>
      <c r="B49" s="43">
        <v>6808945.3799999999</v>
      </c>
      <c r="C49" s="43">
        <v>6808945.3799999999</v>
      </c>
      <c r="D49" s="43">
        <v>6808945.3799999999</v>
      </c>
      <c r="E49" s="22" t="s">
        <v>207</v>
      </c>
      <c r="F49" s="27">
        <v>40513</v>
      </c>
      <c r="G49" s="10">
        <v>43435</v>
      </c>
      <c r="H49" s="10" t="s">
        <v>215</v>
      </c>
      <c r="I49" s="8" t="s">
        <v>38</v>
      </c>
    </row>
    <row r="50" spans="1:9" s="1" customFormat="1" ht="35.1" customHeight="1">
      <c r="A50" s="1" t="s">
        <v>129</v>
      </c>
      <c r="B50" s="43">
        <f>3498324.79-8000+270+15650.98+101.87</f>
        <v>3506347.64</v>
      </c>
      <c r="C50" s="43">
        <f>3498324.79-8000+270+15650.98+101.87</f>
        <v>3506347.64</v>
      </c>
      <c r="D50" s="43">
        <f>3498324.79-8000+270+15650.98+101.87</f>
        <v>3506347.64</v>
      </c>
      <c r="E50" s="22" t="s">
        <v>218</v>
      </c>
      <c r="F50" s="27">
        <v>39083</v>
      </c>
      <c r="G50" s="10">
        <v>43800</v>
      </c>
      <c r="H50" s="10" t="s">
        <v>215</v>
      </c>
      <c r="I50" s="8" t="s">
        <v>130</v>
      </c>
    </row>
    <row r="51" spans="1:9" s="1" customFormat="1" ht="35.1" customHeight="1">
      <c r="A51" s="1" t="s">
        <v>255</v>
      </c>
      <c r="B51" s="43">
        <v>3322499.4152534874</v>
      </c>
      <c r="C51" s="43">
        <v>2840987.5309043126</v>
      </c>
      <c r="D51" s="43">
        <v>3322499.4152534874</v>
      </c>
      <c r="E51" s="56" t="s">
        <v>254</v>
      </c>
      <c r="F51" s="27" t="s">
        <v>245</v>
      </c>
      <c r="G51" s="10">
        <v>43435</v>
      </c>
      <c r="H51" s="10" t="s">
        <v>215</v>
      </c>
      <c r="I51" s="27" t="s">
        <v>245</v>
      </c>
    </row>
    <row r="52" spans="1:9" s="1" customFormat="1" ht="35.1" customHeight="1">
      <c r="A52" s="1" t="s">
        <v>256</v>
      </c>
      <c r="B52" s="43">
        <v>4382169.4724228531</v>
      </c>
      <c r="C52" s="43">
        <v>3106446.965530077</v>
      </c>
      <c r="D52" s="43">
        <v>4382169.4724228531</v>
      </c>
      <c r="E52" s="56" t="s">
        <v>254</v>
      </c>
      <c r="F52" s="27" t="s">
        <v>245</v>
      </c>
      <c r="G52" s="57">
        <v>43617</v>
      </c>
      <c r="H52" s="10" t="s">
        <v>215</v>
      </c>
      <c r="I52" s="27" t="s">
        <v>245</v>
      </c>
    </row>
    <row r="53" spans="1:9" s="1" customFormat="1" ht="35.1" customHeight="1">
      <c r="A53" s="1" t="s">
        <v>257</v>
      </c>
      <c r="B53" s="43">
        <v>1489182.3766606508</v>
      </c>
      <c r="C53" s="43">
        <v>1216532.3919108233</v>
      </c>
      <c r="D53" s="43">
        <v>1489182.3766606508</v>
      </c>
      <c r="E53" s="56" t="s">
        <v>254</v>
      </c>
      <c r="F53" s="27" t="s">
        <v>245</v>
      </c>
      <c r="G53" s="57">
        <v>43191</v>
      </c>
      <c r="H53" s="10" t="s">
        <v>215</v>
      </c>
      <c r="I53" s="27" t="s">
        <v>245</v>
      </c>
    </row>
    <row r="54" spans="1:9" s="1" customFormat="1" ht="35.1" customHeight="1">
      <c r="A54" s="1" t="s">
        <v>265</v>
      </c>
      <c r="B54" s="43">
        <v>358397.69281072397</v>
      </c>
      <c r="C54" s="43">
        <v>316388.54246759228</v>
      </c>
      <c r="D54" s="43">
        <v>358397.69281072397</v>
      </c>
      <c r="E54" s="56" t="s">
        <v>254</v>
      </c>
      <c r="F54" s="27" t="s">
        <v>245</v>
      </c>
      <c r="G54" s="57">
        <v>43252</v>
      </c>
      <c r="H54" s="10" t="s">
        <v>215</v>
      </c>
      <c r="I54" s="27" t="s">
        <v>245</v>
      </c>
    </row>
    <row r="55" spans="1:9" s="1" customFormat="1" ht="35.1" customHeight="1">
      <c r="A55" s="1" t="s">
        <v>258</v>
      </c>
      <c r="B55" s="43">
        <v>1267717.9488471074</v>
      </c>
      <c r="C55" s="43">
        <v>1260641.0005531532</v>
      </c>
      <c r="D55" s="43">
        <v>1267717.9488471074</v>
      </c>
      <c r="E55" s="56" t="s">
        <v>254</v>
      </c>
      <c r="F55" s="27" t="s">
        <v>245</v>
      </c>
      <c r="G55" s="57">
        <v>42522</v>
      </c>
      <c r="H55" s="10" t="s">
        <v>215</v>
      </c>
      <c r="I55" s="27" t="s">
        <v>245</v>
      </c>
    </row>
    <row r="56" spans="1:9" s="1" customFormat="1" ht="35.1" customHeight="1">
      <c r="A56" s="1" t="s">
        <v>259</v>
      </c>
      <c r="B56" s="43">
        <v>3115968.6763645438</v>
      </c>
      <c r="C56" s="43">
        <v>2904370.6526397467</v>
      </c>
      <c r="D56" s="43">
        <v>3115968.6763645438</v>
      </c>
      <c r="E56" s="56" t="s">
        <v>254</v>
      </c>
      <c r="F56" s="27" t="s">
        <v>245</v>
      </c>
      <c r="G56" s="57">
        <v>42887</v>
      </c>
      <c r="H56" s="10" t="s">
        <v>215</v>
      </c>
      <c r="I56" s="27" t="s">
        <v>245</v>
      </c>
    </row>
    <row r="57" spans="1:9" s="1" customFormat="1" ht="35.1" customHeight="1">
      <c r="A57" s="1" t="s">
        <v>260</v>
      </c>
      <c r="B57" s="43">
        <v>1669208.571713947</v>
      </c>
      <c r="C57" s="43">
        <v>551754.69434120809</v>
      </c>
      <c r="D57" s="43">
        <v>1669208.571713947</v>
      </c>
      <c r="E57" s="56" t="s">
        <v>254</v>
      </c>
      <c r="F57" s="27" t="s">
        <v>245</v>
      </c>
      <c r="G57" s="57">
        <v>43252</v>
      </c>
      <c r="H57" s="10" t="s">
        <v>215</v>
      </c>
      <c r="I57" s="27" t="s">
        <v>245</v>
      </c>
    </row>
    <row r="58" spans="1:9" s="1" customFormat="1" ht="35.1" customHeight="1">
      <c r="A58" s="1" t="s">
        <v>261</v>
      </c>
      <c r="B58" s="43">
        <v>464947.74325037835</v>
      </c>
      <c r="C58" s="43">
        <v>400.46882848630526</v>
      </c>
      <c r="D58" s="43">
        <v>464947.74325037835</v>
      </c>
      <c r="E58" s="56" t="s">
        <v>254</v>
      </c>
      <c r="F58" s="27" t="s">
        <v>245</v>
      </c>
      <c r="G58" s="55">
        <v>43617</v>
      </c>
      <c r="H58" s="10" t="s">
        <v>215</v>
      </c>
      <c r="I58" s="27" t="s">
        <v>245</v>
      </c>
    </row>
    <row r="59" spans="1:9" s="1" customFormat="1" ht="35.1" customHeight="1">
      <c r="A59" s="1" t="s">
        <v>262</v>
      </c>
      <c r="B59" s="43">
        <v>1126058.9011446738</v>
      </c>
      <c r="C59" s="43">
        <v>682506.95989569661</v>
      </c>
      <c r="D59" s="43">
        <v>1126058.9011446738</v>
      </c>
      <c r="E59" s="56" t="s">
        <v>254</v>
      </c>
      <c r="F59" s="27" t="s">
        <v>245</v>
      </c>
      <c r="G59" s="57">
        <v>43070</v>
      </c>
      <c r="H59" s="10" t="s">
        <v>215</v>
      </c>
      <c r="I59" s="27" t="s">
        <v>245</v>
      </c>
    </row>
    <row r="60" spans="1:9" s="1" customFormat="1" ht="35.1" customHeight="1">
      <c r="A60" s="1" t="s">
        <v>263</v>
      </c>
      <c r="B60" s="43">
        <v>10813514.912288245</v>
      </c>
      <c r="C60" s="43">
        <v>5829701.0563625181</v>
      </c>
      <c r="D60" s="43">
        <v>10813514.912288245</v>
      </c>
      <c r="E60" s="56" t="s">
        <v>254</v>
      </c>
      <c r="F60" s="27" t="s">
        <v>245</v>
      </c>
      <c r="G60" s="57">
        <v>43252</v>
      </c>
      <c r="H60" s="10" t="s">
        <v>215</v>
      </c>
      <c r="I60" s="27" t="s">
        <v>245</v>
      </c>
    </row>
    <row r="61" spans="1:9" s="1" customFormat="1" ht="35.1" customHeight="1">
      <c r="A61" s="1" t="s">
        <v>264</v>
      </c>
      <c r="B61" s="43">
        <v>4635318.2139331065</v>
      </c>
      <c r="C61" s="43">
        <v>3552894.4414365585</v>
      </c>
      <c r="D61" s="43">
        <v>4635318.2139331065</v>
      </c>
      <c r="E61" s="56" t="s">
        <v>254</v>
      </c>
      <c r="F61" s="27" t="s">
        <v>245</v>
      </c>
      <c r="G61" s="57">
        <v>42887</v>
      </c>
      <c r="H61" s="10" t="s">
        <v>215</v>
      </c>
      <c r="I61" s="27" t="s">
        <v>245</v>
      </c>
    </row>
    <row r="62" spans="1:9" ht="24.75" customHeight="1" thickBot="1">
      <c r="A62" s="41" t="s">
        <v>236</v>
      </c>
      <c r="B62" s="42">
        <f>SUM(B23:B61)</f>
        <v>83334287.174689725</v>
      </c>
      <c r="C62" s="42">
        <f>SUM(C23:C61)</f>
        <v>72951927.954870179</v>
      </c>
      <c r="D62" s="42">
        <f>SUM(D23:D61)</f>
        <v>83334287.174689725</v>
      </c>
      <c r="G62" s="10"/>
      <c r="H62" s="10"/>
    </row>
    <row r="63" spans="1:9" s="1" customFormat="1" ht="13.5" thickTop="1">
      <c r="B63" s="32"/>
      <c r="C63" s="32"/>
      <c r="D63" s="32"/>
      <c r="E63" s="22"/>
      <c r="F63" s="8"/>
      <c r="G63" s="10"/>
      <c r="H63" s="10"/>
      <c r="I63" s="8"/>
    </row>
    <row r="64" spans="1:9" s="1" customFormat="1">
      <c r="B64" s="54"/>
      <c r="C64" s="54"/>
      <c r="D64" s="54"/>
      <c r="E64" s="22"/>
      <c r="F64" s="8"/>
      <c r="G64" s="10"/>
      <c r="H64" s="10"/>
      <c r="I64" s="8"/>
    </row>
    <row r="65" spans="1:61">
      <c r="A65" s="41" t="s">
        <v>235</v>
      </c>
      <c r="B65" s="32"/>
      <c r="C65" s="32"/>
      <c r="D65" s="32"/>
      <c r="E65" s="22"/>
      <c r="F65" s="8"/>
      <c r="G65" s="10"/>
      <c r="H65" s="10"/>
      <c r="I65" s="8"/>
    </row>
    <row r="66" spans="1:61" ht="39.75" customHeight="1">
      <c r="A66" s="1" t="s">
        <v>56</v>
      </c>
      <c r="B66" s="32">
        <v>795284.03</v>
      </c>
      <c r="C66" s="32">
        <v>795284.03</v>
      </c>
      <c r="D66" s="32">
        <v>795284.03</v>
      </c>
      <c r="E66" s="22" t="s">
        <v>165</v>
      </c>
      <c r="F66" s="27">
        <v>38169</v>
      </c>
      <c r="G66" s="10">
        <v>45444</v>
      </c>
      <c r="H66" s="10" t="s">
        <v>214</v>
      </c>
      <c r="I66" s="8" t="s">
        <v>57</v>
      </c>
    </row>
    <row r="67" spans="1:61" ht="19.149999999999999" customHeight="1">
      <c r="A67" s="1" t="s">
        <v>58</v>
      </c>
      <c r="B67" s="32">
        <v>2085468.53</v>
      </c>
      <c r="C67" s="32">
        <v>2085468.53</v>
      </c>
      <c r="D67" s="32">
        <v>2085468.53</v>
      </c>
      <c r="E67" s="22" t="s">
        <v>58</v>
      </c>
      <c r="F67" s="27">
        <v>39083</v>
      </c>
      <c r="G67" s="10">
        <v>44348</v>
      </c>
      <c r="H67" s="10" t="s">
        <v>214</v>
      </c>
      <c r="I67" s="8" t="s">
        <v>59</v>
      </c>
    </row>
    <row r="68" spans="1:61" ht="51.4" customHeight="1">
      <c r="A68" s="1" t="s">
        <v>60</v>
      </c>
      <c r="B68" s="32">
        <v>774059.75</v>
      </c>
      <c r="C68" s="32">
        <v>774059.75</v>
      </c>
      <c r="D68" s="32">
        <v>774059.75</v>
      </c>
      <c r="E68" s="22" t="s">
        <v>166</v>
      </c>
      <c r="F68" s="27">
        <v>39539</v>
      </c>
      <c r="G68" s="10">
        <v>47088</v>
      </c>
      <c r="H68" s="10" t="s">
        <v>214</v>
      </c>
      <c r="I68" s="8" t="s">
        <v>47</v>
      </c>
    </row>
    <row r="69" spans="1:61" ht="36.950000000000003" customHeight="1">
      <c r="A69" s="1" t="s">
        <v>61</v>
      </c>
      <c r="B69" s="32">
        <v>3156226.74</v>
      </c>
      <c r="C69" s="32">
        <v>3156226.74</v>
      </c>
      <c r="D69" s="32">
        <v>3156226.74</v>
      </c>
      <c r="E69" s="22" t="s">
        <v>167</v>
      </c>
      <c r="F69" s="27">
        <v>38139</v>
      </c>
      <c r="G69" s="10">
        <v>45444</v>
      </c>
      <c r="H69" s="10" t="s">
        <v>214</v>
      </c>
      <c r="I69" s="8" t="s">
        <v>62</v>
      </c>
    </row>
    <row r="70" spans="1:61" ht="36.950000000000003" customHeight="1">
      <c r="A70" s="1" t="s">
        <v>63</v>
      </c>
      <c r="B70" s="32">
        <v>495140.96</v>
      </c>
      <c r="C70" s="32">
        <v>495140.96</v>
      </c>
      <c r="D70" s="32">
        <v>495140.96</v>
      </c>
      <c r="E70" s="22" t="s">
        <v>168</v>
      </c>
      <c r="F70" s="27">
        <v>27211</v>
      </c>
      <c r="G70" s="10">
        <v>42522</v>
      </c>
      <c r="H70" s="10" t="s">
        <v>214</v>
      </c>
      <c r="I70" s="8" t="s">
        <v>64</v>
      </c>
    </row>
    <row r="71" spans="1:61" ht="36.4" customHeight="1">
      <c r="A71" s="1" t="s">
        <v>65</v>
      </c>
      <c r="B71" s="32">
        <v>1861500.02</v>
      </c>
      <c r="C71" s="32">
        <v>1861500.02</v>
      </c>
      <c r="D71" s="32">
        <v>1861500.02</v>
      </c>
      <c r="E71" s="22" t="s">
        <v>169</v>
      </c>
      <c r="F71" s="27">
        <v>37104</v>
      </c>
      <c r="G71" s="10">
        <v>45809</v>
      </c>
      <c r="H71" s="10" t="s">
        <v>214</v>
      </c>
      <c r="I71" s="8" t="s">
        <v>66</v>
      </c>
    </row>
    <row r="72" spans="1:61" ht="26.1" customHeight="1">
      <c r="A72" s="1" t="s">
        <v>67</v>
      </c>
      <c r="B72" s="32">
        <v>374695.16</v>
      </c>
      <c r="C72" s="32">
        <v>374695.16</v>
      </c>
      <c r="D72" s="32">
        <v>374695.16</v>
      </c>
      <c r="E72" s="22" t="s">
        <v>170</v>
      </c>
      <c r="F72" s="27">
        <v>34516</v>
      </c>
      <c r="G72" s="10">
        <v>47088</v>
      </c>
      <c r="H72" s="10" t="s">
        <v>214</v>
      </c>
      <c r="I72" s="8" t="s">
        <v>68</v>
      </c>
    </row>
    <row r="73" spans="1:61" ht="43.15" customHeight="1">
      <c r="A73" s="1" t="s">
        <v>69</v>
      </c>
      <c r="B73" s="32">
        <v>2739090.93</v>
      </c>
      <c r="C73" s="32">
        <v>2739090.93</v>
      </c>
      <c r="D73" s="32">
        <v>2739090.93</v>
      </c>
      <c r="E73" s="22" t="s">
        <v>171</v>
      </c>
      <c r="F73" s="27">
        <v>39114</v>
      </c>
      <c r="G73" s="10">
        <v>45444</v>
      </c>
      <c r="H73" s="10" t="s">
        <v>214</v>
      </c>
      <c r="I73" s="8" t="s">
        <v>70</v>
      </c>
    </row>
    <row r="74" spans="1:61" ht="39.200000000000003" customHeight="1">
      <c r="A74" s="1" t="s">
        <v>71</v>
      </c>
      <c r="B74" s="32">
        <v>787349.06</v>
      </c>
      <c r="C74" s="32">
        <v>787349.06</v>
      </c>
      <c r="D74" s="32">
        <v>787349.06</v>
      </c>
      <c r="E74" s="22" t="s">
        <v>172</v>
      </c>
      <c r="F74" s="27">
        <v>38718</v>
      </c>
      <c r="G74" s="10">
        <v>47088</v>
      </c>
      <c r="H74" s="10" t="s">
        <v>214</v>
      </c>
      <c r="I74" s="8" t="s">
        <v>72</v>
      </c>
    </row>
    <row r="75" spans="1:61" s="11" customFormat="1" ht="39.200000000000003" customHeight="1">
      <c r="A75" s="1" t="s">
        <v>73</v>
      </c>
      <c r="B75" s="32">
        <v>507655.71</v>
      </c>
      <c r="C75" s="32">
        <v>507655.71</v>
      </c>
      <c r="D75" s="32">
        <v>507655.71</v>
      </c>
      <c r="E75" s="22" t="s">
        <v>173</v>
      </c>
      <c r="F75" s="27">
        <v>24654</v>
      </c>
      <c r="G75" s="10">
        <v>47088</v>
      </c>
      <c r="H75" s="10" t="s">
        <v>214</v>
      </c>
      <c r="I75" s="8" t="s">
        <v>74</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s="11" customFormat="1" ht="36.950000000000003" customHeight="1">
      <c r="A76" s="1" t="s">
        <v>75</v>
      </c>
      <c r="B76" s="32">
        <v>215736.78</v>
      </c>
      <c r="C76" s="32">
        <v>215736.78</v>
      </c>
      <c r="D76" s="32">
        <v>215736.78</v>
      </c>
      <c r="E76" s="22" t="s">
        <v>174</v>
      </c>
      <c r="F76" s="27">
        <v>38018</v>
      </c>
      <c r="G76" s="10">
        <v>45809</v>
      </c>
      <c r="H76" s="10" t="s">
        <v>214</v>
      </c>
      <c r="I76" s="8" t="s">
        <v>68</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s="11" customFormat="1" ht="39.200000000000003" customHeight="1">
      <c r="A77" s="1" t="s">
        <v>76</v>
      </c>
      <c r="B77" s="32">
        <v>232103.88</v>
      </c>
      <c r="C77" s="32">
        <v>232103.88</v>
      </c>
      <c r="D77" s="32">
        <v>232103.88</v>
      </c>
      <c r="E77" s="22" t="s">
        <v>175</v>
      </c>
      <c r="F77" s="27">
        <v>36495</v>
      </c>
      <c r="G77" s="10">
        <v>45444</v>
      </c>
      <c r="H77" s="10" t="s">
        <v>214</v>
      </c>
      <c r="I77" s="8" t="s">
        <v>77</v>
      </c>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s="11" customFormat="1" ht="48.4" customHeight="1">
      <c r="A78" s="1" t="s">
        <v>78</v>
      </c>
      <c r="B78" s="32">
        <v>866414.75</v>
      </c>
      <c r="C78" s="32">
        <v>866414.75</v>
      </c>
      <c r="D78" s="32">
        <v>866414.75</v>
      </c>
      <c r="E78" s="22" t="s">
        <v>176</v>
      </c>
      <c r="F78" s="27">
        <v>38412</v>
      </c>
      <c r="G78" s="10">
        <v>47088</v>
      </c>
      <c r="H78" s="10" t="s">
        <v>214</v>
      </c>
      <c r="I78" s="8" t="s">
        <v>79</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s="11" customFormat="1" ht="20.25" customHeight="1">
      <c r="A79" s="1" t="s">
        <v>80</v>
      </c>
      <c r="B79" s="32">
        <v>1829.72</v>
      </c>
      <c r="C79" s="32">
        <v>1829.72</v>
      </c>
      <c r="D79" s="32">
        <v>1829.72</v>
      </c>
      <c r="E79" s="22" t="s">
        <v>177</v>
      </c>
      <c r="F79" s="27">
        <v>24289</v>
      </c>
      <c r="G79" s="10">
        <v>45809</v>
      </c>
      <c r="H79" s="10" t="s">
        <v>214</v>
      </c>
      <c r="I79" s="8" t="s">
        <v>74</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s="11" customFormat="1" ht="38.65" customHeight="1">
      <c r="A80" s="1" t="s">
        <v>81</v>
      </c>
      <c r="B80" s="32">
        <v>2045637.06</v>
      </c>
      <c r="C80" s="32">
        <v>2045637.06</v>
      </c>
      <c r="D80" s="32">
        <v>2045637.06</v>
      </c>
      <c r="E80" s="22" t="s">
        <v>178</v>
      </c>
      <c r="F80" s="27">
        <v>39326</v>
      </c>
      <c r="G80" s="10">
        <v>42522</v>
      </c>
      <c r="H80" s="10" t="s">
        <v>214</v>
      </c>
      <c r="I80" s="8" t="s">
        <v>13</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s="11" customFormat="1" ht="21.95" customHeight="1">
      <c r="A81" s="1" t="s">
        <v>82</v>
      </c>
      <c r="B81" s="32">
        <v>1028785.25</v>
      </c>
      <c r="C81" s="32">
        <v>1028785.25</v>
      </c>
      <c r="D81" s="32">
        <v>1028785.25</v>
      </c>
      <c r="E81" s="22" t="s">
        <v>179</v>
      </c>
      <c r="F81" s="27">
        <v>39083</v>
      </c>
      <c r="G81" s="10">
        <v>45809</v>
      </c>
      <c r="H81" s="10" t="s">
        <v>214</v>
      </c>
      <c r="I81" s="8" t="s">
        <v>59</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s="11" customFormat="1" ht="36.950000000000003" customHeight="1">
      <c r="A82" s="1" t="s">
        <v>83</v>
      </c>
      <c r="B82" s="32">
        <v>1000545.13</v>
      </c>
      <c r="C82" s="32">
        <v>1000545.13</v>
      </c>
      <c r="D82" s="32">
        <v>1000545.13</v>
      </c>
      <c r="E82" s="22" t="s">
        <v>180</v>
      </c>
      <c r="F82" s="27">
        <v>37803</v>
      </c>
      <c r="G82" s="10">
        <v>47088</v>
      </c>
      <c r="H82" s="10" t="s">
        <v>214</v>
      </c>
      <c r="I82" s="8" t="s">
        <v>68</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s="11" customFormat="1" ht="38.65" customHeight="1">
      <c r="A83" s="1" t="s">
        <v>84</v>
      </c>
      <c r="B83" s="32">
        <v>1524872.04</v>
      </c>
      <c r="C83" s="32">
        <v>1524872.04</v>
      </c>
      <c r="D83" s="32">
        <v>1524872.04</v>
      </c>
      <c r="E83" s="22" t="s">
        <v>181</v>
      </c>
      <c r="F83" s="27">
        <v>39417</v>
      </c>
      <c r="G83" s="10">
        <v>44713</v>
      </c>
      <c r="H83" s="10" t="s">
        <v>214</v>
      </c>
      <c r="I83" s="8" t="s">
        <v>85</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s="11" customFormat="1" ht="33.950000000000003" customHeight="1">
      <c r="A84" s="1" t="s">
        <v>86</v>
      </c>
      <c r="B84" s="32">
        <v>69701.77</v>
      </c>
      <c r="C84" s="32">
        <v>69701.77</v>
      </c>
      <c r="D84" s="32">
        <v>69701.77</v>
      </c>
      <c r="E84" s="22" t="s">
        <v>182</v>
      </c>
      <c r="F84" s="27">
        <v>32994</v>
      </c>
      <c r="G84" s="10">
        <v>45809</v>
      </c>
      <c r="H84" s="10" t="s">
        <v>214</v>
      </c>
      <c r="I84" s="8" t="s">
        <v>87</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s="11" customFormat="1" ht="37.5" customHeight="1">
      <c r="A85" s="1" t="s">
        <v>88</v>
      </c>
      <c r="B85" s="32">
        <v>21585.93</v>
      </c>
      <c r="C85" s="32">
        <v>21585.93</v>
      </c>
      <c r="D85" s="32">
        <v>21585.93</v>
      </c>
      <c r="E85" s="22" t="s">
        <v>183</v>
      </c>
      <c r="F85" s="27">
        <v>27515</v>
      </c>
      <c r="G85" s="10">
        <v>44348</v>
      </c>
      <c r="H85" s="10" t="s">
        <v>214</v>
      </c>
      <c r="I85" s="8" t="s">
        <v>89</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s="11" customFormat="1" ht="49.15" customHeight="1">
      <c r="A86" s="1" t="s">
        <v>90</v>
      </c>
      <c r="B86" s="32">
        <v>468604.85</v>
      </c>
      <c r="C86" s="32">
        <v>468604.85</v>
      </c>
      <c r="D86" s="32">
        <v>468604.85</v>
      </c>
      <c r="E86" s="22" t="s">
        <v>184</v>
      </c>
      <c r="F86" s="27">
        <v>38200</v>
      </c>
      <c r="G86" s="10">
        <v>45809</v>
      </c>
      <c r="H86" s="10" t="s">
        <v>214</v>
      </c>
      <c r="I86" s="8" t="s">
        <v>91</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s="11" customFormat="1" ht="46.7" customHeight="1">
      <c r="A87" s="1" t="s">
        <v>92</v>
      </c>
      <c r="B87" s="32">
        <v>204487.15</v>
      </c>
      <c r="C87" s="32">
        <v>204487.15</v>
      </c>
      <c r="D87" s="32">
        <v>204487.15</v>
      </c>
      <c r="E87" s="22" t="s">
        <v>185</v>
      </c>
      <c r="F87" s="27">
        <v>34394</v>
      </c>
      <c r="G87" s="10">
        <v>47088</v>
      </c>
      <c r="H87" s="10" t="s">
        <v>214</v>
      </c>
      <c r="I87" s="8" t="s">
        <v>93</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s="11" customFormat="1" ht="21.95" customHeight="1">
      <c r="A88" s="1" t="s">
        <v>94</v>
      </c>
      <c r="B88" s="32">
        <v>1230041.95</v>
      </c>
      <c r="C88" s="32">
        <v>1230041.95</v>
      </c>
      <c r="D88" s="32">
        <v>1230041.95</v>
      </c>
      <c r="E88" s="22" t="s">
        <v>186</v>
      </c>
      <c r="F88" s="27">
        <v>39600</v>
      </c>
      <c r="G88" s="10">
        <v>45444</v>
      </c>
      <c r="H88" s="10" t="s">
        <v>214</v>
      </c>
      <c r="I88" s="8" t="s">
        <v>30</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s="11" customFormat="1" ht="36.950000000000003" customHeight="1">
      <c r="A89" s="1" t="s">
        <v>95</v>
      </c>
      <c r="B89" s="32">
        <v>487193.81</v>
      </c>
      <c r="C89" s="32">
        <v>487193.81</v>
      </c>
      <c r="D89" s="32">
        <v>487193.81</v>
      </c>
      <c r="E89" s="22" t="s">
        <v>187</v>
      </c>
      <c r="F89" s="27">
        <v>35034</v>
      </c>
      <c r="G89" s="10">
        <v>45444</v>
      </c>
      <c r="H89" s="10" t="s">
        <v>214</v>
      </c>
      <c r="I89" s="8" t="s">
        <v>32</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s="11" customFormat="1" ht="34.700000000000003" customHeight="1">
      <c r="A90" s="1" t="s">
        <v>96</v>
      </c>
      <c r="B90" s="32">
        <v>2510369.5099999998</v>
      </c>
      <c r="C90" s="32">
        <v>2510369.5099999998</v>
      </c>
      <c r="D90" s="32">
        <v>2510369.5099999998</v>
      </c>
      <c r="E90" s="22" t="s">
        <v>188</v>
      </c>
      <c r="F90" s="27">
        <v>37591</v>
      </c>
      <c r="G90" s="10">
        <v>45444</v>
      </c>
      <c r="H90" s="10" t="s">
        <v>214</v>
      </c>
      <c r="I90" s="8" t="s">
        <v>97</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s="11" customFormat="1" ht="48.4" customHeight="1">
      <c r="A91" s="1" t="s">
        <v>98</v>
      </c>
      <c r="B91" s="32">
        <v>3073761.74</v>
      </c>
      <c r="C91" s="32">
        <v>3073761.74</v>
      </c>
      <c r="D91" s="32">
        <v>3073761.74</v>
      </c>
      <c r="E91" s="22" t="s">
        <v>189</v>
      </c>
      <c r="F91" s="27">
        <v>39417</v>
      </c>
      <c r="G91" s="10">
        <v>45809</v>
      </c>
      <c r="H91" s="10" t="s">
        <v>214</v>
      </c>
      <c r="I91" s="8" t="s">
        <v>85</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s="11" customFormat="1" ht="36.4" customHeight="1">
      <c r="A92" s="1" t="s">
        <v>211</v>
      </c>
      <c r="B92" s="32">
        <v>20135</v>
      </c>
      <c r="C92" s="32">
        <v>20135</v>
      </c>
      <c r="D92" s="32">
        <v>20135</v>
      </c>
      <c r="E92" s="22" t="s">
        <v>210</v>
      </c>
      <c r="F92" s="27">
        <v>37288</v>
      </c>
      <c r="G92" s="10">
        <v>42887</v>
      </c>
      <c r="H92" s="10" t="s">
        <v>214</v>
      </c>
      <c r="I92" s="8" t="s">
        <v>74</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s="11" customFormat="1" ht="37.5" customHeight="1">
      <c r="A93" s="1" t="s">
        <v>99</v>
      </c>
      <c r="B93" s="32">
        <v>2047216.1600000001</v>
      </c>
      <c r="C93" s="32">
        <v>2047216.1600000001</v>
      </c>
      <c r="D93" s="32">
        <v>2047216.1600000001</v>
      </c>
      <c r="E93" s="22" t="s">
        <v>190</v>
      </c>
      <c r="F93" s="44">
        <v>38777</v>
      </c>
      <c r="G93" s="10">
        <v>45444</v>
      </c>
      <c r="H93" s="10" t="s">
        <v>214</v>
      </c>
      <c r="I93" s="8" t="s">
        <v>55</v>
      </c>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s="11" customFormat="1" ht="24.2" customHeight="1">
      <c r="A94" s="1" t="s">
        <v>100</v>
      </c>
      <c r="B94" s="32">
        <v>117958.01</v>
      </c>
      <c r="C94" s="32">
        <v>117958.01</v>
      </c>
      <c r="D94" s="32">
        <v>117958.01</v>
      </c>
      <c r="E94" s="22" t="s">
        <v>191</v>
      </c>
      <c r="F94" s="27">
        <v>34578</v>
      </c>
      <c r="G94" s="10">
        <v>47088</v>
      </c>
      <c r="H94" s="10" t="s">
        <v>214</v>
      </c>
      <c r="I94" s="8" t="s">
        <v>101</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s="11" customFormat="1" ht="59.85" customHeight="1">
      <c r="A95" s="1" t="s">
        <v>102</v>
      </c>
      <c r="B95" s="32">
        <v>520184.92</v>
      </c>
      <c r="C95" s="32">
        <v>520184.92</v>
      </c>
      <c r="D95" s="32">
        <v>520184.92</v>
      </c>
      <c r="E95" s="22" t="s">
        <v>192</v>
      </c>
      <c r="F95" s="27">
        <v>37165</v>
      </c>
      <c r="G95" s="10">
        <v>47088</v>
      </c>
      <c r="H95" s="10" t="s">
        <v>214</v>
      </c>
      <c r="I95" s="8" t="s">
        <v>74</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s="11" customFormat="1" ht="59.85" customHeight="1">
      <c r="A96" s="1" t="s">
        <v>103</v>
      </c>
      <c r="B96" s="32">
        <v>283268.49</v>
      </c>
      <c r="C96" s="32">
        <v>283268.49</v>
      </c>
      <c r="D96" s="32">
        <v>283268.49</v>
      </c>
      <c r="E96" s="22" t="s">
        <v>193</v>
      </c>
      <c r="F96" s="27">
        <v>34486</v>
      </c>
      <c r="G96" s="10">
        <v>46174</v>
      </c>
      <c r="H96" s="10" t="s">
        <v>214</v>
      </c>
      <c r="I96" s="8" t="s">
        <v>104</v>
      </c>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s="11" customFormat="1" ht="20.85" customHeight="1">
      <c r="A97" s="1" t="s">
        <v>105</v>
      </c>
      <c r="B97" s="32">
        <v>1714138.05</v>
      </c>
      <c r="C97" s="32">
        <v>1714138.05</v>
      </c>
      <c r="D97" s="32">
        <v>1714138.05</v>
      </c>
      <c r="E97" s="22" t="s">
        <v>194</v>
      </c>
      <c r="F97" s="27">
        <v>38534</v>
      </c>
      <c r="G97" s="10">
        <v>47088</v>
      </c>
      <c r="H97" s="10" t="s">
        <v>214</v>
      </c>
      <c r="I97" s="8" t="s">
        <v>106</v>
      </c>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row r="98" spans="1:61" s="11" customFormat="1" ht="35.85" customHeight="1">
      <c r="A98" s="1" t="s">
        <v>107</v>
      </c>
      <c r="B98" s="32">
        <v>14519.7</v>
      </c>
      <c r="C98" s="32">
        <v>14519.7</v>
      </c>
      <c r="D98" s="32">
        <v>14519.7</v>
      </c>
      <c r="E98" s="22" t="s">
        <v>195</v>
      </c>
      <c r="F98" s="27">
        <v>26755</v>
      </c>
      <c r="G98" s="10">
        <v>47088</v>
      </c>
      <c r="H98" s="10" t="s">
        <v>214</v>
      </c>
      <c r="I98" s="8" t="s">
        <v>108</v>
      </c>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row>
    <row r="99" spans="1:61" s="11" customFormat="1" ht="22.5" customHeight="1">
      <c r="A99" s="1" t="s">
        <v>109</v>
      </c>
      <c r="B99" s="32">
        <v>1739974.86</v>
      </c>
      <c r="C99" s="32">
        <v>1739974.86</v>
      </c>
      <c r="D99" s="32">
        <v>1739974.86</v>
      </c>
      <c r="E99" s="22" t="s">
        <v>196</v>
      </c>
      <c r="F99" s="27">
        <v>39417</v>
      </c>
      <c r="G99" s="10">
        <v>45992</v>
      </c>
      <c r="H99" s="10" t="s">
        <v>214</v>
      </c>
      <c r="I99" s="8" t="s">
        <v>110</v>
      </c>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row>
    <row r="100" spans="1:61" s="1" customFormat="1" ht="50.25" customHeight="1">
      <c r="A100" s="1" t="s">
        <v>37</v>
      </c>
      <c r="B100" s="43">
        <v>1580143.06</v>
      </c>
      <c r="C100" s="43">
        <v>1580143.06</v>
      </c>
      <c r="D100" s="43">
        <v>1580143.06</v>
      </c>
      <c r="E100" s="22" t="s">
        <v>155</v>
      </c>
      <c r="F100" s="27">
        <v>40179</v>
      </c>
      <c r="G100" s="10">
        <v>46539</v>
      </c>
      <c r="H100" s="10" t="s">
        <v>215</v>
      </c>
      <c r="I100" s="8" t="s">
        <v>38</v>
      </c>
    </row>
    <row r="101" spans="1:61" s="11" customFormat="1" ht="53.1" customHeight="1">
      <c r="A101" s="1" t="s">
        <v>111</v>
      </c>
      <c r="B101" s="32">
        <v>702668.28</v>
      </c>
      <c r="C101" s="32">
        <v>702668.28</v>
      </c>
      <c r="D101" s="32">
        <v>702668.28</v>
      </c>
      <c r="E101" s="22" t="s">
        <v>197</v>
      </c>
      <c r="F101" s="27">
        <v>38504</v>
      </c>
      <c r="G101" s="10">
        <v>47088</v>
      </c>
      <c r="H101" s="10" t="s">
        <v>214</v>
      </c>
      <c r="I101" s="8" t="s">
        <v>112</v>
      </c>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row>
    <row r="102" spans="1:61" s="11" customFormat="1" ht="52.7" customHeight="1">
      <c r="A102" s="1" t="s">
        <v>113</v>
      </c>
      <c r="B102" s="32">
        <v>759442.08</v>
      </c>
      <c r="C102" s="32">
        <v>759442.08</v>
      </c>
      <c r="D102" s="32">
        <v>759442.08</v>
      </c>
      <c r="E102" s="22" t="s">
        <v>198</v>
      </c>
      <c r="F102" s="27">
        <v>37865</v>
      </c>
      <c r="G102" s="10">
        <v>43252</v>
      </c>
      <c r="H102" s="10" t="s">
        <v>214</v>
      </c>
      <c r="I102" s="8" t="s">
        <v>114</v>
      </c>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row>
    <row r="103" spans="1:61" s="11" customFormat="1" ht="35.85" customHeight="1">
      <c r="A103" s="1" t="s">
        <v>115</v>
      </c>
      <c r="B103" s="32">
        <v>2509723.2999999998</v>
      </c>
      <c r="C103" s="32">
        <v>2509723.2999999998</v>
      </c>
      <c r="D103" s="32">
        <v>2509723.2999999998</v>
      </c>
      <c r="E103" s="22" t="s">
        <v>199</v>
      </c>
      <c r="F103" s="27">
        <v>37377</v>
      </c>
      <c r="G103" s="10">
        <v>45444</v>
      </c>
      <c r="H103" s="10" t="s">
        <v>214</v>
      </c>
      <c r="I103" s="8" t="s">
        <v>116</v>
      </c>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row>
    <row r="104" spans="1:61" s="11" customFormat="1" ht="50.25" customHeight="1">
      <c r="A104" s="1" t="s">
        <v>117</v>
      </c>
      <c r="B104" s="32">
        <v>251660.71</v>
      </c>
      <c r="C104" s="32">
        <v>251660.71</v>
      </c>
      <c r="D104" s="32">
        <v>251660.71</v>
      </c>
      <c r="E104" s="22" t="s">
        <v>200</v>
      </c>
      <c r="F104" s="27">
        <v>25600</v>
      </c>
      <c r="G104" s="10">
        <v>47088</v>
      </c>
      <c r="H104" s="10" t="s">
        <v>214</v>
      </c>
      <c r="I104" s="8" t="s">
        <v>19</v>
      </c>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row>
    <row r="105" spans="1:61" ht="53.1" customHeight="1">
      <c r="A105" s="1" t="s">
        <v>118</v>
      </c>
      <c r="B105" s="32">
        <v>627322.21</v>
      </c>
      <c r="C105" s="32">
        <v>627322.21</v>
      </c>
      <c r="D105" s="32">
        <v>627322.21</v>
      </c>
      <c r="E105" s="22" t="s">
        <v>201</v>
      </c>
      <c r="F105" s="27">
        <v>38200</v>
      </c>
      <c r="G105" s="10">
        <v>47088</v>
      </c>
      <c r="H105" s="10" t="s">
        <v>214</v>
      </c>
      <c r="I105" s="8" t="s">
        <v>91</v>
      </c>
    </row>
    <row r="106" spans="1:61" ht="76.150000000000006" customHeight="1">
      <c r="A106" s="1" t="s">
        <v>119</v>
      </c>
      <c r="B106" s="33">
        <f>788112.46-781198.61</f>
        <v>6913.8499999999767</v>
      </c>
      <c r="C106" s="33">
        <f>788112.46-781198.61</f>
        <v>6913.8499999999767</v>
      </c>
      <c r="D106" s="33">
        <f>788112.46-781198.61</f>
        <v>6913.8499999999767</v>
      </c>
      <c r="E106" s="22" t="s">
        <v>202</v>
      </c>
      <c r="F106" s="27">
        <v>27120</v>
      </c>
      <c r="G106" s="10">
        <v>42370</v>
      </c>
      <c r="H106" s="10" t="s">
        <v>214</v>
      </c>
      <c r="I106" s="8" t="s">
        <v>120</v>
      </c>
    </row>
    <row r="107" spans="1:61" s="1" customFormat="1" ht="36.950000000000003" customHeight="1">
      <c r="A107" s="1" t="s">
        <v>131</v>
      </c>
      <c r="B107" s="32">
        <f>2039311.76+108.86+54.35+447.96+895.9+559.94+223.97+111.99+223.97</f>
        <v>2041938.7</v>
      </c>
      <c r="C107" s="32">
        <f>2039311.76+108.86+54.35+447.96+895.9+559.94+223.97+111.99+223.97</f>
        <v>2041938.7</v>
      </c>
      <c r="D107" s="32">
        <f>2039311.76+108.86+54.35+447.96+895.9+559.94+223.97+111.99+223.97</f>
        <v>2041938.7</v>
      </c>
      <c r="E107" s="22" t="s">
        <v>208</v>
      </c>
      <c r="F107" s="45">
        <v>40878</v>
      </c>
      <c r="G107" s="10">
        <v>43252</v>
      </c>
      <c r="H107" s="10" t="s">
        <v>214</v>
      </c>
      <c r="I107" s="8" t="s">
        <v>132</v>
      </c>
    </row>
    <row r="108" spans="1:61" s="1" customFormat="1" ht="35.85" customHeight="1">
      <c r="A108" s="1" t="s">
        <v>133</v>
      </c>
      <c r="B108" s="32">
        <f>902157.33+55.9+28.33+218.83-179.31</f>
        <v>902281.07999999984</v>
      </c>
      <c r="C108" s="32">
        <f>902157.33+55.9+28.33+218.83-179.31</f>
        <v>902281.07999999984</v>
      </c>
      <c r="D108" s="32">
        <f>902157.33+55.9+28.33+218.83-179.31</f>
        <v>902281.07999999984</v>
      </c>
      <c r="E108" s="22" t="s">
        <v>212</v>
      </c>
      <c r="F108" s="45">
        <v>40878</v>
      </c>
      <c r="G108" s="10">
        <v>42370</v>
      </c>
      <c r="H108" s="10" t="s">
        <v>214</v>
      </c>
      <c r="I108" s="8" t="s">
        <v>132</v>
      </c>
    </row>
    <row r="109" spans="1:61" s="11" customFormat="1" ht="21.95" customHeight="1" thickBot="1">
      <c r="A109" s="41" t="s">
        <v>234</v>
      </c>
      <c r="B109" s="42">
        <f>SUM(B66:B108)</f>
        <v>44397630.670000009</v>
      </c>
      <c r="C109" s="42">
        <f t="shared" ref="C109:D109" si="0">SUM(C66:C108)</f>
        <v>44397630.670000009</v>
      </c>
      <c r="D109" s="42">
        <f t="shared" si="0"/>
        <v>44397630.670000009</v>
      </c>
      <c r="E109" s="22"/>
      <c r="F109" s="8"/>
      <c r="G109" s="10"/>
      <c r="H109" s="10"/>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row>
    <row r="110" spans="1:61" s="11" customFormat="1" ht="13.5" thickTop="1">
      <c r="A110" s="1"/>
      <c r="B110" s="33"/>
      <c r="C110" s="33"/>
      <c r="D110" s="33"/>
      <c r="E110" s="22"/>
      <c r="F110" s="8"/>
      <c r="G110" s="10"/>
      <c r="H110" s="10"/>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row>
    <row r="111" spans="1:61" s="11" customFormat="1">
      <c r="A111" s="41"/>
      <c r="B111" s="33"/>
      <c r="C111" s="33"/>
      <c r="D111" s="33"/>
      <c r="E111" s="22"/>
      <c r="F111" s="8"/>
      <c r="G111" s="10"/>
      <c r="H111" s="10"/>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row>
    <row r="112" spans="1:61">
      <c r="A112" s="41" t="s">
        <v>240</v>
      </c>
      <c r="B112" s="34"/>
      <c r="C112" s="34"/>
      <c r="D112" s="34"/>
      <c r="G112" s="10"/>
      <c r="H112" s="10"/>
    </row>
    <row r="113" spans="1:9" s="1" customFormat="1" ht="37.5" customHeight="1">
      <c r="A113" s="1" t="s">
        <v>121</v>
      </c>
      <c r="B113" s="33">
        <v>5951051.3799999999</v>
      </c>
      <c r="C113" s="33">
        <v>5951051.3799999999</v>
      </c>
      <c r="D113" s="33">
        <v>5951051.3799999999</v>
      </c>
      <c r="E113" s="22" t="s">
        <v>203</v>
      </c>
      <c r="F113" s="27">
        <v>38749</v>
      </c>
      <c r="G113" s="10">
        <v>43435</v>
      </c>
      <c r="H113" s="10" t="s">
        <v>216</v>
      </c>
      <c r="I113" s="8" t="s">
        <v>122</v>
      </c>
    </row>
    <row r="114" spans="1:9" s="1" customFormat="1" ht="21.4" customHeight="1">
      <c r="A114" s="1" t="s">
        <v>134</v>
      </c>
      <c r="B114" s="33">
        <v>24452798.550000001</v>
      </c>
      <c r="C114" s="33">
        <v>24452798.550000001</v>
      </c>
      <c r="D114" s="33">
        <v>24452798.550000001</v>
      </c>
      <c r="E114" s="22" t="s">
        <v>209</v>
      </c>
      <c r="F114" s="27">
        <v>40695</v>
      </c>
      <c r="G114" s="10">
        <v>44713</v>
      </c>
      <c r="H114" s="10" t="s">
        <v>217</v>
      </c>
      <c r="I114" s="8" t="s">
        <v>6</v>
      </c>
    </row>
    <row r="115" spans="1:9" s="1" customFormat="1" ht="36.950000000000003" customHeight="1">
      <c r="A115" s="1" t="s">
        <v>246</v>
      </c>
      <c r="B115" s="52">
        <v>3231134</v>
      </c>
      <c r="C115" s="52">
        <v>3204858</v>
      </c>
      <c r="D115" s="52">
        <v>3231134</v>
      </c>
      <c r="E115" s="22" t="s">
        <v>248</v>
      </c>
      <c r="F115" s="27">
        <v>42369</v>
      </c>
      <c r="G115" s="10">
        <v>43100</v>
      </c>
      <c r="H115" s="10" t="s">
        <v>244</v>
      </c>
      <c r="I115" s="53" t="s">
        <v>251</v>
      </c>
    </row>
    <row r="116" spans="1:9" s="1" customFormat="1" ht="36.950000000000003" customHeight="1">
      <c r="A116" s="1" t="s">
        <v>249</v>
      </c>
      <c r="B116" s="52">
        <v>197578</v>
      </c>
      <c r="C116" s="52">
        <v>197578</v>
      </c>
      <c r="D116" s="52">
        <v>197578</v>
      </c>
      <c r="E116" s="22" t="s">
        <v>247</v>
      </c>
      <c r="F116" s="27">
        <v>42369</v>
      </c>
      <c r="G116" s="10">
        <v>43100</v>
      </c>
      <c r="H116" s="10" t="s">
        <v>270</v>
      </c>
      <c r="I116" s="53" t="s">
        <v>250</v>
      </c>
    </row>
    <row r="117" spans="1:9" ht="24.75" customHeight="1" thickBot="1">
      <c r="A117" s="41" t="s">
        <v>241</v>
      </c>
      <c r="B117" s="47">
        <f>SUM(B113:B116)</f>
        <v>33832561.93</v>
      </c>
      <c r="C117" s="47">
        <f>SUM(C113:C116)</f>
        <v>33806285.93</v>
      </c>
      <c r="D117" s="47">
        <f>SUM(D113:D116)</f>
        <v>33832561.93</v>
      </c>
      <c r="E117" s="25"/>
      <c r="F117" s="6"/>
      <c r="G117" s="10"/>
      <c r="H117" s="10"/>
    </row>
    <row r="118" spans="1:9" ht="16.5" thickTop="1">
      <c r="A118" s="19"/>
      <c r="B118" s="35"/>
      <c r="C118" s="35"/>
      <c r="D118" s="35"/>
      <c r="E118" s="25"/>
      <c r="F118" s="6"/>
      <c r="G118" s="10"/>
      <c r="H118" s="10"/>
    </row>
    <row r="119" spans="1:9" ht="19.149999999999999" customHeight="1">
      <c r="A119" s="41" t="s">
        <v>243</v>
      </c>
      <c r="B119" s="50">
        <v>1369105</v>
      </c>
      <c r="C119" s="50">
        <v>1369105</v>
      </c>
      <c r="D119" s="50">
        <v>1369105</v>
      </c>
      <c r="E119" s="26"/>
      <c r="F119" s="28"/>
      <c r="G119" s="10"/>
      <c r="H119" s="10" t="s">
        <v>271</v>
      </c>
    </row>
    <row r="120" spans="1:9">
      <c r="A120" s="41"/>
      <c r="B120" s="34"/>
      <c r="C120" s="34"/>
      <c r="D120" s="34"/>
      <c r="E120" s="26"/>
      <c r="F120" s="28"/>
      <c r="G120" s="10"/>
      <c r="H120" s="10"/>
    </row>
    <row r="121" spans="1:9" ht="40.5" customHeight="1" thickBot="1">
      <c r="A121" s="41" t="s">
        <v>242</v>
      </c>
      <c r="B121" s="51">
        <f>+B117+B109+B62+B19+B119</f>
        <v>258022933.73468974</v>
      </c>
      <c r="C121" s="51">
        <f>+C117+C109+C62+C19+C119</f>
        <v>247614298.5148702</v>
      </c>
      <c r="D121" s="51">
        <f>+D117+D109+D62+D19+D119</f>
        <v>258022933.73468974</v>
      </c>
      <c r="E121" s="29" t="s">
        <v>252</v>
      </c>
      <c r="F121" s="28"/>
      <c r="G121" s="10"/>
      <c r="H121" s="10"/>
    </row>
    <row r="122" spans="1:9">
      <c r="B122" s="34"/>
      <c r="C122" s="34"/>
      <c r="D122" s="34"/>
      <c r="G122" s="10"/>
      <c r="H122" s="10"/>
    </row>
    <row r="123" spans="1:9">
      <c r="B123" s="33"/>
      <c r="C123" s="33"/>
      <c r="D123" s="33"/>
      <c r="G123" s="10"/>
      <c r="H123" s="10"/>
    </row>
    <row r="124" spans="1:9">
      <c r="B124" s="33"/>
      <c r="C124" s="33"/>
      <c r="D124" s="33"/>
      <c r="G124" s="10"/>
      <c r="H124" s="10"/>
    </row>
    <row r="126" spans="1:9">
      <c r="A126" s="19" t="s">
        <v>222</v>
      </c>
      <c r="C126" s="49"/>
      <c r="D126" s="49"/>
    </row>
    <row r="127" spans="1:9" s="14" customFormat="1" ht="70.900000000000006" customHeight="1">
      <c r="A127" s="68" t="s">
        <v>223</v>
      </c>
      <c r="B127" s="68"/>
      <c r="C127" s="68"/>
      <c r="D127" s="68"/>
      <c r="E127" s="68"/>
      <c r="F127" s="68"/>
      <c r="G127" s="68"/>
      <c r="H127" s="68"/>
      <c r="I127" s="28"/>
    </row>
    <row r="128" spans="1:9" s="14" customFormat="1">
      <c r="A128" s="69"/>
      <c r="B128" s="69"/>
      <c r="C128" s="69"/>
      <c r="D128" s="69"/>
      <c r="E128" s="69"/>
      <c r="F128" s="69"/>
      <c r="G128" s="69"/>
      <c r="H128" s="69"/>
      <c r="I128" s="28"/>
    </row>
    <row r="129" spans="1:9" s="14" customFormat="1" ht="83.65" customHeight="1">
      <c r="A129" s="67" t="s">
        <v>220</v>
      </c>
      <c r="B129" s="67"/>
      <c r="C129" s="67"/>
      <c r="D129" s="67"/>
      <c r="E129" s="67"/>
      <c r="F129" s="67"/>
      <c r="G129" s="67"/>
      <c r="H129" s="67"/>
      <c r="I129" s="28"/>
    </row>
    <row r="130" spans="1:9" s="14" customFormat="1">
      <c r="A130" s="69"/>
      <c r="B130" s="69"/>
      <c r="C130" s="69"/>
      <c r="D130" s="69"/>
      <c r="E130" s="69"/>
      <c r="F130" s="69"/>
      <c r="G130" s="69"/>
      <c r="H130" s="69"/>
      <c r="I130" s="28"/>
    </row>
    <row r="131" spans="1:9" s="14" customFormat="1">
      <c r="A131" s="69"/>
      <c r="B131" s="69"/>
      <c r="C131" s="69"/>
      <c r="D131" s="69"/>
      <c r="E131" s="69"/>
      <c r="F131" s="69"/>
      <c r="G131" s="69"/>
      <c r="H131" s="69"/>
      <c r="I131" s="28"/>
    </row>
    <row r="132" spans="1:9" s="14" customFormat="1" ht="72" customHeight="1">
      <c r="A132" s="67" t="s">
        <v>266</v>
      </c>
      <c r="B132" s="68"/>
      <c r="C132" s="68"/>
      <c r="D132" s="68"/>
      <c r="E132" s="68"/>
      <c r="F132" s="68"/>
      <c r="G132" s="68"/>
      <c r="H132" s="68"/>
      <c r="I132" s="28"/>
    </row>
    <row r="133" spans="1:9" s="14" customFormat="1">
      <c r="A133" s="69"/>
      <c r="B133" s="69"/>
      <c r="C133" s="69"/>
      <c r="D133" s="69"/>
      <c r="E133" s="69"/>
      <c r="F133" s="69"/>
      <c r="G133" s="69"/>
      <c r="H133" s="69"/>
      <c r="I133" s="28"/>
    </row>
    <row r="134" spans="1:9" s="14" customFormat="1" ht="32.85" customHeight="1">
      <c r="A134" s="67" t="s">
        <v>221</v>
      </c>
      <c r="B134" s="68"/>
      <c r="C134" s="68"/>
      <c r="D134" s="68"/>
      <c r="E134" s="68"/>
      <c r="F134" s="68"/>
      <c r="G134" s="68"/>
      <c r="H134" s="68"/>
      <c r="I134" s="28"/>
    </row>
    <row r="135" spans="1:9" s="14" customFormat="1">
      <c r="A135" s="69"/>
      <c r="B135" s="69"/>
      <c r="C135" s="69"/>
      <c r="D135" s="69"/>
      <c r="E135" s="69"/>
      <c r="F135" s="69"/>
      <c r="G135" s="69"/>
      <c r="H135" s="69"/>
      <c r="I135" s="28"/>
    </row>
    <row r="136" spans="1:9" s="13" customFormat="1" ht="19.7" customHeight="1">
      <c r="A136" s="67" t="s">
        <v>224</v>
      </c>
      <c r="B136" s="68"/>
      <c r="C136" s="68"/>
      <c r="D136" s="68"/>
      <c r="E136" s="68"/>
      <c r="F136" s="68"/>
      <c r="G136" s="68"/>
      <c r="H136" s="68"/>
      <c r="I136" s="28"/>
    </row>
    <row r="137" spans="1:9" s="13" customFormat="1" ht="19.7" customHeight="1">
      <c r="A137" s="58"/>
      <c r="B137" s="59"/>
      <c r="C137" s="59"/>
      <c r="D137" s="59"/>
      <c r="E137" s="59"/>
      <c r="F137" s="59"/>
      <c r="G137" s="59"/>
      <c r="H137" s="59"/>
      <c r="I137" s="28"/>
    </row>
    <row r="138" spans="1:9" s="13" customFormat="1" ht="19.7" customHeight="1">
      <c r="A138" s="67" t="s">
        <v>267</v>
      </c>
      <c r="B138" s="68"/>
      <c r="C138" s="68"/>
      <c r="D138" s="68"/>
      <c r="E138" s="68"/>
      <c r="F138" s="68"/>
      <c r="G138" s="68"/>
      <c r="H138" s="68"/>
      <c r="I138" s="28"/>
    </row>
    <row r="139" spans="1:9" s="13" customFormat="1" ht="19.7" customHeight="1">
      <c r="A139" s="58"/>
      <c r="B139" s="59"/>
      <c r="C139" s="59"/>
      <c r="D139" s="59"/>
      <c r="E139" s="59"/>
      <c r="F139" s="59"/>
      <c r="G139" s="59"/>
      <c r="H139" s="59"/>
      <c r="I139" s="28"/>
    </row>
    <row r="140" spans="1:9" s="13" customFormat="1" ht="19.7" customHeight="1">
      <c r="A140" s="67" t="s">
        <v>268</v>
      </c>
      <c r="B140" s="68"/>
      <c r="C140" s="68"/>
      <c r="D140" s="68"/>
      <c r="E140" s="68"/>
      <c r="F140" s="68"/>
      <c r="G140" s="68"/>
      <c r="H140" s="68"/>
      <c r="I140" s="28"/>
    </row>
    <row r="141" spans="1:9" s="20" customFormat="1">
      <c r="E141" s="26"/>
      <c r="F141" s="28"/>
      <c r="G141" s="13"/>
      <c r="H141" s="13"/>
      <c r="I141" s="28"/>
    </row>
    <row r="142" spans="1:9" s="20" customFormat="1">
      <c r="A142" s="48" t="s">
        <v>269</v>
      </c>
      <c r="E142" s="26"/>
      <c r="F142" s="28"/>
      <c r="G142" s="13"/>
      <c r="H142" s="13"/>
      <c r="I142" s="28"/>
    </row>
    <row r="143" spans="1:9" s="20" customFormat="1">
      <c r="E143" s="26"/>
      <c r="F143" s="28"/>
      <c r="G143" s="13"/>
      <c r="H143" s="13"/>
      <c r="I143" s="28"/>
    </row>
    <row r="144" spans="1:9" s="20" customFormat="1">
      <c r="E144" s="26"/>
      <c r="F144" s="28"/>
      <c r="G144" s="13"/>
      <c r="H144" s="13"/>
      <c r="I144" s="28"/>
    </row>
    <row r="145" spans="1:61" s="20" customFormat="1">
      <c r="E145" s="26"/>
      <c r="F145" s="28"/>
      <c r="G145" s="13"/>
      <c r="H145" s="13"/>
      <c r="I145" s="28"/>
    </row>
    <row r="146" spans="1:61" s="20" customFormat="1">
      <c r="E146" s="26"/>
      <c r="F146" s="28"/>
      <c r="G146" s="13"/>
      <c r="H146" s="13"/>
      <c r="I146" s="28"/>
    </row>
    <row r="151" spans="1:61" s="8" customFormat="1">
      <c r="A151" s="2"/>
      <c r="B151" s="23"/>
      <c r="C151" s="23"/>
      <c r="D151" s="23"/>
      <c r="E151" s="23"/>
      <c r="F151" s="46"/>
      <c r="I151" s="1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row>
  </sheetData>
  <mergeCells count="12">
    <mergeCell ref="A138:H138"/>
    <mergeCell ref="A140:H140"/>
    <mergeCell ref="A136:H136"/>
    <mergeCell ref="A127:H127"/>
    <mergeCell ref="A128:H128"/>
    <mergeCell ref="A129:H129"/>
    <mergeCell ref="A130:H130"/>
    <mergeCell ref="A131:H131"/>
    <mergeCell ref="A132:H132"/>
    <mergeCell ref="A133:H133"/>
    <mergeCell ref="A135:H135"/>
    <mergeCell ref="A134:H134"/>
  </mergeCells>
  <pageMargins left="0.2" right="0.17" top="0.17" bottom="0.44" header="0.39" footer="0.17"/>
  <pageSetup scale="58" fitToHeight="6" orientation="landscape" r:id="rId1"/>
  <headerFooter alignWithMargins="0">
    <oddFooter>Page &amp;P of &amp;N</oddFooter>
  </headerFooter>
  <rowBreaks count="3" manualBreakCount="3">
    <brk id="30" max="8" man="1"/>
    <brk id="62" max="8" man="1"/>
    <brk id="10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OPCs 2nd 105 Amended</vt:lpstr>
      <vt:lpstr>'OPCs 2nd 105 Amended'!Print_Area</vt:lpstr>
      <vt:lpstr>'OPCs 2nd 105 Amended'!Print_Titles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