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0" windowWidth="19410" windowHeight="8700"/>
  </bookViews>
  <sheets>
    <sheet name="Chart1" sheetId="4" r:id="rId1"/>
    <sheet name="Sheet3" sheetId="3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"8JHMH9DXSMHNF44G668W66ZD"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L10" i="3" l="1"/>
  <c r="L9" i="3"/>
  <c r="L8" i="3"/>
  <c r="F25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8" i="3"/>
  <c r="D11" i="3"/>
  <c r="E11" i="3" s="1"/>
  <c r="G11" i="3" s="1"/>
  <c r="D12" i="3"/>
  <c r="E12" i="3" s="1"/>
  <c r="G12" i="3" s="1"/>
  <c r="D15" i="3"/>
  <c r="E15" i="3" s="1"/>
  <c r="G15" i="3" s="1"/>
  <c r="D16" i="3"/>
  <c r="E16" i="3" s="1"/>
  <c r="G16" i="3" s="1"/>
  <c r="D19" i="3"/>
  <c r="E19" i="3" s="1"/>
  <c r="G19" i="3" s="1"/>
  <c r="D20" i="3"/>
  <c r="E20" i="3" s="1"/>
  <c r="G20" i="3" s="1"/>
  <c r="D23" i="3"/>
  <c r="E23" i="3" s="1"/>
  <c r="G23" i="3" s="1"/>
  <c r="D24" i="3"/>
  <c r="E24" i="3" s="1"/>
  <c r="G24" i="3" s="1"/>
  <c r="C25" i="3"/>
  <c r="D9" i="3" s="1"/>
  <c r="E9" i="3" s="1"/>
  <c r="G9" i="3" s="1"/>
  <c r="D22" i="3" l="1"/>
  <c r="E22" i="3" s="1"/>
  <c r="G22" i="3" s="1"/>
  <c r="D18" i="3"/>
  <c r="E18" i="3" s="1"/>
  <c r="G18" i="3" s="1"/>
  <c r="D14" i="3"/>
  <c r="E14" i="3" s="1"/>
  <c r="G14" i="3" s="1"/>
  <c r="D10" i="3"/>
  <c r="E10" i="3" s="1"/>
  <c r="G10" i="3" s="1"/>
  <c r="D8" i="3"/>
  <c r="D21" i="3"/>
  <c r="E21" i="3" s="1"/>
  <c r="G21" i="3" s="1"/>
  <c r="D17" i="3"/>
  <c r="E17" i="3" s="1"/>
  <c r="G17" i="3" s="1"/>
  <c r="D13" i="3"/>
  <c r="E13" i="3" s="1"/>
  <c r="D25" i="3" l="1"/>
  <c r="E8" i="3"/>
  <c r="K9" i="3"/>
  <c r="G13" i="3"/>
  <c r="N9" i="3" s="1"/>
  <c r="K8" i="3" l="1"/>
  <c r="M8" i="3" s="1"/>
  <c r="G8" i="3"/>
  <c r="N8" i="3" s="1"/>
  <c r="N10" i="3" s="1"/>
  <c r="M9" i="3"/>
  <c r="K10" i="3"/>
  <c r="M10" i="3" l="1"/>
  <c r="I28" i="3"/>
</calcChain>
</file>

<file path=xl/sharedStrings.xml><?xml version="1.0" encoding="utf-8"?>
<sst xmlns="http://schemas.openxmlformats.org/spreadsheetml/2006/main" count="79" uniqueCount="54">
  <si>
    <t>RETAIL: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</si>
  <si>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</si>
  <si>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</si>
  <si>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</si>
  <si>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</si>
  <si>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</si>
  <si>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</si>
  <si>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</si>
  <si>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</si>
  <si>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</si>
  <si>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</si>
  <si>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</si>
  <si>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</si>
  <si>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</si>
  <si>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</si>
  <si>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</si>
  <si>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</si>
  <si>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</si>
  <si>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TOTAL RETAIL:</t>
  </si>
  <si>
    <t>Sales kWh</t>
  </si>
  <si>
    <t>Sales %</t>
  </si>
  <si>
    <t>2015 Fuel Savings</t>
  </si>
  <si>
    <t>Increase in Rev Reqs due to 12 CP &amp; 25%</t>
  </si>
  <si>
    <t>(1)</t>
  </si>
  <si>
    <t>(2)</t>
  </si>
  <si>
    <t>(3)</t>
  </si>
  <si>
    <t>(4)</t>
  </si>
  <si>
    <t>(5)</t>
  </si>
  <si>
    <t>12CP 25%</t>
  </si>
  <si>
    <t>12CP 1/13th</t>
  </si>
  <si>
    <t>Increase</t>
  </si>
  <si>
    <t>Target</t>
  </si>
  <si>
    <t>(Decrease)</t>
  </si>
  <si>
    <t>Percent</t>
  </si>
  <si>
    <t>Rate</t>
  </si>
  <si>
    <t>Revenue</t>
  </si>
  <si>
    <t>in Revenue</t>
  </si>
  <si>
    <t>Class</t>
  </si>
  <si>
    <t>Requirements (1)</t>
  </si>
  <si>
    <t>Requirements</t>
  </si>
  <si>
    <t>(2) - (3)</t>
  </si>
  <si>
    <t>(4) / (3)</t>
  </si>
  <si>
    <t>Total Revenues from Sales</t>
  </si>
  <si>
    <t>Misc. Service Charges</t>
  </si>
  <si>
    <t>Other Operating Revenues</t>
  </si>
  <si>
    <t>Total Operating Revenues</t>
  </si>
  <si>
    <t>(1)  Provided on E-1, Attachment 1 and 2</t>
  </si>
  <si>
    <t>Net Impact</t>
  </si>
  <si>
    <t>CILC</t>
  </si>
  <si>
    <t>GSD/LD</t>
  </si>
  <si>
    <t>Total CI</t>
  </si>
  <si>
    <t>Increase due to 12 CP &amp; 25%</t>
  </si>
  <si>
    <t>FPL RC-16</t>
  </si>
  <si>
    <t>SFHHA 010350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</si>
</sst>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_);_(* \(#,##0\);_(* &quot;-&quot;??_);_(@_)"/>
  </numFmts>
  <fonts count="20" x14ac:knownFonts="1">
    <font>
      <sz val="8"/>
      <color indexed="72"/>
      <name val="Courier Ne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8"/>
      <name val="Courier New"/>
      <family val="3"/>
    </font>
  </fonts>
  <fills count="21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27">
    <xf numFmtId="0" fontId="0" fillId="0" borderId="0" applyAlignment="0">
      <alignment vertical="top"/>
      <protection locked="0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9" fillId="3" borderId="1" applyNumberFormat="0" applyProtection="0">
      <alignment vertical="center"/>
    </xf>
    <xf numFmtId="4" fontId="10" fillId="4" borderId="1" applyNumberFormat="0" applyProtection="0">
      <alignment vertical="center"/>
    </xf>
    <xf numFmtId="4" fontId="9" fillId="4" borderId="1" applyNumberFormat="0" applyProtection="0">
      <alignment horizontal="left" vertical="center" indent="1"/>
    </xf>
    <xf numFmtId="0" fontId="9" fillId="4" borderId="1" applyNumberFormat="0" applyProtection="0">
      <alignment horizontal="left" vertical="top" indent="1"/>
    </xf>
    <xf numFmtId="4" fontId="11" fillId="0" borderId="0" applyNumberFormat="0" applyProtection="0">
      <alignment horizontal="left"/>
    </xf>
    <xf numFmtId="4" fontId="12" fillId="5" borderId="1" applyNumberFormat="0" applyProtection="0">
      <alignment horizontal="right" vertical="center"/>
    </xf>
    <xf numFmtId="4" fontId="12" fillId="5" borderId="1" applyNumberFormat="0" applyProtection="0">
      <alignment horizontal="right" vertical="center"/>
    </xf>
    <xf numFmtId="4" fontId="12" fillId="6" borderId="1" applyNumberFormat="0" applyProtection="0">
      <alignment horizontal="right" vertical="center"/>
    </xf>
    <xf numFmtId="4" fontId="12" fillId="6" borderId="1" applyNumberFormat="0" applyProtection="0">
      <alignment horizontal="right" vertical="center"/>
    </xf>
    <xf numFmtId="4" fontId="12" fillId="7" borderId="1" applyNumberFormat="0" applyProtection="0">
      <alignment horizontal="right" vertical="center"/>
    </xf>
    <xf numFmtId="4" fontId="12" fillId="7" borderId="1" applyNumberFormat="0" applyProtection="0">
      <alignment horizontal="right" vertical="center"/>
    </xf>
    <xf numFmtId="4" fontId="12" fillId="8" borderId="1" applyNumberFormat="0" applyProtection="0">
      <alignment horizontal="right" vertical="center"/>
    </xf>
    <xf numFmtId="4" fontId="12" fillId="8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10" borderId="1" applyNumberFormat="0" applyProtection="0">
      <alignment horizontal="right" vertical="center"/>
    </xf>
    <xf numFmtId="4" fontId="12" fillId="10" borderId="1" applyNumberFormat="0" applyProtection="0">
      <alignment horizontal="right" vertical="center"/>
    </xf>
    <xf numFmtId="4" fontId="12" fillId="11" borderId="1" applyNumberFormat="0" applyProtection="0">
      <alignment horizontal="right" vertical="center"/>
    </xf>
    <xf numFmtId="4" fontId="12" fillId="11" borderId="1" applyNumberFormat="0" applyProtection="0">
      <alignment horizontal="right" vertical="center"/>
    </xf>
    <xf numFmtId="4" fontId="12" fillId="12" borderId="1" applyNumberFormat="0" applyProtection="0">
      <alignment horizontal="right" vertical="center"/>
    </xf>
    <xf numFmtId="4" fontId="12" fillId="12" borderId="1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9" fillId="14" borderId="2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9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3" fillId="15" borderId="0" applyNumberFormat="0" applyProtection="0">
      <alignment horizontal="left" vertical="center" indent="1"/>
    </xf>
    <xf numFmtId="4" fontId="12" fillId="16" borderId="1" applyNumberFormat="0" applyProtection="0">
      <alignment horizontal="right" vertical="center"/>
    </xf>
    <xf numFmtId="4" fontId="12" fillId="16" borderId="1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0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0" fontId="14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17" borderId="1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15" fillId="0" borderId="0" applyNumberFormat="0" applyProtection="0">
      <alignment horizontal="left" vertical="center" indent="1"/>
    </xf>
    <xf numFmtId="0" fontId="7" fillId="17" borderId="1" applyNumberFormat="0" applyProtection="0">
      <alignment horizontal="left" vertical="top" indent="1"/>
    </xf>
    <xf numFmtId="0" fontId="7" fillId="18" borderId="1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18" borderId="1" applyNumberFormat="0" applyProtection="0">
      <alignment horizontal="left" vertical="center" indent="1"/>
    </xf>
    <xf numFmtId="0" fontId="7" fillId="0" borderId="0" applyNumberFormat="0" applyProtection="0">
      <alignment horizontal="left" vertical="center" indent="1"/>
    </xf>
    <xf numFmtId="0" fontId="7" fillId="18" borderId="1" applyNumberFormat="0" applyProtection="0">
      <alignment horizontal="left" vertical="top" indent="1"/>
    </xf>
    <xf numFmtId="0" fontId="7" fillId="19" borderId="1" applyNumberFormat="0" applyProtection="0">
      <alignment horizontal="left" vertical="center" indent="1"/>
    </xf>
    <xf numFmtId="0" fontId="7" fillId="19" borderId="1" applyNumberFormat="0" applyProtection="0">
      <alignment horizontal="left" vertical="top" indent="1"/>
    </xf>
    <xf numFmtId="0" fontId="7" fillId="0" borderId="0"/>
    <xf numFmtId="4" fontId="12" fillId="20" borderId="1" applyNumberFormat="0" applyProtection="0">
      <alignment vertical="center"/>
    </xf>
    <xf numFmtId="4" fontId="12" fillId="20" borderId="1" applyNumberFormat="0" applyProtection="0">
      <alignment vertical="center"/>
    </xf>
    <xf numFmtId="4" fontId="16" fillId="20" borderId="1" applyNumberFormat="0" applyProtection="0">
      <alignment vertical="center"/>
    </xf>
    <xf numFmtId="4" fontId="12" fillId="20" borderId="1" applyNumberFormat="0" applyProtection="0">
      <alignment horizontal="left" vertical="center" indent="1"/>
    </xf>
    <xf numFmtId="4" fontId="12" fillId="20" borderId="1" applyNumberFormat="0" applyProtection="0">
      <alignment horizontal="left" vertical="center" indent="1"/>
    </xf>
    <xf numFmtId="0" fontId="12" fillId="20" borderId="1" applyNumberFormat="0" applyProtection="0">
      <alignment horizontal="left" vertical="top" indent="1"/>
    </xf>
    <xf numFmtId="0" fontId="12" fillId="20" borderId="1" applyNumberFormat="0" applyProtection="0">
      <alignment horizontal="left" vertical="top" indent="1"/>
    </xf>
    <xf numFmtId="4" fontId="12" fillId="0" borderId="0" applyNumberFormat="0" applyProtection="0">
      <alignment horizontal="right"/>
    </xf>
    <xf numFmtId="4" fontId="12" fillId="0" borderId="0" applyNumberFormat="0" applyProtection="0">
      <alignment horizontal="right" vertical="justify"/>
    </xf>
    <xf numFmtId="4" fontId="12" fillId="0" borderId="0" applyNumberFormat="0" applyProtection="0">
      <alignment horizontal="right"/>
    </xf>
    <xf numFmtId="4" fontId="12" fillId="0" borderId="0" applyNumberFormat="0" applyProtection="0">
      <alignment horizontal="right" vertical="justify"/>
    </xf>
    <xf numFmtId="4" fontId="9" fillId="0" borderId="3" applyNumberFormat="0" applyProtection="0">
      <alignment horizontal="right" vertical="center"/>
    </xf>
    <xf numFmtId="4" fontId="9" fillId="0" borderId="0" applyNumberFormat="0" applyProtection="0">
      <alignment horizontal="left" vertical="center" wrapText="1" indent="1"/>
    </xf>
    <xf numFmtId="0" fontId="11" fillId="0" borderId="0" applyNumberFormat="0" applyProtection="0">
      <alignment horizontal="center" wrapText="1"/>
    </xf>
    <xf numFmtId="4" fontId="17" fillId="0" borderId="0" applyNumberFormat="0" applyProtection="0">
      <alignment horizontal="left"/>
    </xf>
    <xf numFmtId="4" fontId="18" fillId="0" borderId="0" applyNumberFormat="0" applyProtection="0">
      <alignment horizontal="right"/>
    </xf>
    <xf numFmtId="4" fontId="18" fillId="0" borderId="0" applyNumberFormat="0" applyProtection="0">
      <alignment horizontal="right"/>
    </xf>
    <xf numFmtId="164" fontId="7" fillId="0" borderId="0">
      <alignment horizontal="left" wrapText="1"/>
    </xf>
  </cellStyleXfs>
  <cellXfs count="16">
    <xf numFmtId="0" fontId="0" fillId="0" borderId="0" xfId="0" applyAlignment="1">
      <protection locked="0"/>
    </xf>
    <xf numFmtId="43" fontId="0" fillId="0" borderId="0" xfId="0" applyNumberFormat="1" applyAlignment="1">
      <protection locked="0"/>
    </xf>
    <xf numFmtId="0" fontId="6" fillId="0" borderId="0" xfId="24" applyFont="1" applyBorder="1"/>
    <xf numFmtId="0" fontId="0" fillId="0" borderId="0" xfId="0" applyBorder="1" applyAlignment="1">
      <protection locked="0"/>
    </xf>
    <xf numFmtId="0" fontId="6" fillId="0" borderId="0" xfId="24" applyFont="1" applyBorder="1" applyAlignment="1">
      <alignment horizontal="center"/>
    </xf>
    <xf numFmtId="0" fontId="4" fillId="0" borderId="0" xfId="24" applyFont="1" applyBorder="1" applyAlignment="1">
      <alignment horizontal="left" indent="1"/>
    </xf>
    <xf numFmtId="165" fontId="4" fillId="0" borderId="0" xfId="1" applyNumberFormat="1" applyFont="1" applyBorder="1" applyAlignment="1">
      <alignment horizontal="left" indent="1"/>
    </xf>
    <xf numFmtId="10" fontId="4" fillId="0" borderId="0" xfId="2" applyNumberFormat="1" applyFont="1" applyBorder="1" applyAlignment="1">
      <alignment horizontal="left" indent="1"/>
    </xf>
    <xf numFmtId="0" fontId="5" fillId="0" borderId="0" xfId="24" applyFont="1" applyBorder="1" applyAlignment="1">
      <alignment horizontal="left" indent="2"/>
    </xf>
    <xf numFmtId="165" fontId="5" fillId="0" borderId="0" xfId="1" applyNumberFormat="1" applyFont="1" applyBorder="1" applyAlignment="1">
      <alignment horizontal="left" indent="2"/>
    </xf>
    <xf numFmtId="10" fontId="5" fillId="0" borderId="0" xfId="2" applyNumberFormat="1" applyFont="1" applyBorder="1" applyAlignment="1">
      <alignment horizontal="left" indent="1"/>
    </xf>
    <xf numFmtId="0" fontId="6" fillId="0" borderId="0" xfId="24" applyFont="1" applyFill="1" applyBorder="1" applyAlignment="1">
      <alignment horizontal="center"/>
    </xf>
    <xf numFmtId="0" fontId="5" fillId="0" borderId="4" xfId="24" applyFont="1" applyFill="1" applyBorder="1" applyAlignment="1">
      <alignment horizontal="center" wrapText="1"/>
    </xf>
    <xf numFmtId="165" fontId="3" fillId="2" borderId="0" xfId="3" applyNumberFormat="1" applyBorder="1" applyAlignment="1">
      <alignment horizontal="left" indent="1"/>
    </xf>
    <xf numFmtId="0" fontId="3" fillId="0" borderId="0" xfId="3" applyFill="1" applyProtection="1">
      <protection locked="0"/>
    </xf>
    <xf numFmtId="0" fontId="19" fillId="0" borderId="0" xfId="0" applyFont="1" applyAlignment="1">
      <protection locked="0"/>
    </xf>
  </cellXfs>
  <cellStyles count="127">
    <cellStyle name="60% - Accent5" xfId="3" builtinId="48"/>
    <cellStyle name="Comma" xfId="1" builtinId="3"/>
    <cellStyle name="Comma 2" xfId="4"/>
    <cellStyle name="Comma 2 2" xfId="5"/>
    <cellStyle name="Comma 3" xfId="6"/>
    <cellStyle name="Comma 3 2" xfId="7"/>
    <cellStyle name="Comma 4" xfId="8"/>
    <cellStyle name="Comma 5" xfId="9"/>
    <cellStyle name="Comma 6" xfId="10"/>
    <cellStyle name="Comma 7" xfId="11"/>
    <cellStyle name="Comma 8" xfId="12"/>
    <cellStyle name="Currency 2" xfId="13"/>
    <cellStyle name="Currency 3" xfId="14"/>
    <cellStyle name="Currency 4" xfId="15"/>
    <cellStyle name="Currency 5" xfId="16"/>
    <cellStyle name="Currency 6" xfId="17"/>
    <cellStyle name="Currency 7" xfId="18"/>
    <cellStyle name="Normal" xfId="0" builtinId="0"/>
    <cellStyle name="Normal 10" xfId="19"/>
    <cellStyle name="Normal 11" xfId="20"/>
    <cellStyle name="Normal 12" xfId="21"/>
    <cellStyle name="Normal 13" xfId="22"/>
    <cellStyle name="Normal 14" xfId="23"/>
    <cellStyle name="Normal 2" xfId="24"/>
    <cellStyle name="Normal 2 2" xfId="25"/>
    <cellStyle name="Normal 2 3" xfId="26"/>
    <cellStyle name="Normal 3" xfId="27"/>
    <cellStyle name="Normal 3 2" xfId="28"/>
    <cellStyle name="Normal 3 3" xfId="29"/>
    <cellStyle name="Normal 4" xfId="30"/>
    <cellStyle name="Normal 4 2" xfId="31"/>
    <cellStyle name="Normal 4 3" xfId="32"/>
    <cellStyle name="Normal 5" xfId="33"/>
    <cellStyle name="Normal 5 2" xfId="34"/>
    <cellStyle name="Normal 5 3" xfId="35"/>
    <cellStyle name="Normal 6" xfId="36"/>
    <cellStyle name="Normal 6 2" xfId="37"/>
    <cellStyle name="Normal 6 3" xfId="38"/>
    <cellStyle name="Normal 7" xfId="39"/>
    <cellStyle name="Normal 8" xfId="40"/>
    <cellStyle name="Normal 9" xfId="41"/>
    <cellStyle name="Normal 9 2" xfId="42"/>
    <cellStyle name="Normal 9 3" xfId="43"/>
    <cellStyle name="Percent" xfId="2" builtinId="5"/>
    <cellStyle name="Percent 2" xfId="44"/>
    <cellStyle name="Percent 2 2" xfId="45"/>
    <cellStyle name="Percent 3" xfId="46"/>
    <cellStyle name="Percent 3 2" xfId="47"/>
    <cellStyle name="SAPBEXaggData" xfId="48"/>
    <cellStyle name="SAPBEXaggDataEmph" xfId="49"/>
    <cellStyle name="SAPBEXaggItem" xfId="50"/>
    <cellStyle name="SAPBEXaggItemX" xfId="51"/>
    <cellStyle name="SAPBEXchaText" xfId="52"/>
    <cellStyle name="SAPBEXexcBad7" xfId="53"/>
    <cellStyle name="SAPBEXexcBad7 2" xfId="54"/>
    <cellStyle name="SAPBEXexcBad8" xfId="55"/>
    <cellStyle name="SAPBEXexcBad8 2" xfId="56"/>
    <cellStyle name="SAPBEXexcBad9" xfId="57"/>
    <cellStyle name="SAPBEXexcBad9 2" xfId="58"/>
    <cellStyle name="SAPBEXexcCritical4" xfId="59"/>
    <cellStyle name="SAPBEXexcCritical4 2" xfId="60"/>
    <cellStyle name="SAPBEXexcCritical5" xfId="61"/>
    <cellStyle name="SAPBEXexcCritical5 2" xfId="62"/>
    <cellStyle name="SAPBEXexcCritical6" xfId="63"/>
    <cellStyle name="SAPBEXexcCritical6 2" xfId="64"/>
    <cellStyle name="SAPBEXexcGood1" xfId="65"/>
    <cellStyle name="SAPBEXexcGood1 2" xfId="66"/>
    <cellStyle name="SAPBEXexcGood2" xfId="67"/>
    <cellStyle name="SAPBEXexcGood2 2" xfId="68"/>
    <cellStyle name="SAPBEXexcGood3" xfId="69"/>
    <cellStyle name="SAPBEXexcGood3 2" xfId="70"/>
    <cellStyle name="SAPBEXfilterDrill" xfId="71"/>
    <cellStyle name="SAPBEXfilterDrill 2" xfId="72"/>
    <cellStyle name="SAPBEXfilterDrill_Feb 12 Revenue Trend (2)" xfId="73"/>
    <cellStyle name="SAPBEXfilterItem" xfId="74"/>
    <cellStyle name="SAPBEXfilterItem 2" xfId="75"/>
    <cellStyle name="SAPBEXfilterText" xfId="76"/>
    <cellStyle name="SAPBEXformats" xfId="77"/>
    <cellStyle name="SAPBEXformats 2" xfId="78"/>
    <cellStyle name="SAPBEXheaderItem" xfId="79"/>
    <cellStyle name="SAPBEXheaderItem 2" xfId="80"/>
    <cellStyle name="SAPBEXheaderItem 3" xfId="81"/>
    <cellStyle name="SAPBEXheaderItem 4" xfId="82"/>
    <cellStyle name="SAPBEXheaderItem 5" xfId="83"/>
    <cellStyle name="SAPBEXheaderItem 6" xfId="84"/>
    <cellStyle name="SAPBEXheaderItem 7" xfId="85"/>
    <cellStyle name="SAPBEXheaderItem 8" xfId="86"/>
    <cellStyle name="SAPBEXheaderText" xfId="87"/>
    <cellStyle name="SAPBEXheaderText 2" xfId="88"/>
    <cellStyle name="SAPBEXheaderText 3" xfId="89"/>
    <cellStyle name="SAPBEXheaderText 4" xfId="90"/>
    <cellStyle name="SAPBEXheaderText 5" xfId="91"/>
    <cellStyle name="SAPBEXheaderText 6" xfId="92"/>
    <cellStyle name="SAPBEXheaderText 7" xfId="93"/>
    <cellStyle name="SAPBEXheaderText 8" xfId="94"/>
    <cellStyle name="SAPBEXHLevel0" xfId="95"/>
    <cellStyle name="SAPBEXHLevel0X" xfId="96"/>
    <cellStyle name="SAPBEXHLevel1" xfId="97"/>
    <cellStyle name="SAPBEXHLevel1 2" xfId="98"/>
    <cellStyle name="SAPBEXHLevel1_Feb 12 Revenue Trend (2)" xfId="99"/>
    <cellStyle name="SAPBEXHLevel1X" xfId="100"/>
    <cellStyle name="SAPBEXHLevel2" xfId="101"/>
    <cellStyle name="SAPBEXHLevel2 2" xfId="102"/>
    <cellStyle name="SAPBEXHLevel2 3" xfId="103"/>
    <cellStyle name="SAPBEXHLevel2_Feb 12 Revenue Trend (2)" xfId="104"/>
    <cellStyle name="SAPBEXHLevel2X" xfId="105"/>
    <cellStyle name="SAPBEXHLevel3" xfId="106"/>
    <cellStyle name="SAPBEXHLevel3X" xfId="107"/>
    <cellStyle name="SAPBEXinputData" xfId="108"/>
    <cellStyle name="SAPBEXresData" xfId="109"/>
    <cellStyle name="SAPBEXresData 2" xfId="110"/>
    <cellStyle name="SAPBEXresDataEmph" xfId="111"/>
    <cellStyle name="SAPBEXresItem" xfId="112"/>
    <cellStyle name="SAPBEXresItem 2" xfId="113"/>
    <cellStyle name="SAPBEXresItemX" xfId="114"/>
    <cellStyle name="SAPBEXresItemX 2" xfId="115"/>
    <cellStyle name="SAPBEXstdData" xfId="116"/>
    <cellStyle name="SAPBEXstdData 2" xfId="117"/>
    <cellStyle name="SAPBEXstdData 3" xfId="118"/>
    <cellStyle name="SAPBEXstdData_Feb 12 Revenue Trend (2)" xfId="119"/>
    <cellStyle name="SAPBEXstdDataEmph" xfId="120"/>
    <cellStyle name="SAPBEXstdItem" xfId="121"/>
    <cellStyle name="SAPBEXstdItemX" xfId="122"/>
    <cellStyle name="SAPBEXtitle" xfId="123"/>
    <cellStyle name="SAPBEXundefined" xfId="124"/>
    <cellStyle name="SAPBEXundefined 2" xfId="125"/>
    <cellStyle name="Style 1" xfId="126"/>
  </cellStyles>
  <dxfs count="0"/>
  <tableStyles count="0" defaultTableStyle="TableStyleMedium2" defaultPivotStyle="PivotStyleLight16"/>
  <colors>
    <mruColors>
      <color rgb="FFFEB705"/>
      <color rgb="FF3FBD3F"/>
      <color rgb="FF0048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Comparison of CI Customer Fuel Savings* to </a:t>
            </a:r>
          </a:p>
          <a:p>
            <a:pPr>
              <a:defRPr/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Additional </a:t>
            </a: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Revenue</a:t>
            </a:r>
            <a:r>
              <a:rPr lang="en-US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Requirements under 12CP &amp; 25%</a:t>
            </a:r>
            <a:endParaRPr lang="en-US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9814632104937882"/>
          <c:y val="0.1356373187889589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78988959499071"/>
          <c:y val="0.29965054233827459"/>
          <c:w val="0.80724598117821389"/>
          <c:h val="0.590680980279100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Sheet3!$K$7</c:f>
              <c:strCache>
                <c:ptCount val="1"/>
                <c:pt idx="0">
                  <c:v>2015 Fuel Savings</c:v>
                </c:pt>
              </c:strCache>
            </c:strRef>
          </c:tx>
          <c:spPr>
            <a:solidFill>
              <a:srgbClr val="3FBD3F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Sheet3!$J$8:$J$10</c:f>
              <c:strCache>
                <c:ptCount val="3"/>
                <c:pt idx="0">
                  <c:v>CILC</c:v>
                </c:pt>
                <c:pt idx="1">
                  <c:v>GSD/LD</c:v>
                </c:pt>
                <c:pt idx="2">
                  <c:v>Total CI</c:v>
                </c:pt>
              </c:strCache>
            </c:strRef>
          </c:cat>
          <c:val>
            <c:numRef>
              <c:f>Sheet3!$K$8:$K$10</c:f>
              <c:numCache>
                <c:formatCode>_(* #,##0_);_(* \(#,##0\);_(* "-"??_);_(@_)</c:formatCode>
                <c:ptCount val="3"/>
                <c:pt idx="0">
                  <c:v>-20035059.984054103</c:v>
                </c:pt>
                <c:pt idx="1">
                  <c:v>-181923876.19093686</c:v>
                </c:pt>
                <c:pt idx="2">
                  <c:v>-201958936.17499095</c:v>
                </c:pt>
              </c:numCache>
            </c:numRef>
          </c:val>
        </c:ser>
        <c:ser>
          <c:idx val="1"/>
          <c:order val="1"/>
          <c:tx>
            <c:strRef>
              <c:f>Sheet3!$L$7</c:f>
              <c:strCache>
                <c:ptCount val="1"/>
                <c:pt idx="0">
                  <c:v>Increase due to 12 CP &amp; 25%</c:v>
                </c:pt>
              </c:strCache>
            </c:strRef>
          </c:tx>
          <c:spPr>
            <a:solidFill>
              <a:srgbClr val="0048B9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Sheet3!$J$8:$J$10</c:f>
              <c:strCache>
                <c:ptCount val="3"/>
                <c:pt idx="0">
                  <c:v>CILC</c:v>
                </c:pt>
                <c:pt idx="1">
                  <c:v>GSD/LD</c:v>
                </c:pt>
                <c:pt idx="2">
                  <c:v>Total CI</c:v>
                </c:pt>
              </c:strCache>
            </c:strRef>
          </c:cat>
          <c:val>
            <c:numRef>
              <c:f>Sheet3!$L$8:$L$10</c:f>
              <c:numCache>
                <c:formatCode>_(* #,##0_);_(* \(#,##0\);_(* "-"??_);_(@_)</c:formatCode>
                <c:ptCount val="3"/>
                <c:pt idx="0">
                  <c:v>4509424.6425163299</c:v>
                </c:pt>
                <c:pt idx="1">
                  <c:v>17594301.224070035</c:v>
                </c:pt>
                <c:pt idx="2">
                  <c:v>22103725.866586365</c:v>
                </c:pt>
              </c:numCache>
            </c:numRef>
          </c:val>
        </c:ser>
        <c:ser>
          <c:idx val="2"/>
          <c:order val="2"/>
          <c:tx>
            <c:strRef>
              <c:f>Sheet3!$A$1</c:f>
              <c:strCache>
                <c:ptCount val="1"/>
                <c:pt idx="0">
                  <c:v>SFHHA 010350</c:v>
                </c:pt>
              </c:strCache>
            </c:strRef>
          </c:tx>
          <c:invertIfNegative val="0"/>
          <c:cat>
            <c:strRef>
              <c:f>Sheet3!$J$8:$J$10</c:f>
              <c:strCache>
                <c:ptCount val="3"/>
                <c:pt idx="0">
                  <c:v>CILC</c:v>
                </c:pt>
                <c:pt idx="1">
                  <c:v>GSD/LD</c:v>
                </c:pt>
                <c:pt idx="2">
                  <c:v>Total CI</c:v>
                </c:pt>
              </c:strCache>
            </c:strRef>
          </c:cat>
          <c:val>
            <c:numRef>
              <c:f>Sheet3!$A$2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99289344"/>
        <c:axId val="399586432"/>
      </c:barChart>
      <c:catAx>
        <c:axId val="399289344"/>
        <c:scaling>
          <c:orientation val="minMax"/>
        </c:scaling>
        <c:delete val="0"/>
        <c:axPos val="b"/>
        <c:majorTickMark val="none"/>
        <c:minorTickMark val="none"/>
        <c:tickLblPos val="high"/>
        <c:txPr>
          <a:bodyPr anchor="b" anchorCtr="1"/>
          <a:lstStyle/>
          <a:p>
            <a:pPr>
              <a:defRPr sz="1200" b="1" i="0" baseline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99586432"/>
        <c:crosses val="autoZero"/>
        <c:auto val="0"/>
        <c:lblAlgn val="ctr"/>
        <c:lblOffset val="100"/>
        <c:noMultiLvlLbl val="0"/>
      </c:catAx>
      <c:valAx>
        <c:axId val="39958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(* #,##0_);_(* \(#,##0\);_(* &quot;-&quot;??_);_(@_)" sourceLinked="1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9928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0045714935023545E-2"/>
                <c:y val="0.58907504957077961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r>
                    <a:rPr lang="en-US"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$ Millions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4021447727371407"/>
          <c:y val="0.90494697416646031"/>
          <c:w val="0.50805458148773364"/>
          <c:h val="3.432057933271726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6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774" cy="628196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0.49874</cdr:x>
      <cdr:y>0.00348</cdr:y>
    </cdr:from>
    <cdr:to>
      <cdr:x>0.98825</cdr:x>
      <cdr:y>0.14832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18969" y="21837"/>
          <a:ext cx="4239031" cy="908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 160021-EI</a:t>
          </a:r>
        </a:p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Comparison of CI Customer Fuel Savings to</a:t>
          </a:r>
        </a:p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Additional Revenue Requirement under 12CP &amp; 25%</a:t>
          </a:r>
        </a:p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Exhibit RBD-8 Page 1 of 1</a:t>
          </a:r>
        </a:p>
      </cdr:txBody>
    </cdr:sp>
  </cdr:relSizeAnchor>
  <cdr:relSizeAnchor xmlns:cdr="http://schemas.openxmlformats.org/drawingml/2006/chartDrawing">
    <cdr:from>
      <cdr:x>0.24517</cdr:x>
      <cdr:y>0.44509</cdr:y>
    </cdr:from>
    <cdr:to>
      <cdr:x>0.27624</cdr:x>
      <cdr:y>0.51162</cdr:y>
    </cdr:to>
    <cdr:sp macro="" textlink="Sheet3!$N$8">
      <cdr:nvSpPr>
        <cdr:cNvPr id="3" name="TextBox 2"/>
        <cdr:cNvSpPr txBox="1"/>
      </cdr:nvSpPr>
      <cdr:spPr>
        <a:xfrm xmlns:a="http://schemas.openxmlformats.org/drawingml/2006/main">
          <a:off x="2123111" y="2792911"/>
          <a:ext cx="269059" cy="41742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rIns="0" rtlCol="0">
          <a:spAutoFit/>
        </a:bodyPr>
        <a:lstStyle xmlns:a="http://schemas.openxmlformats.org/drawingml/2006/main"/>
        <a:p xmlns:a="http://schemas.openxmlformats.org/drawingml/2006/main">
          <a:fld id="{983541B2-81FF-4581-8D3C-6B75CDD1530D}" type="TxLink">
            <a:rPr lang="en-US" sz="11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 (16)</a:t>
          </a:fld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0.50964</cdr:x>
      <cdr:y>0.7549</cdr:y>
    </cdr:from>
    <cdr:to>
      <cdr:x>0.55584</cdr:x>
      <cdr:y>0.79547</cdr:y>
    </cdr:to>
    <cdr:sp macro="" textlink="Sheet3!$N$9">
      <cdr:nvSpPr>
        <cdr:cNvPr id="4" name="TextBox 1"/>
        <cdr:cNvSpPr txBox="1"/>
      </cdr:nvSpPr>
      <cdr:spPr>
        <a:xfrm xmlns:a="http://schemas.openxmlformats.org/drawingml/2006/main">
          <a:off x="4413395" y="4747861"/>
          <a:ext cx="400002" cy="25519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r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4878DAC-2BAB-4952-9AA6-C2BA147C75CD}" type="TxLink">
            <a:rPr lang="en-US" sz="1100" b="0" i="0" u="none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pPr/>
            <a:t> (164)</a:t>
          </a:fld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0.77581</cdr:x>
      <cdr:y>0.81386</cdr:y>
    </cdr:from>
    <cdr:to>
      <cdr:x>0.822</cdr:x>
      <cdr:y>0.85443</cdr:y>
    </cdr:to>
    <cdr:sp macro="" textlink="Sheet3!$N$10">
      <cdr:nvSpPr>
        <cdr:cNvPr id="5" name="TextBox 1"/>
        <cdr:cNvSpPr txBox="1"/>
      </cdr:nvSpPr>
      <cdr:spPr>
        <a:xfrm xmlns:a="http://schemas.openxmlformats.org/drawingml/2006/main">
          <a:off x="6718300" y="5118681"/>
          <a:ext cx="400002" cy="25519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r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7FEC485-6B74-4075-A0B9-35688AF718CB}" type="TxLink">
            <a:rPr lang="en-US" sz="1100" b="0" i="0" u="none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pPr/>
            <a:t> (180)</a:t>
          </a:fld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0.05877</cdr:x>
      <cdr:y>0.95713</cdr:y>
    </cdr:from>
    <cdr:to>
      <cdr:x>0.64064</cdr:x>
      <cdr:y>0.9861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08969" y="6005840"/>
          <a:ext cx="5038798" cy="18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Times New Roman" panose="02020603050405020304" pitchFamily="18" charset="0"/>
              <a:cs typeface="Times New Roman" panose="02020603050405020304" pitchFamily="18" charset="0"/>
            </a:rPr>
            <a:t>*Allocation of $500 million of 2015</a:t>
          </a:r>
          <a:r>
            <a:rPr lang="en-US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fuel savings due to heat rate efficiency improvements 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0.18724</cdr:x>
      <cdr:y>0.50174</cdr:y>
    </cdr:from>
    <cdr:to>
      <cdr:x>0.33669</cdr:x>
      <cdr:y>0.54461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621431" y="3148340"/>
          <a:ext cx="1294237" cy="26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Savings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0.45675</cdr:x>
      <cdr:y>0.81227</cdr:y>
    </cdr:from>
    <cdr:to>
      <cdr:x>0.6062</cdr:x>
      <cdr:y>0.85514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955323" y="5096868"/>
          <a:ext cx="1294237" cy="26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Savings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0.72123</cdr:x>
      <cdr:y>0.84703</cdr:y>
    </cdr:from>
    <cdr:to>
      <cdr:x>0.87069</cdr:x>
      <cdr:y>0.8899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245685" y="5314998"/>
          <a:ext cx="1294237" cy="26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Savings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0.01537</cdr:x>
      <cdr:y>0.01156</cdr:y>
    </cdr:from>
    <cdr:to>
      <cdr:x>0.15304</cdr:x>
      <cdr:y>0.05877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133048" y="72571"/>
          <a:ext cx="1191381" cy="296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0.01747</cdr:x>
      <cdr:y>0.01734</cdr:y>
    </cdr:from>
    <cdr:to>
      <cdr:x>0.13836</cdr:x>
      <cdr:y>0.1185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51190" y="108857"/>
          <a:ext cx="1046239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SFHHA 010349  FPL RC-16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A2" sqref="A1:A2"/>
    </sheetView>
  </sheetViews>
  <sheetFormatPr defaultRowHeight="11.25" x14ac:dyDescent="0.2"/>
  <cols>
    <col min="3" max="3" width="27.28515625" bestFit="1" customWidth="1"/>
    <col min="4" max="4" width="17.140625" bestFit="1" customWidth="1"/>
    <col min="5" max="5" width="22.28515625" bestFit="1" customWidth="1"/>
    <col min="6" max="6" width="18.42578125" customWidth="1"/>
    <col min="7" max="7" width="19.140625" bestFit="1" customWidth="1"/>
    <col min="8" max="8" width="15.140625" bestFit="1" customWidth="1"/>
    <col min="9" max="9" width="13.140625" bestFit="1" customWidth="1"/>
    <col min="10" max="10" width="15.140625" bestFit="1" customWidth="1"/>
    <col min="11" max="11" width="19.7109375" bestFit="1" customWidth="1"/>
    <col min="12" max="12" width="17" bestFit="1" customWidth="1"/>
    <col min="13" max="13" width="19.140625" bestFit="1" customWidth="1"/>
    <col min="14" max="14" width="11.7109375" bestFit="1" customWidth="1"/>
  </cols>
  <sheetData>
    <row r="1" spans="1:14" x14ac:dyDescent="0.2">
      <c r="A1" s="15" t="s">
        <v>53</v>
      </c>
    </row>
    <row r="2" spans="1:14" x14ac:dyDescent="0.2">
      <c r="A2" s="15" t="s">
        <v>52</v>
      </c>
    </row>
    <row r="7" spans="1:14" ht="45" x14ac:dyDescent="0.25">
      <c r="A7" s="2" t="s">
        <v>0</v>
      </c>
      <c r="B7" s="3"/>
      <c r="C7" s="4" t="s">
        <v>19</v>
      </c>
      <c r="D7" s="4" t="s">
        <v>20</v>
      </c>
      <c r="E7" s="4" t="s">
        <v>21</v>
      </c>
      <c r="F7" s="12" t="s">
        <v>22</v>
      </c>
      <c r="G7" s="11" t="s">
        <v>47</v>
      </c>
      <c r="K7" s="4" t="s">
        <v>21</v>
      </c>
      <c r="L7" s="12" t="s">
        <v>51</v>
      </c>
      <c r="M7" s="11" t="s">
        <v>47</v>
      </c>
      <c r="N7" s="11" t="s">
        <v>47</v>
      </c>
    </row>
    <row r="8" spans="1:14" ht="15" x14ac:dyDescent="0.25">
      <c r="A8" s="5" t="s">
        <v>1</v>
      </c>
      <c r="B8" s="3"/>
      <c r="C8" s="6">
        <v>2687420391</v>
      </c>
      <c r="D8" s="7">
        <f>+C8/$C$25</f>
        <v>2.5058355868782019E-2</v>
      </c>
      <c r="E8" s="13">
        <f>+D8*$E$25</f>
        <v>-12529177.934391011</v>
      </c>
      <c r="F8" s="13">
        <f>SUMIF($A$45:$A$61,A8,$F$45:$F$61)*10^6</f>
        <v>2710140.8786869855</v>
      </c>
      <c r="G8" s="13">
        <f>+E8+F8</f>
        <v>-9819037.0557040256</v>
      </c>
      <c r="J8" s="6" t="s">
        <v>48</v>
      </c>
      <c r="K8" s="6">
        <f>+SUM(E8:E10)</f>
        <v>-20035059.984054103</v>
      </c>
      <c r="L8" s="6">
        <f>+SUM(F8:F10)</f>
        <v>4509424.6425163299</v>
      </c>
      <c r="M8" s="6">
        <f>+SUM(K8:L8)</f>
        <v>-15525635.341537774</v>
      </c>
      <c r="N8" s="6">
        <f>+SUM(G8:G10)/10^6</f>
        <v>-15.525635341537775</v>
      </c>
    </row>
    <row r="9" spans="1:14" ht="15" x14ac:dyDescent="0.25">
      <c r="A9" s="5" t="s">
        <v>2</v>
      </c>
      <c r="B9" s="3"/>
      <c r="C9" s="6">
        <v>101623502</v>
      </c>
      <c r="D9" s="7">
        <f t="shared" ref="D9:D24" si="0">+C9/$C$25</f>
        <v>9.475696047689478E-4</v>
      </c>
      <c r="E9" s="13">
        <f t="shared" ref="E9:E24" si="1">+D9*$E$25</f>
        <v>-473784.80238447391</v>
      </c>
      <c r="F9" s="13">
        <f t="shared" ref="F9:F24" si="2">SUMIF($A$45:$A$61,A9,$F$45:$F$61)*10^6</f>
        <v>95397.859860107739</v>
      </c>
      <c r="G9" s="13">
        <f t="shared" ref="G9:G24" si="3">+E9+F9</f>
        <v>-378386.9425243662</v>
      </c>
      <c r="J9" s="6" t="s">
        <v>49</v>
      </c>
      <c r="K9" s="6">
        <f>SUM(E13:E16)</f>
        <v>-181923876.19093686</v>
      </c>
      <c r="L9" s="6">
        <f>SUM(F13:F16)</f>
        <v>17594301.224070035</v>
      </c>
      <c r="M9" s="6">
        <f t="shared" ref="M9:M10" si="4">+SUM(K9:L9)</f>
        <v>-164329574.96686682</v>
      </c>
      <c r="N9" s="6">
        <f>SUM(G13:G16)/10^6</f>
        <v>-164.32957496686689</v>
      </c>
    </row>
    <row r="10" spans="1:14" ht="15" x14ac:dyDescent="0.25">
      <c r="A10" s="5" t="s">
        <v>3</v>
      </c>
      <c r="B10" s="3"/>
      <c r="C10" s="6">
        <v>1508335314</v>
      </c>
      <c r="D10" s="7">
        <f t="shared" si="0"/>
        <v>1.4064194494557241E-2</v>
      </c>
      <c r="E10" s="13">
        <f t="shared" si="1"/>
        <v>-7032097.2472786205</v>
      </c>
      <c r="F10" s="13">
        <f t="shared" si="2"/>
        <v>1703885.9039692369</v>
      </c>
      <c r="G10" s="13">
        <f t="shared" si="3"/>
        <v>-5328211.3433093838</v>
      </c>
      <c r="J10" s="6" t="s">
        <v>50</v>
      </c>
      <c r="K10" s="6">
        <f>+K9+K8</f>
        <v>-201958936.17499095</v>
      </c>
      <c r="L10" s="6">
        <f>+L9+L8</f>
        <v>22103725.866586365</v>
      </c>
      <c r="M10" s="6">
        <f t="shared" si="4"/>
        <v>-179855210.30840459</v>
      </c>
      <c r="N10" s="6">
        <f>+N9+N8</f>
        <v>-179.85521030840465</v>
      </c>
    </row>
    <row r="11" spans="1:14" ht="14.25" x14ac:dyDescent="0.2">
      <c r="A11" s="5" t="s">
        <v>4</v>
      </c>
      <c r="B11" s="3"/>
      <c r="C11" s="6">
        <v>5968792122</v>
      </c>
      <c r="D11" s="7">
        <f t="shared" si="0"/>
        <v>5.5654901481269059E-2</v>
      </c>
      <c r="E11" s="6">
        <f t="shared" si="1"/>
        <v>-27827450.740634531</v>
      </c>
      <c r="F11" s="6">
        <f t="shared" si="2"/>
        <v>-172969.02187035812</v>
      </c>
      <c r="G11" s="6">
        <f t="shared" si="3"/>
        <v>-28000419.762504891</v>
      </c>
    </row>
    <row r="12" spans="1:14" ht="14.25" x14ac:dyDescent="0.2">
      <c r="A12" s="5" t="s">
        <v>5</v>
      </c>
      <c r="B12" s="3"/>
      <c r="C12" s="6">
        <v>70241818</v>
      </c>
      <c r="D12" s="7">
        <f t="shared" si="0"/>
        <v>6.5495687917261865E-4</v>
      </c>
      <c r="E12" s="6">
        <f t="shared" si="1"/>
        <v>-327478.43958630931</v>
      </c>
      <c r="F12" s="6">
        <f t="shared" si="2"/>
        <v>88059.61263205875</v>
      </c>
      <c r="G12" s="6">
        <f t="shared" si="3"/>
        <v>-239418.82695425057</v>
      </c>
    </row>
    <row r="13" spans="1:14" ht="15" x14ac:dyDescent="0.25">
      <c r="A13" s="5" t="s">
        <v>6</v>
      </c>
      <c r="B13" s="3"/>
      <c r="C13" s="6">
        <v>25825428784</v>
      </c>
      <c r="D13" s="7">
        <f t="shared" si="0"/>
        <v>0.24080444842221133</v>
      </c>
      <c r="E13" s="13">
        <f t="shared" si="1"/>
        <v>-120402224.21110566</v>
      </c>
      <c r="F13" s="13">
        <f t="shared" si="2"/>
        <v>10384402.882235464</v>
      </c>
      <c r="G13" s="13">
        <f t="shared" si="3"/>
        <v>-110017821.32887019</v>
      </c>
      <c r="H13" s="14"/>
      <c r="I13" s="14"/>
      <c r="J13" s="14"/>
    </row>
    <row r="14" spans="1:14" ht="15" x14ac:dyDescent="0.25">
      <c r="A14" s="5" t="s">
        <v>7</v>
      </c>
      <c r="B14" s="3"/>
      <c r="C14" s="6">
        <v>10507497706</v>
      </c>
      <c r="D14" s="7">
        <f t="shared" si="0"/>
        <v>9.7975224750521256E-2</v>
      </c>
      <c r="E14" s="13">
        <f t="shared" si="1"/>
        <v>-48987612.375260629</v>
      </c>
      <c r="F14" s="13">
        <f t="shared" si="2"/>
        <v>4488400.8961630566</v>
      </c>
      <c r="G14" s="13">
        <f t="shared" si="3"/>
        <v>-44499211.479097575</v>
      </c>
      <c r="H14" s="14"/>
      <c r="I14" s="14"/>
      <c r="J14" s="14"/>
    </row>
    <row r="15" spans="1:14" ht="15" x14ac:dyDescent="0.25">
      <c r="A15" s="5" t="s">
        <v>8</v>
      </c>
      <c r="B15" s="3"/>
      <c r="C15" s="6">
        <v>2515470925</v>
      </c>
      <c r="D15" s="7">
        <f t="shared" si="0"/>
        <v>2.3455044780980188E-2</v>
      </c>
      <c r="E15" s="13">
        <f t="shared" si="1"/>
        <v>-11727522.390490094</v>
      </c>
      <c r="F15" s="13">
        <f t="shared" si="2"/>
        <v>2554780.652656632</v>
      </c>
      <c r="G15" s="13">
        <f t="shared" si="3"/>
        <v>-9172741.7378334627</v>
      </c>
      <c r="H15" s="14"/>
      <c r="I15" s="14"/>
      <c r="J15" s="14"/>
    </row>
    <row r="16" spans="1:14" ht="15" x14ac:dyDescent="0.25">
      <c r="A16" s="5" t="s">
        <v>9</v>
      </c>
      <c r="B16" s="3"/>
      <c r="C16" s="6">
        <v>172992260</v>
      </c>
      <c r="D16" s="7">
        <f t="shared" si="0"/>
        <v>1.6130344281609884E-3</v>
      </c>
      <c r="E16" s="13">
        <f t="shared" si="1"/>
        <v>-806517.21408049425</v>
      </c>
      <c r="F16" s="13">
        <f t="shared" si="2"/>
        <v>166716.79301487963</v>
      </c>
      <c r="G16" s="13">
        <f t="shared" si="3"/>
        <v>-639800.42106561456</v>
      </c>
    </row>
    <row r="17" spans="1:9" ht="14.25" x14ac:dyDescent="0.2">
      <c r="A17" s="5" t="s">
        <v>10</v>
      </c>
      <c r="B17" s="3"/>
      <c r="C17" s="6">
        <v>91208296</v>
      </c>
      <c r="D17" s="7">
        <f t="shared" si="0"/>
        <v>8.504549370122002E-4</v>
      </c>
      <c r="E17" s="6">
        <f t="shared" si="1"/>
        <v>-425227.46850610012</v>
      </c>
      <c r="F17" s="6">
        <f t="shared" si="2"/>
        <v>33280.045217455976</v>
      </c>
      <c r="G17" s="6">
        <f t="shared" si="3"/>
        <v>-391947.42328864418</v>
      </c>
    </row>
    <row r="18" spans="1:9" ht="14.25" x14ac:dyDescent="0.2">
      <c r="A18" s="5" t="s">
        <v>11</v>
      </c>
      <c r="B18" s="3"/>
      <c r="C18" s="6">
        <v>97899984</v>
      </c>
      <c r="D18" s="7">
        <f t="shared" si="0"/>
        <v>9.1285034780405735E-4</v>
      </c>
      <c r="E18" s="6">
        <f t="shared" si="1"/>
        <v>-456425.17390202871</v>
      </c>
      <c r="F18" s="6">
        <f t="shared" si="2"/>
        <v>350902.09029510076</v>
      </c>
      <c r="G18" s="6">
        <f t="shared" si="3"/>
        <v>-105523.08360692795</v>
      </c>
    </row>
    <row r="19" spans="1:9" ht="14.25" x14ac:dyDescent="0.2">
      <c r="A19" s="5" t="s">
        <v>12</v>
      </c>
      <c r="B19" s="3"/>
      <c r="C19" s="6">
        <v>10793313</v>
      </c>
      <c r="D19" s="7">
        <f t="shared" si="0"/>
        <v>1.0064025675436324E-4</v>
      </c>
      <c r="E19" s="6">
        <f t="shared" si="1"/>
        <v>-50320.128377181616</v>
      </c>
      <c r="F19" s="6">
        <f t="shared" si="2"/>
        <v>12539.068686686638</v>
      </c>
      <c r="G19" s="6">
        <f t="shared" si="3"/>
        <v>-37781.059690494978</v>
      </c>
    </row>
    <row r="20" spans="1:9" ht="14.25" x14ac:dyDescent="0.2">
      <c r="A20" s="5" t="s">
        <v>13</v>
      </c>
      <c r="B20" s="3"/>
      <c r="C20" s="6">
        <v>56993678507</v>
      </c>
      <c r="D20" s="7">
        <f t="shared" si="0"/>
        <v>0.53142704546047292</v>
      </c>
      <c r="E20" s="6">
        <f t="shared" si="1"/>
        <v>-265713522.73023647</v>
      </c>
      <c r="F20" s="6">
        <f t="shared" si="2"/>
        <v>-24606844.073283356</v>
      </c>
      <c r="G20" s="6">
        <f t="shared" si="3"/>
        <v>-290320366.80351985</v>
      </c>
    </row>
    <row r="21" spans="1:9" ht="14.25" x14ac:dyDescent="0.2">
      <c r="A21" s="5" t="s">
        <v>14</v>
      </c>
      <c r="B21" s="3"/>
      <c r="C21" s="6">
        <v>560806958</v>
      </c>
      <c r="D21" s="7">
        <f t="shared" si="0"/>
        <v>5.2291410656536506E-3</v>
      </c>
      <c r="E21" s="6">
        <f t="shared" si="1"/>
        <v>-2614570.5328268255</v>
      </c>
      <c r="F21" s="6">
        <f t="shared" si="2"/>
        <v>2003565.6639300045</v>
      </c>
      <c r="G21" s="6">
        <f t="shared" si="3"/>
        <v>-611004.86889682105</v>
      </c>
    </row>
    <row r="22" spans="1:9" ht="14.25" x14ac:dyDescent="0.2">
      <c r="A22" s="5" t="s">
        <v>15</v>
      </c>
      <c r="B22" s="3"/>
      <c r="C22" s="6">
        <v>32762626</v>
      </c>
      <c r="D22" s="7">
        <f t="shared" si="0"/>
        <v>3.0548906462614183E-4</v>
      </c>
      <c r="E22" s="6">
        <f t="shared" si="1"/>
        <v>-152744.5323130709</v>
      </c>
      <c r="F22" s="6">
        <f t="shared" si="2"/>
        <v>41140.149927819002</v>
      </c>
      <c r="G22" s="6">
        <f t="shared" si="3"/>
        <v>-111604.3823852519</v>
      </c>
    </row>
    <row r="23" spans="1:9" ht="14.25" x14ac:dyDescent="0.2">
      <c r="A23" s="5" t="s">
        <v>16</v>
      </c>
      <c r="B23" s="3"/>
      <c r="C23" s="6">
        <v>11856926</v>
      </c>
      <c r="D23" s="7">
        <f t="shared" si="0"/>
        <v>1.1055772003994373E-4</v>
      </c>
      <c r="E23" s="6">
        <f t="shared" si="1"/>
        <v>-55278.860019971864</v>
      </c>
      <c r="F23" s="6">
        <f t="shared" si="2"/>
        <v>7901.1128592612058</v>
      </c>
      <c r="G23" s="6">
        <f t="shared" si="3"/>
        <v>-47377.747160710656</v>
      </c>
    </row>
    <row r="24" spans="1:9" ht="14.25" x14ac:dyDescent="0.2">
      <c r="A24" s="5" t="s">
        <v>17</v>
      </c>
      <c r="B24" s="3"/>
      <c r="C24" s="6">
        <v>89667754</v>
      </c>
      <c r="D24" s="7">
        <f t="shared" si="0"/>
        <v>8.3609043721303016E-4</v>
      </c>
      <c r="E24" s="6">
        <f t="shared" si="1"/>
        <v>-418045.21860651509</v>
      </c>
      <c r="F24" s="6">
        <f t="shared" si="2"/>
        <v>138699.48501880237</v>
      </c>
      <c r="G24" s="6">
        <f t="shared" si="3"/>
        <v>-279345.73358771275</v>
      </c>
    </row>
    <row r="25" spans="1:9" ht="15" x14ac:dyDescent="0.25">
      <c r="A25" s="8" t="s">
        <v>18</v>
      </c>
      <c r="B25" s="3"/>
      <c r="C25" s="9">
        <f>SUM(C8:C24)</f>
        <v>107246477186</v>
      </c>
      <c r="D25" s="10">
        <f>SUM(D8:D24)</f>
        <v>1</v>
      </c>
      <c r="E25" s="9">
        <v>-500000000</v>
      </c>
      <c r="F25" s="9">
        <f>SUM(F8:F24)</f>
        <v>-1.6172998584806919E-7</v>
      </c>
    </row>
    <row r="26" spans="1:9" x14ac:dyDescent="0.2">
      <c r="A26" s="3"/>
      <c r="B26" s="3"/>
      <c r="C26" s="3"/>
      <c r="D26" s="3"/>
    </row>
    <row r="28" spans="1:9" x14ac:dyDescent="0.2">
      <c r="I28" s="1">
        <f>+K10/L10</f>
        <v>-9.1368730047583107</v>
      </c>
    </row>
    <row r="38" spans="1:8" x14ac:dyDescent="0.2">
      <c r="A38" t="s">
        <v>23</v>
      </c>
      <c r="C38" t="s">
        <v>24</v>
      </c>
      <c r="D38" t="s">
        <v>25</v>
      </c>
      <c r="F38" t="s">
        <v>26</v>
      </c>
      <c r="H38" t="s">
        <v>27</v>
      </c>
    </row>
    <row r="39" spans="1:8" x14ac:dyDescent="0.2">
      <c r="C39" t="s">
        <v>28</v>
      </c>
      <c r="D39" t="s">
        <v>29</v>
      </c>
      <c r="F39" t="s">
        <v>30</v>
      </c>
    </row>
    <row r="40" spans="1:8" x14ac:dyDescent="0.2">
      <c r="C40" t="s">
        <v>31</v>
      </c>
      <c r="D40" t="s">
        <v>31</v>
      </c>
      <c r="F40" t="s">
        <v>32</v>
      </c>
      <c r="H40" t="s">
        <v>33</v>
      </c>
    </row>
    <row r="41" spans="1:8" x14ac:dyDescent="0.2">
      <c r="A41" t="s">
        <v>34</v>
      </c>
      <c r="C41" t="s">
        <v>35</v>
      </c>
      <c r="D41" t="s">
        <v>35</v>
      </c>
      <c r="F41" t="s">
        <v>36</v>
      </c>
      <c r="H41" t="s">
        <v>30</v>
      </c>
    </row>
    <row r="42" spans="1:8" x14ac:dyDescent="0.2">
      <c r="A42" t="s">
        <v>37</v>
      </c>
      <c r="C42" t="s">
        <v>38</v>
      </c>
      <c r="D42" t="s">
        <v>38</v>
      </c>
      <c r="F42" t="s">
        <v>39</v>
      </c>
      <c r="H42" t="s">
        <v>32</v>
      </c>
    </row>
    <row r="43" spans="1:8" x14ac:dyDescent="0.2">
      <c r="F43" t="s">
        <v>40</v>
      </c>
      <c r="H43" t="s">
        <v>41</v>
      </c>
    </row>
    <row r="45" spans="1:8" x14ac:dyDescent="0.2">
      <c r="A45" t="s">
        <v>13</v>
      </c>
      <c r="C45">
        <v>3924.1561695580563</v>
      </c>
      <c r="D45">
        <v>3948.7630136313396</v>
      </c>
      <c r="F45">
        <v>-24.606844073283355</v>
      </c>
      <c r="H45">
        <v>-6.2315322515783351E-3</v>
      </c>
    </row>
    <row r="46" spans="1:8" x14ac:dyDescent="0.2">
      <c r="A46" t="s">
        <v>6</v>
      </c>
      <c r="C46">
        <v>1341.9212496430864</v>
      </c>
      <c r="D46">
        <v>1331.5368467608509</v>
      </c>
      <c r="F46">
        <v>10.384402882235463</v>
      </c>
      <c r="H46">
        <v>7.7988100047677771E-3</v>
      </c>
    </row>
    <row r="47" spans="1:8" x14ac:dyDescent="0.2">
      <c r="A47" t="s">
        <v>7</v>
      </c>
      <c r="C47">
        <v>535.05538898114924</v>
      </c>
      <c r="D47">
        <v>530.56698808498618</v>
      </c>
      <c r="F47">
        <v>4.488400896163057</v>
      </c>
      <c r="H47">
        <v>8.459630917414156E-3</v>
      </c>
    </row>
    <row r="48" spans="1:8" x14ac:dyDescent="0.2">
      <c r="A48" t="s">
        <v>4</v>
      </c>
      <c r="C48">
        <v>389.26137698209482</v>
      </c>
      <c r="D48">
        <v>389.43434600396517</v>
      </c>
      <c r="F48">
        <v>-0.17296902187035812</v>
      </c>
      <c r="H48">
        <v>-4.441545119099407E-4</v>
      </c>
    </row>
    <row r="49" spans="1:11" x14ac:dyDescent="0.2">
      <c r="A49" t="s">
        <v>1</v>
      </c>
      <c r="C49">
        <v>114.96710320621979</v>
      </c>
      <c r="D49">
        <v>112.2569623275328</v>
      </c>
      <c r="F49">
        <v>2.7101408786869854</v>
      </c>
      <c r="H49">
        <v>2.4142296588959812E-2</v>
      </c>
    </row>
    <row r="50" spans="1:11" x14ac:dyDescent="0.2">
      <c r="A50" t="s">
        <v>8</v>
      </c>
      <c r="C50">
        <v>108.70290815444618</v>
      </c>
      <c r="D50">
        <v>106.14812750178955</v>
      </c>
      <c r="F50">
        <v>2.5547806526566319</v>
      </c>
      <c r="H50">
        <v>2.4068070843864496E-2</v>
      </c>
    </row>
    <row r="51" spans="1:11" x14ac:dyDescent="0.2">
      <c r="A51" t="s">
        <v>14</v>
      </c>
      <c r="C51">
        <v>98.193181114828434</v>
      </c>
      <c r="D51">
        <v>96.18961545089843</v>
      </c>
      <c r="F51">
        <v>2.0035656639300043</v>
      </c>
      <c r="H51">
        <v>2.0829334378124814E-2</v>
      </c>
    </row>
    <row r="52" spans="1:11" x14ac:dyDescent="0.2">
      <c r="A52" t="s">
        <v>3</v>
      </c>
      <c r="C52">
        <v>47.685184362267975</v>
      </c>
      <c r="D52">
        <v>45.981298458298738</v>
      </c>
      <c r="F52">
        <v>1.7038859039692369</v>
      </c>
      <c r="H52">
        <v>3.7056063249595303E-2</v>
      </c>
    </row>
    <row r="53" spans="1:11" x14ac:dyDescent="0.2">
      <c r="A53" t="s">
        <v>11</v>
      </c>
      <c r="C53">
        <v>12.935456047461827</v>
      </c>
      <c r="D53">
        <v>12.584553957166726</v>
      </c>
      <c r="F53">
        <v>0.35090209029510078</v>
      </c>
      <c r="H53">
        <v>2.7883554036912606E-2</v>
      </c>
    </row>
    <row r="54" spans="1:11" x14ac:dyDescent="0.2">
      <c r="A54" t="s">
        <v>9</v>
      </c>
      <c r="C54">
        <v>5.7881785435333999</v>
      </c>
      <c r="D54">
        <v>5.6214617505185203</v>
      </c>
      <c r="F54">
        <v>0.16671679301487963</v>
      </c>
      <c r="H54">
        <v>2.9657196013030199E-2</v>
      </c>
    </row>
    <row r="55" spans="1:11" x14ac:dyDescent="0.2">
      <c r="A55" t="s">
        <v>10</v>
      </c>
      <c r="C55">
        <v>4.626772861126117</v>
      </c>
      <c r="D55">
        <v>4.593492815908661</v>
      </c>
      <c r="F55">
        <v>3.3280045217455978E-2</v>
      </c>
      <c r="H55">
        <v>7.2450413119613628E-3</v>
      </c>
    </row>
    <row r="56" spans="1:11" x14ac:dyDescent="0.2">
      <c r="A56" t="s">
        <v>2</v>
      </c>
      <c r="C56">
        <v>4.594807588801201</v>
      </c>
      <c r="D56">
        <v>4.4994097289410933</v>
      </c>
      <c r="F56">
        <v>9.5397859860107737E-2</v>
      </c>
      <c r="H56">
        <v>2.1202305548323336E-2</v>
      </c>
    </row>
    <row r="57" spans="1:11" x14ac:dyDescent="0.2">
      <c r="A57" t="s">
        <v>5</v>
      </c>
      <c r="C57">
        <v>3.8630523417390976</v>
      </c>
      <c r="D57">
        <v>3.7749927291070389</v>
      </c>
      <c r="F57">
        <v>8.8059612632058748E-2</v>
      </c>
      <c r="H57">
        <v>2.3327094633342232E-2</v>
      </c>
    </row>
    <row r="58" spans="1:11" x14ac:dyDescent="0.2">
      <c r="A58" t="s">
        <v>17</v>
      </c>
      <c r="C58">
        <v>3.0407257752339203</v>
      </c>
      <c r="D58">
        <v>2.9020262902151179</v>
      </c>
      <c r="F58">
        <v>0.13869948501880236</v>
      </c>
      <c r="H58">
        <v>4.7794013957234344E-2</v>
      </c>
    </row>
    <row r="59" spans="1:11" x14ac:dyDescent="0.2">
      <c r="A59" t="s">
        <v>12</v>
      </c>
      <c r="C59">
        <v>1.4425741636909422</v>
      </c>
      <c r="D59">
        <v>1.4300350950042555</v>
      </c>
      <c r="F59">
        <v>1.2539068686686639E-2</v>
      </c>
      <c r="H59">
        <v>8.7683643083244223E-3</v>
      </c>
    </row>
    <row r="60" spans="1:11" x14ac:dyDescent="0.2">
      <c r="A60" t="s">
        <v>15</v>
      </c>
      <c r="C60">
        <v>1.4039616625656473</v>
      </c>
      <c r="D60">
        <v>1.3628215126378282</v>
      </c>
      <c r="F60">
        <v>4.1140149927819003E-2</v>
      </c>
      <c r="H60">
        <v>3.0187482033644752E-2</v>
      </c>
    </row>
    <row r="61" spans="1:11" x14ac:dyDescent="0.2">
      <c r="A61" t="s">
        <v>16</v>
      </c>
      <c r="C61">
        <v>0.92933186618224661</v>
      </c>
      <c r="D61">
        <v>0.92143075332298541</v>
      </c>
      <c r="F61">
        <v>7.9011128592612057E-3</v>
      </c>
      <c r="H61">
        <v>8.5748308603410157E-3</v>
      </c>
    </row>
    <row r="63" spans="1:11" x14ac:dyDescent="0.2">
      <c r="A63" t="s">
        <v>42</v>
      </c>
      <c r="D63">
        <v>6598.567422852484</v>
      </c>
      <c r="G63">
        <v>6598.567422852484</v>
      </c>
      <c r="I63">
        <v>-1.6253665080512292E-13</v>
      </c>
      <c r="K63">
        <v>-2.4632111849341416E-17</v>
      </c>
    </row>
    <row r="65" spans="1:11" x14ac:dyDescent="0.2">
      <c r="A65" t="s">
        <v>43</v>
      </c>
      <c r="D65">
        <v>97.086179450962916</v>
      </c>
      <c r="G65">
        <v>97.086179450962916</v>
      </c>
      <c r="I65">
        <v>0</v>
      </c>
      <c r="K65">
        <v>0</v>
      </c>
    </row>
    <row r="66" spans="1:11" x14ac:dyDescent="0.2">
      <c r="A66" t="s">
        <v>44</v>
      </c>
      <c r="D66">
        <v>92.905415463078214</v>
      </c>
      <c r="G66">
        <v>92.905415463078214</v>
      </c>
      <c r="I66">
        <v>0</v>
      </c>
      <c r="K66">
        <v>0</v>
      </c>
    </row>
    <row r="68" spans="1:11" x14ac:dyDescent="0.2">
      <c r="A68" t="s">
        <v>45</v>
      </c>
      <c r="D68">
        <v>6788.5590177665254</v>
      </c>
      <c r="G68">
        <v>6788.5590177665254</v>
      </c>
      <c r="I68">
        <v>-1.6253665080512292E-13</v>
      </c>
      <c r="K68">
        <v>-2.3942732232237173E-17</v>
      </c>
    </row>
    <row r="70" spans="1:11" x14ac:dyDescent="0.2">
      <c r="A70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Sheet3</vt:lpstr>
      <vt:lpstr>Chart1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2016-08-01T14:40:11Z</dcterms:created>
  <dcterms:modified xsi:type="dcterms:W3CDTF">2016-08-01T14:40:15Z</dcterms:modified>
</cp:coreProperties>
</file>